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FCF271DB-260D-4899-9B89-2FC4B7A27019}" xr6:coauthVersionLast="47" xr6:coauthVersionMax="47" xr10:uidLastSave="{00000000-0000-0000-0000-000000000000}"/>
  <bookViews>
    <workbookView xWindow="-120" yWindow="-120" windowWidth="29040" windowHeight="15720" tabRatio="792" activeTab="2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  <sheet name="July 2026 - September 2026" sheetId="10" r:id="rId10"/>
    <sheet name="October 2026 - December 2026" sheetId="11" r:id="rId11"/>
    <sheet name="January 2027 - March 2027" sheetId="12" r:id="rId12"/>
    <sheet name="April 2027 - June 2027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93" i="3" l="1"/>
  <c r="C79" i="4" s="1"/>
  <c r="C92" i="2"/>
  <c r="E32" i="3"/>
  <c r="H113" i="3"/>
  <c r="E40" i="3"/>
  <c r="H124" i="3"/>
  <c r="H104" i="13"/>
  <c r="H95" i="13"/>
  <c r="H88" i="13"/>
  <c r="C75" i="13"/>
  <c r="C69" i="13"/>
  <c r="C64" i="13"/>
  <c r="C58" i="13"/>
  <c r="C55" i="13"/>
  <c r="C50" i="13"/>
  <c r="C46" i="13"/>
  <c r="C38" i="13"/>
  <c r="E27" i="13"/>
  <c r="E19" i="13"/>
  <c r="E13" i="13"/>
  <c r="H104" i="12"/>
  <c r="H95" i="12"/>
  <c r="H88" i="12"/>
  <c r="C80" i="12"/>
  <c r="C80" i="13" s="1"/>
  <c r="C78" i="12"/>
  <c r="C83" i="12" s="1"/>
  <c r="C5" i="12" s="1"/>
  <c r="I57" i="1" s="1"/>
  <c r="C75" i="12"/>
  <c r="C69" i="12"/>
  <c r="C64" i="12"/>
  <c r="C58" i="12"/>
  <c r="C55" i="12"/>
  <c r="C50" i="12"/>
  <c r="C46" i="12"/>
  <c r="C38" i="12"/>
  <c r="E27" i="12"/>
  <c r="E20" i="12"/>
  <c r="E13" i="12"/>
  <c r="H105" i="11"/>
  <c r="H96" i="11"/>
  <c r="H89" i="11"/>
  <c r="C76" i="11"/>
  <c r="C70" i="11"/>
  <c r="C65" i="11"/>
  <c r="C59" i="11"/>
  <c r="C56" i="11"/>
  <c r="C51" i="11"/>
  <c r="C47" i="11"/>
  <c r="C39" i="11"/>
  <c r="E28" i="11"/>
  <c r="E20" i="11"/>
  <c r="E14" i="11"/>
  <c r="H104" i="10"/>
  <c r="H95" i="10"/>
  <c r="H88" i="10"/>
  <c r="C75" i="10"/>
  <c r="C69" i="10"/>
  <c r="C64" i="10"/>
  <c r="C58" i="10"/>
  <c r="C55" i="10"/>
  <c r="C50" i="10"/>
  <c r="C46" i="10"/>
  <c r="C38" i="10"/>
  <c r="E27" i="10"/>
  <c r="E20" i="10"/>
  <c r="E14" i="10"/>
  <c r="H104" i="9"/>
  <c r="H95" i="9"/>
  <c r="H88" i="9"/>
  <c r="C75" i="9"/>
  <c r="C69" i="9"/>
  <c r="C64" i="9"/>
  <c r="C58" i="9"/>
  <c r="C55" i="9"/>
  <c r="C50" i="9"/>
  <c r="C46" i="9"/>
  <c r="C38" i="9"/>
  <c r="E27" i="9"/>
  <c r="E21" i="9"/>
  <c r="E13" i="9"/>
  <c r="H104" i="8"/>
  <c r="H95" i="8"/>
  <c r="H88" i="8"/>
  <c r="C75" i="8"/>
  <c r="C69" i="8"/>
  <c r="C64" i="8"/>
  <c r="C58" i="8"/>
  <c r="C55" i="8"/>
  <c r="C50" i="8"/>
  <c r="C46" i="8"/>
  <c r="C38" i="8"/>
  <c r="E27" i="8"/>
  <c r="E21" i="8"/>
  <c r="E14" i="8"/>
  <c r="H104" i="7"/>
  <c r="H95" i="7"/>
  <c r="H88" i="7"/>
  <c r="C75" i="7"/>
  <c r="C69" i="7"/>
  <c r="C64" i="7"/>
  <c r="C58" i="7"/>
  <c r="C55" i="7"/>
  <c r="C50" i="7"/>
  <c r="C46" i="7"/>
  <c r="C38" i="7"/>
  <c r="E27" i="7"/>
  <c r="E21" i="7"/>
  <c r="E14" i="7"/>
  <c r="H104" i="6"/>
  <c r="H95" i="6"/>
  <c r="H88" i="6"/>
  <c r="C75" i="6"/>
  <c r="C69" i="6"/>
  <c r="C64" i="6"/>
  <c r="C58" i="6"/>
  <c r="C55" i="6"/>
  <c r="C50" i="6"/>
  <c r="C46" i="6"/>
  <c r="C38" i="6"/>
  <c r="E27" i="6"/>
  <c r="E21" i="6"/>
  <c r="E14" i="6"/>
  <c r="H104" i="5"/>
  <c r="H95" i="5"/>
  <c r="H88" i="5"/>
  <c r="C75" i="5"/>
  <c r="C69" i="5"/>
  <c r="C64" i="5"/>
  <c r="C58" i="5"/>
  <c r="C55" i="5"/>
  <c r="C50" i="5"/>
  <c r="C46" i="5"/>
  <c r="C38" i="5"/>
  <c r="E27" i="5"/>
  <c r="E21" i="5"/>
  <c r="E13" i="5"/>
  <c r="J106" i="4"/>
  <c r="J96" i="4"/>
  <c r="J87" i="4"/>
  <c r="C74" i="4"/>
  <c r="C68" i="4"/>
  <c r="C63" i="4"/>
  <c r="C57" i="4"/>
  <c r="C54" i="4"/>
  <c r="C49" i="4"/>
  <c r="C45" i="4"/>
  <c r="C37" i="4"/>
  <c r="E26" i="4"/>
  <c r="E20" i="4"/>
  <c r="E13" i="4"/>
  <c r="H101" i="3"/>
  <c r="C88" i="3"/>
  <c r="C82" i="3"/>
  <c r="C77" i="3"/>
  <c r="C71" i="3"/>
  <c r="C68" i="3"/>
  <c r="C63" i="3"/>
  <c r="C59" i="3"/>
  <c r="C51" i="3"/>
  <c r="E16" i="3"/>
  <c r="H130" i="2"/>
  <c r="C90" i="2"/>
  <c r="C91" i="3" s="1"/>
  <c r="C77" i="4" s="1"/>
  <c r="C87" i="2"/>
  <c r="C81" i="2"/>
  <c r="C76" i="2"/>
  <c r="C70" i="2"/>
  <c r="C67" i="2"/>
  <c r="C62" i="2"/>
  <c r="C58" i="2"/>
  <c r="C50" i="2"/>
  <c r="C88" i="2" s="1"/>
  <c r="C96" i="2" s="1"/>
  <c r="E39" i="2"/>
  <c r="E26" i="2"/>
  <c r="E14" i="2"/>
  <c r="E98" i="1"/>
  <c r="E94" i="1"/>
  <c r="C84" i="1"/>
  <c r="C83" i="1"/>
  <c r="C87" i="1" s="1"/>
  <c r="C79" i="1"/>
  <c r="C73" i="1"/>
  <c r="C68" i="1"/>
  <c r="C62" i="1"/>
  <c r="C59" i="1"/>
  <c r="C54" i="1"/>
  <c r="C50" i="1"/>
  <c r="C44" i="1"/>
  <c r="E36" i="1"/>
  <c r="E24" i="1"/>
  <c r="E17" i="1"/>
  <c r="F11" i="1"/>
  <c r="C11" i="1"/>
  <c r="C78" i="5" l="1"/>
  <c r="C78" i="6" s="1"/>
  <c r="C78" i="7" s="1"/>
  <c r="C80" i="5"/>
  <c r="C80" i="6" s="1"/>
  <c r="C80" i="7" s="1"/>
  <c r="C80" i="8" s="1"/>
  <c r="C80" i="9" s="1"/>
  <c r="C80" i="10" s="1"/>
  <c r="C81" i="11" s="1"/>
  <c r="C80" i="1"/>
  <c r="C88" i="1" s="1"/>
  <c r="E105" i="1" s="1"/>
  <c r="E106" i="1" s="1"/>
  <c r="C76" i="13"/>
  <c r="C84" i="13" s="1"/>
  <c r="E99" i="13" s="1"/>
  <c r="C76" i="8"/>
  <c r="C84" i="8" s="1"/>
  <c r="E91" i="8" s="1"/>
  <c r="C89" i="3"/>
  <c r="C97" i="3" s="1"/>
  <c r="E119" i="3" s="1"/>
  <c r="C76" i="12"/>
  <c r="C84" i="12" s="1"/>
  <c r="E99" i="12" s="1"/>
  <c r="C77" i="11"/>
  <c r="C85" i="11" s="1"/>
  <c r="E100" i="11" s="1"/>
  <c r="C76" i="10"/>
  <c r="C84" i="10" s="1"/>
  <c r="E108" i="10" s="1"/>
  <c r="C76" i="9"/>
  <c r="C84" i="9" s="1"/>
  <c r="E108" i="9" s="1"/>
  <c r="C76" i="7"/>
  <c r="C84" i="7" s="1"/>
  <c r="E91" i="7" s="1"/>
  <c r="C76" i="6"/>
  <c r="C84" i="6" s="1"/>
  <c r="E108" i="6" s="1"/>
  <c r="C76" i="5"/>
  <c r="C84" i="5" s="1"/>
  <c r="E108" i="5" s="1"/>
  <c r="C75" i="4"/>
  <c r="C83" i="4" s="1"/>
  <c r="E101" i="4" s="1"/>
  <c r="E125" i="2"/>
  <c r="E112" i="2"/>
  <c r="E140" i="2"/>
  <c r="I45" i="1"/>
  <c r="I46" i="1"/>
  <c r="C12" i="1"/>
  <c r="C96" i="3"/>
  <c r="C5" i="3" s="1"/>
  <c r="I48" i="1" s="1"/>
  <c r="C78" i="13"/>
  <c r="C83" i="13" s="1"/>
  <c r="C5" i="13" s="1"/>
  <c r="I58" i="1" s="1"/>
  <c r="C95" i="2"/>
  <c r="C5" i="2" s="1"/>
  <c r="I47" i="1" s="1"/>
  <c r="C82" i="4" l="1"/>
  <c r="C5" i="4" s="1"/>
  <c r="I49" i="1" s="1"/>
  <c r="C83" i="6"/>
  <c r="C5" i="6" s="1"/>
  <c r="I51" i="1" s="1"/>
  <c r="C83" i="5"/>
  <c r="C5" i="5" s="1"/>
  <c r="I50" i="1" s="1"/>
  <c r="E91" i="13"/>
  <c r="E125" i="1"/>
  <c r="E93" i="1"/>
  <c r="E108" i="13"/>
  <c r="E99" i="8"/>
  <c r="E108" i="8"/>
  <c r="E91" i="6"/>
  <c r="E109" i="3"/>
  <c r="E130" i="3"/>
  <c r="E91" i="12"/>
  <c r="E108" i="12"/>
  <c r="E92" i="11"/>
  <c r="E109" i="11"/>
  <c r="E99" i="10"/>
  <c r="E91" i="10"/>
  <c r="E99" i="9"/>
  <c r="E91" i="9"/>
  <c r="E108" i="7"/>
  <c r="E99" i="7"/>
  <c r="E99" i="6"/>
  <c r="E99" i="5"/>
  <c r="E91" i="5"/>
  <c r="E92" i="4"/>
  <c r="E110" i="4"/>
  <c r="C83" i="7"/>
  <c r="C5" i="7" s="1"/>
  <c r="I52" i="1" s="1"/>
  <c r="C78" i="8"/>
  <c r="E111" i="1"/>
  <c r="E126" i="1" s="1"/>
  <c r="I4" i="1"/>
  <c r="I5" i="1" l="1"/>
  <c r="E113" i="2"/>
  <c r="C78" i="9"/>
  <c r="C83" i="8"/>
  <c r="C5" i="8" s="1"/>
  <c r="I53" i="1" s="1"/>
  <c r="E117" i="2" l="1"/>
  <c r="E126" i="2" s="1"/>
  <c r="I6" i="1"/>
  <c r="C78" i="10"/>
  <c r="C83" i="9"/>
  <c r="C5" i="9" s="1"/>
  <c r="I54" i="1" s="1"/>
  <c r="C79" i="11" l="1"/>
  <c r="C84" i="11" s="1"/>
  <c r="C5" i="11" s="1"/>
  <c r="I56" i="1" s="1"/>
  <c r="C83" i="10"/>
  <c r="C5" i="10" s="1"/>
  <c r="I55" i="1" s="1"/>
  <c r="I7" i="1"/>
  <c r="E131" i="2"/>
  <c r="E141" i="2" s="1"/>
  <c r="I8" i="1" l="1"/>
  <c r="E102" i="3"/>
  <c r="E110" i="3"/>
  <c r="C3" i="2"/>
  <c r="C4" i="2" s="1"/>
  <c r="I9" i="1" l="1"/>
  <c r="E114" i="3"/>
  <c r="E120" i="3" s="1"/>
  <c r="E125" i="3" l="1"/>
  <c r="E131" i="3" s="1"/>
  <c r="I10" i="1"/>
  <c r="C3" i="3" l="1"/>
  <c r="C4" i="3" s="1"/>
  <c r="E93" i="4"/>
  <c r="I11" i="1"/>
  <c r="I12" i="1" l="1"/>
  <c r="E97" i="4"/>
  <c r="E102" i="4" s="1"/>
  <c r="E107" i="4" l="1"/>
  <c r="E111" i="4" s="1"/>
  <c r="I13" i="1"/>
  <c r="E92" i="5" l="1"/>
  <c r="I14" i="1"/>
  <c r="C3" i="4"/>
  <c r="C4" i="4" s="1"/>
  <c r="E96" i="5" l="1"/>
  <c r="E100" i="5" s="1"/>
  <c r="I15" i="1"/>
  <c r="I16" i="1" l="1"/>
  <c r="E105" i="5"/>
  <c r="E109" i="5" s="1"/>
  <c r="I17" i="1" l="1"/>
  <c r="E92" i="6"/>
  <c r="C3" i="5"/>
  <c r="C4" i="5" s="1"/>
  <c r="E96" i="6" l="1"/>
  <c r="E100" i="6" s="1"/>
  <c r="I18" i="1"/>
  <c r="I19" i="1" l="1"/>
  <c r="E105" i="6"/>
  <c r="E109" i="6" s="1"/>
  <c r="I20" i="1" l="1"/>
  <c r="E92" i="7"/>
  <c r="C3" i="6"/>
  <c r="C4" i="6" s="1"/>
  <c r="I21" i="1" l="1"/>
  <c r="E96" i="7"/>
  <c r="E100" i="7" s="1"/>
  <c r="E105" i="7" l="1"/>
  <c r="E109" i="7" s="1"/>
  <c r="I22" i="1"/>
  <c r="C3" i="7" l="1"/>
  <c r="C4" i="7" s="1"/>
  <c r="I23" i="1"/>
  <c r="E92" i="8"/>
  <c r="E96" i="8" l="1"/>
  <c r="E100" i="8" s="1"/>
  <c r="I24" i="1"/>
  <c r="E105" i="8" l="1"/>
  <c r="E109" i="8" s="1"/>
  <c r="I25" i="1"/>
  <c r="E92" i="9" l="1"/>
  <c r="I26" i="1"/>
  <c r="C3" i="8"/>
  <c r="C4" i="8" s="1"/>
  <c r="I27" i="1" l="1"/>
  <c r="E96" i="9"/>
  <c r="E100" i="9" s="1"/>
  <c r="I28" i="1" l="1"/>
  <c r="E105" i="9"/>
  <c r="E109" i="9" s="1"/>
  <c r="E92" i="10" l="1"/>
  <c r="C3" i="9"/>
  <c r="C4" i="9" s="1"/>
  <c r="I29" i="1"/>
  <c r="E96" i="10" l="1"/>
  <c r="E100" i="10" s="1"/>
  <c r="I30" i="1"/>
  <c r="E105" i="10" l="1"/>
  <c r="E109" i="10" s="1"/>
  <c r="I31" i="1"/>
  <c r="E93" i="11" l="1"/>
  <c r="I32" i="1"/>
  <c r="C3" i="10"/>
  <c r="C4" i="10" s="1"/>
  <c r="I33" i="1" l="1"/>
  <c r="E97" i="11"/>
  <c r="E101" i="11" s="1"/>
  <c r="I34" i="1" l="1"/>
  <c r="E106" i="11"/>
  <c r="E110" i="11" s="1"/>
  <c r="E92" i="12" l="1"/>
  <c r="C3" i="11"/>
  <c r="C4" i="11" s="1"/>
  <c r="I35" i="1"/>
  <c r="E96" i="12" l="1"/>
  <c r="E100" i="12" s="1"/>
  <c r="I36" i="1"/>
  <c r="E105" i="12" l="1"/>
  <c r="E109" i="12" s="1"/>
  <c r="I37" i="1"/>
  <c r="E92" i="13" l="1"/>
  <c r="C3" i="12"/>
  <c r="C4" i="12" s="1"/>
  <c r="I38" i="1"/>
  <c r="E96" i="13" l="1"/>
  <c r="E100" i="13" s="1"/>
  <c r="I39" i="1"/>
  <c r="I40" i="1" l="1"/>
  <c r="E105" i="13"/>
  <c r="E109" i="13" s="1"/>
  <c r="I41" i="1" l="1"/>
  <c r="C3" i="13"/>
  <c r="C4" i="13" s="1"/>
</calcChain>
</file>

<file path=xl/sharedStrings.xml><?xml version="1.0" encoding="utf-8"?>
<sst xmlns="http://schemas.openxmlformats.org/spreadsheetml/2006/main" count="2179" uniqueCount="546">
  <si>
    <t>Alan Tang's Income Expense For the Forecast Year 2024 April - 2024 June</t>
  </si>
  <si>
    <t>Monthly Balance</t>
  </si>
  <si>
    <t xml:space="preserve">Current </t>
  </si>
  <si>
    <t>Previous</t>
  </si>
  <si>
    <t>Date</t>
  </si>
  <si>
    <t>Last Balance</t>
  </si>
  <si>
    <t>Assets</t>
  </si>
  <si>
    <t>HSBC One Saving Account</t>
  </si>
  <si>
    <t>April 20th 2024 to May 19th 2024</t>
  </si>
  <si>
    <t>cash</t>
  </si>
  <si>
    <t>May 20th 2024 to June 19th 2024</t>
  </si>
  <si>
    <t>coins</t>
  </si>
  <si>
    <t>June 20th 2024 to July 19th 2024</t>
  </si>
  <si>
    <t>Bank Cheque For Inland Revenue</t>
  </si>
  <si>
    <t>July 20th 2024 to August 19th 2024</t>
  </si>
  <si>
    <t>Alipay</t>
  </si>
  <si>
    <t>August 20th 2024 to September 19th 2024</t>
  </si>
  <si>
    <t>Paypal</t>
  </si>
  <si>
    <t>September 20th 2024 to October 17th 2024</t>
  </si>
  <si>
    <t>October 18th 2024 to November 19th 2024</t>
  </si>
  <si>
    <t>Octopus Remain Value</t>
  </si>
  <si>
    <t>November 20th 2024 to December 19th 2024</t>
  </si>
  <si>
    <t>Total</t>
  </si>
  <si>
    <t>December 20th 2024 to January 19th 2025</t>
  </si>
  <si>
    <t>Net Debts:</t>
  </si>
  <si>
    <t>January 20th 2025 to February 19th 2025</t>
  </si>
  <si>
    <t>February 20th 2025 to March 19th 2025</t>
  </si>
  <si>
    <t>April 20th to May 19th 2024 Revenue / Deferred Debts Or Expenses</t>
  </si>
  <si>
    <t>March 20th 2025 to April 17th 2025</t>
  </si>
  <si>
    <t>Name</t>
  </si>
  <si>
    <t>Description</t>
  </si>
  <si>
    <t>Amount</t>
  </si>
  <si>
    <t>April 18th 2025 to May 15th 2025</t>
  </si>
  <si>
    <t>20th April 2024</t>
  </si>
  <si>
    <t>Social Welfare</t>
  </si>
  <si>
    <t>N/A</t>
  </si>
  <si>
    <t>May 16th 2025 to June 19th 2025</t>
  </si>
  <si>
    <t>Forecast Total</t>
  </si>
  <si>
    <t>June 20th 2025 to July 17th 2025</t>
  </si>
  <si>
    <t>July 18th 2025 to August 19th 2025</t>
  </si>
  <si>
    <t>May 20th to June 19th 2024 Revenue / Deferred Debts Or Expenses</t>
  </si>
  <si>
    <t>August 20th 2025 to September 18th 2025</t>
  </si>
  <si>
    <t>September 19th 2025 to October 16th 2025</t>
  </si>
  <si>
    <t>20th May 2024</t>
  </si>
  <si>
    <t>04th June 2024</t>
  </si>
  <si>
    <t>Additional half month</t>
  </si>
  <si>
    <t>November 20th 2025 to December 18th 2025</t>
  </si>
  <si>
    <t>7th June 2024</t>
  </si>
  <si>
    <t>Sosim</t>
  </si>
  <si>
    <t>Sosim Prepaid</t>
  </si>
  <si>
    <t>February 20th 2026 to March 19th 2026</t>
  </si>
  <si>
    <t>June 20th to July 19th 2024 Revenue / Deferred Debts Or Expenses</t>
  </si>
  <si>
    <t>18th June 2024</t>
  </si>
  <si>
    <t>Google Play Store Add in Value</t>
  </si>
  <si>
    <t>Add in Value Used For Sportify Monthly Fee</t>
  </si>
  <si>
    <t>20th June 2024</t>
  </si>
  <si>
    <t>24th June 2024</t>
  </si>
  <si>
    <t>Salary</t>
  </si>
  <si>
    <t>Salary From 24th June to End Of June - No MPF Deduction (not over 3 months)</t>
  </si>
  <si>
    <t>15th July 2024</t>
  </si>
  <si>
    <t>Prepaid HGC BroadBand</t>
  </si>
  <si>
    <t>Prepaid China Mobile</t>
  </si>
  <si>
    <t>November 20th 2026 to December 17th 2026</t>
  </si>
  <si>
    <t>Last Salary</t>
  </si>
  <si>
    <t xml:space="preserve"> End Of Service - Last Salary Paid On 15th July 2024</t>
  </si>
  <si>
    <t>December 18th 2026 to January 19th 2027</t>
  </si>
  <si>
    <t>January 20th 2027 to February 18th 2027</t>
  </si>
  <si>
    <t>February 19th 2027 to March 18th 2027</t>
  </si>
  <si>
    <t>Fixed Expense For the Year 2024 April - 2024 June</t>
  </si>
  <si>
    <t>March 19th 2027 to April 19th 2027</t>
  </si>
  <si>
    <t>April 20th 2027 to May 19th 2027</t>
  </si>
  <si>
    <t>Mobile And Communications</t>
  </si>
  <si>
    <t>May 20th 2027 to June 17th 2027</t>
  </si>
  <si>
    <t>HGC Broadband</t>
  </si>
  <si>
    <t>China Mobile</t>
  </si>
  <si>
    <t>5G Plan</t>
  </si>
  <si>
    <t>Quarterly Debts</t>
  </si>
  <si>
    <t>Total Payment</t>
  </si>
  <si>
    <t>Quarter</t>
  </si>
  <si>
    <t>Debts Amount</t>
  </si>
  <si>
    <t>Credit Card Installments/ Government /Expense</t>
  </si>
  <si>
    <t>Start</t>
  </si>
  <si>
    <t>Citi Bank</t>
  </si>
  <si>
    <t>April  2024 to June 2024</t>
  </si>
  <si>
    <t xml:space="preserve">SC Bank - Smart </t>
  </si>
  <si>
    <t>July  2024 to September 2024</t>
  </si>
  <si>
    <t>Bank Of China</t>
  </si>
  <si>
    <t>October  2024 to December 2024</t>
  </si>
  <si>
    <t>HSBC Red</t>
  </si>
  <si>
    <t>January  2025 to March 2025</t>
  </si>
  <si>
    <t>Total Installments</t>
  </si>
  <si>
    <t>April  2025 to June 2025</t>
  </si>
  <si>
    <t>Donation</t>
  </si>
  <si>
    <t>July  2025 to September 2025</t>
  </si>
  <si>
    <t xml:space="preserve">Traverse Media </t>
  </si>
  <si>
    <t>Youtube Javascript Channel</t>
  </si>
  <si>
    <t>October  2025 to December 2025</t>
  </si>
  <si>
    <t>Orbis</t>
  </si>
  <si>
    <t>Orbis Eye Flight</t>
  </si>
  <si>
    <t>January  2026 to March 2026</t>
  </si>
  <si>
    <t>Total Donation</t>
  </si>
  <si>
    <t>April  2026 to June 2026</t>
  </si>
  <si>
    <t>Medical</t>
  </si>
  <si>
    <t>July  2026 to September 2026</t>
  </si>
  <si>
    <t>Hospital Authority</t>
  </si>
  <si>
    <t>Pyscology</t>
  </si>
  <si>
    <t>October  2026 to December 2026</t>
  </si>
  <si>
    <t>Doctor for Skin</t>
  </si>
  <si>
    <t>January  2027 to March 2027</t>
  </si>
  <si>
    <t>High Blood Pressure For 3 Months</t>
  </si>
  <si>
    <t>April  2027 to June 2027</t>
  </si>
  <si>
    <t>Total Medical Fees</t>
  </si>
  <si>
    <t>Insurance</t>
  </si>
  <si>
    <t>AIA</t>
  </si>
  <si>
    <t>AIA Insurance</t>
  </si>
  <si>
    <t>Total Insurance</t>
  </si>
  <si>
    <t>Government Expense</t>
  </si>
  <si>
    <t>Water Suplies Department</t>
  </si>
  <si>
    <t>Water bill</t>
  </si>
  <si>
    <t>CLP</t>
  </si>
  <si>
    <t>Electricity Bill</t>
  </si>
  <si>
    <t>Rating and Value Department</t>
  </si>
  <si>
    <t>Demand For Rates and Rent</t>
  </si>
  <si>
    <t>Town Gas</t>
  </si>
  <si>
    <t>Total Government Expenses</t>
  </si>
  <si>
    <t>House Expense</t>
  </si>
  <si>
    <t>Apartment Rent</t>
  </si>
  <si>
    <t>Visit</t>
  </si>
  <si>
    <t>Dad</t>
  </si>
  <si>
    <t>Mom</t>
  </si>
  <si>
    <t>Total House Expense</t>
  </si>
  <si>
    <t>Other Expense</t>
  </si>
  <si>
    <t>Other Stuff</t>
  </si>
  <si>
    <t>Food, Transport….</t>
  </si>
  <si>
    <t>Entertainment</t>
  </si>
  <si>
    <t>Music</t>
  </si>
  <si>
    <t>Hair Cutting</t>
  </si>
  <si>
    <t>$420 for Hair Cut plus Color treatment</t>
  </si>
  <si>
    <t>Cigarettes</t>
  </si>
  <si>
    <t>30 packets</t>
  </si>
  <si>
    <t>Total Other Expense</t>
  </si>
  <si>
    <t>Grand Expenses Total</t>
  </si>
  <si>
    <t>Debts</t>
  </si>
  <si>
    <t>Mother</t>
  </si>
  <si>
    <t>Ng Wing Lam</t>
  </si>
  <si>
    <t>Lawrence</t>
  </si>
  <si>
    <t>Hong Kong Government Hospital Authority</t>
  </si>
  <si>
    <t>Bankruptcy Department / Bank</t>
  </si>
  <si>
    <t>Total Debts</t>
  </si>
  <si>
    <t>Monthly Total</t>
  </si>
  <si>
    <t>Debts Or Credits For the Comming April 20th 2024  to May 19th 2024</t>
  </si>
  <si>
    <t>Principal</t>
  </si>
  <si>
    <t>Fixed Expense</t>
  </si>
  <si>
    <r>
      <rPr>
        <b/>
        <sz val="11"/>
        <color rgb="FFFF0000"/>
        <rFont val="Calibri"/>
        <family val="2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</si>
  <si>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Coming May 20th 2024 to June 19th 2024</t>
  </si>
  <si>
    <t>Balance Brought Forward From April 2024</t>
  </si>
  <si>
    <t>1. Payback $0 to Mom</t>
  </si>
  <si>
    <t>2. Payback $1000 to Ng Wing Lam on 24th May 2024</t>
  </si>
  <si>
    <t>3. Additional Expense For Cigarette</t>
  </si>
  <si>
    <t>3. Sportify Music</t>
  </si>
  <si>
    <t>4. Hair Cutting And Bleaching</t>
  </si>
  <si>
    <t>5. Additional Expense - Approximately</t>
  </si>
  <si>
    <t>Already Deducted</t>
  </si>
  <si>
    <r>
      <rPr>
        <b/>
        <sz val="11"/>
        <color rgb="FFFF0000"/>
        <rFont val="Calibri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</si>
  <si>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Comming June 20th 2024 to July 19th 2024</t>
  </si>
  <si>
    <t>Balance Brought Forward From May 2024</t>
  </si>
  <si>
    <t>1. Payback $4000 to Ng Wing Lam</t>
  </si>
  <si>
    <t>2. Additional Expense - Approximately</t>
  </si>
  <si>
    <t>3. Mom Salary For 7 days $2400 Per Month - $2400 / 30 days</t>
  </si>
  <si>
    <t>4. Half Day No Pay Leave</t>
  </si>
  <si>
    <t>5. Additional Expense - Cigarettes 20 Packets plus one packet</t>
  </si>
  <si>
    <t>6. Delonghi Agent</t>
  </si>
  <si>
    <t>7. Tp-link router</t>
  </si>
  <si>
    <t>8. Prepaid HGC BroadBand</t>
  </si>
  <si>
    <t>9. Prepaid China Mobile</t>
  </si>
  <si>
    <t>10. Paid the Remaining Broadband Fees $187</t>
  </si>
  <si>
    <t>11. Shopping List for 18th July 2024 Approximately</t>
  </si>
  <si>
    <t>12. Additional Expense - Not Recorded</t>
  </si>
  <si>
    <t>13. Payback $4500 to Mom</t>
  </si>
  <si>
    <t>Alan Tang's Income Expense For the Forecast Year 2024 July - 2024 September</t>
  </si>
  <si>
    <t>HSBC One Saving Account / Cash / Coins / Alipay / Google Play / PayPal / Bank Cheque For Inland Revenue / Octopus Remain Value</t>
  </si>
  <si>
    <t>July 20th to August 19th 2024 Revenue / Deferred Debts Or Expenses</t>
  </si>
  <si>
    <t>20th July 2024</t>
  </si>
  <si>
    <t>Balance the expense for Hair Cutting And Bleaching</t>
  </si>
  <si>
    <t>Original Expense Hair Cutting And Bleaching Expense is $62</t>
  </si>
  <si>
    <t>12th August 2024</t>
  </si>
  <si>
    <t>Borrowed $1500 From Lawrence</t>
  </si>
  <si>
    <t>August 20th to September 19th 2024 Revenue / Deferred Debts Or Expenses</t>
  </si>
  <si>
    <t>16th August 2024</t>
  </si>
  <si>
    <t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</si>
  <si>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HGC Broadband Fee</t>
    </r>
  </si>
  <si>
    <t>China Mobile Fee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</si>
  <si>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China Mobile Fee</t>
    </r>
  </si>
  <si>
    <t>17th August 2024</t>
  </si>
  <si>
    <t>30 Packet of Cigarette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</si>
  <si>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Cigarette Fee</t>
    </r>
  </si>
  <si>
    <t>20th August 2024</t>
  </si>
  <si>
    <t>1st September 2024</t>
  </si>
  <si>
    <t>Broadband</t>
  </si>
  <si>
    <t>Switch to China Mobile Broadband</t>
  </si>
  <si>
    <t>31st August 2024</t>
  </si>
  <si>
    <t>Deduct 5% MPF</t>
  </si>
  <si>
    <t>September 20th to October 17th 2024 Revenue / Deferred Debts Or Expenses</t>
  </si>
  <si>
    <t>20th September 2024</t>
  </si>
  <si>
    <t>Food And Transport Expense Switched to $600 to $330</t>
  </si>
  <si>
    <t>HGC BroadBand End Of Service</t>
  </si>
  <si>
    <t>Cancel Color Treatment</t>
  </si>
  <si>
    <t>21th September 2024</t>
  </si>
  <si>
    <t>Birthday Present From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</si>
  <si>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</si>
  <si>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</si>
  <si>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</si>
  <si>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</si>
  <si>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</si>
  <si>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</si>
  <si>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Sell Safe to Mom</t>
  </si>
  <si>
    <t>Sell Safe to Mom of the price $800</t>
  </si>
  <si>
    <t>Fixed Expense For the Year 2024 July - 2024 September</t>
  </si>
  <si>
    <t>Hong Kong Government</t>
  </si>
  <si>
    <t>$52 for Hair Cut (One month per cut) plus Color treatment ($54 color treatment solution can use 2 times)</t>
  </si>
  <si>
    <t>30 Packets</t>
  </si>
  <si>
    <t>Banruptcy Department / Bank</t>
  </si>
  <si>
    <t>Debts Or Credits For the Comming July 20th 2024 to August 19th 2024</t>
  </si>
  <si>
    <t>1. Payback $1000 to Mom</t>
  </si>
  <si>
    <t>2. Buy Microsoft Surface 13.8 Inches Laptop</t>
  </si>
  <si>
    <t>3. Additional Expense - Approximately</t>
  </si>
  <si>
    <t>4. Gamble Lost</t>
  </si>
  <si>
    <t>5. Cigarette</t>
  </si>
  <si>
    <t>6. Nicotin Chew Gum</t>
  </si>
  <si>
    <t>7. Additional For Cigarette</t>
  </si>
  <si>
    <t>8. 30 Packet of Cigarette</t>
  </si>
  <si>
    <t>9. Prepaid HGC Broadband Fee</t>
  </si>
  <si>
    <t>10. Prepaid China Mobile Fee</t>
  </si>
  <si>
    <t>11. Balance with the Total Asset</t>
  </si>
  <si>
    <t>Debts Or Credits For the Coming August 20th 2024 to September 19th 2024</t>
  </si>
  <si>
    <t>Balance Brought Forward From July 2024</t>
  </si>
  <si>
    <t>1. Additional Expense - Approximately</t>
  </si>
  <si>
    <t>2. Water Services Department</t>
  </si>
  <si>
    <t>3. Payback $0 to Mom</t>
  </si>
  <si>
    <t>4. Payback $500 to Lawrence</t>
  </si>
  <si>
    <t>5. Demand Rates and Government Rent</t>
  </si>
  <si>
    <t>6. Additional For Cigarette</t>
  </si>
  <si>
    <t>7. Balance with the Total Asset</t>
  </si>
  <si>
    <t>Debts Or Credits For the Comming September 20th 2024 to October 17th 2024</t>
  </si>
  <si>
    <t>Food And Transport Spend</t>
  </si>
  <si>
    <t>Food And Transport Expense Remaining</t>
  </si>
  <si>
    <t>Balance Brought Forward From August 2024</t>
  </si>
  <si>
    <t>(Excess Expense Should Be moved to the Additional Expense)</t>
  </si>
  <si>
    <t>1. China Mobile broadband fee for 2 months</t>
  </si>
  <si>
    <t>2. Payback $1150 to Mom</t>
  </si>
  <si>
    <t>3. Payback $500 to Lawrence</t>
  </si>
  <si>
    <t>4. Additional For Cigarette</t>
  </si>
  <si>
    <t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</si>
  <si>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</si>
  <si>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>8. Balance with the Total Asset</t>
  </si>
  <si>
    <t>Alan Tang's Income Expense For the Forecast Year 2024 October - 2024 December</t>
  </si>
  <si>
    <t>October 18th to November 19th 2024 Revenue / Deferred Debts Or Expenses</t>
  </si>
  <si>
    <t>31st October 2024</t>
  </si>
  <si>
    <t>26th September 2024</t>
  </si>
  <si>
    <t>China Mobile Broadband</t>
  </si>
  <si>
    <t>Prepaid October Broadband Fees</t>
  </si>
  <si>
    <t>18th October 2024</t>
  </si>
  <si>
    <t>Joox Refund - Total 3 Months</t>
  </si>
  <si>
    <t>Sportify Monthly Payment</t>
  </si>
  <si>
    <t>18th November 2024</t>
  </si>
  <si>
    <t>20th October 2024</t>
  </si>
  <si>
    <t xml:space="preserve"> November 20th to December 19th 2024 Revenue / Deferred Debts Or Expenses</t>
  </si>
  <si>
    <t>30th November 2024</t>
  </si>
  <si>
    <t>18th December 2024</t>
  </si>
  <si>
    <t>20th November 2024</t>
  </si>
  <si>
    <r>
      <rPr>
        <b/>
        <sz val="11"/>
        <color theme="1"/>
        <rFont val="Calibri"/>
        <charset val="1"/>
      </rPr>
      <t>21</t>
    </r>
    <r>
      <rPr>
        <b/>
        <vertAlign val="superscript"/>
        <sz val="11"/>
        <color theme="1"/>
        <rFont val="Calibri"/>
        <charset val="1"/>
      </rPr>
      <t>st</t>
    </r>
    <r>
      <rPr>
        <b/>
        <sz val="11"/>
        <color theme="1"/>
        <rFont val="Calibri"/>
        <charset val="1"/>
      </rPr>
      <t xml:space="preserve"> November 2024</t>
    </r>
  </si>
  <si>
    <t>Cigarette</t>
  </si>
  <si>
    <t>Deduct 10 packet of Cigarette</t>
  </si>
  <si>
    <r>
      <rPr>
        <b/>
        <sz val="11"/>
        <color theme="1"/>
        <rFont val="Calibri"/>
        <charset val="1"/>
      </rPr>
      <t>23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</si>
  <si>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WingOn Travel</t>
  </si>
  <si>
    <t>Bangkok Air ticket refund – Money is refund to Mother’s HSBC credit card account.</t>
  </si>
  <si>
    <t>December 20th 2024 to January 19th 2025 Revenue / Deferred Debts Or Expenses</t>
  </si>
  <si>
    <t>31st December 2024</t>
  </si>
  <si>
    <t>18th January 2025</t>
  </si>
  <si>
    <t>20th December 2024</t>
  </si>
  <si>
    <t>Fixed Expense For the Year 2024 October - 2024 December</t>
  </si>
  <si>
    <t>Credit Card Installments/Expense</t>
  </si>
  <si>
    <t>Water Supply Department</t>
  </si>
  <si>
    <t xml:space="preserve">$52 for Hair Cut (One month per cut) </t>
  </si>
  <si>
    <t>Debts Or Credits For the Comming October 18th 2024 to November 19th 2024</t>
  </si>
  <si>
    <t>Balance Brought Forward From September 2024</t>
  </si>
  <si>
    <t xml:space="preserve">1. Additional Expense 
 - Add In Value $150 For Google Play
 - Add In Value $50 For Octopus
 - Excess Expenses $451.7
</t>
  </si>
  <si>
    <t>2. Payback $200 to Lawrence</t>
  </si>
  <si>
    <t>4. Additional China Mobile Fee For Joox Refund $207 - $149</t>
  </si>
  <si>
    <t>5. Additional 20 packet of Cigarette</t>
  </si>
  <si>
    <t>6. Balance with the Total Asset</t>
  </si>
  <si>
    <t>Debts Or Credits For the Coming November 20th 2024 to December 19th 2024</t>
  </si>
  <si>
    <t>Balance Brought Forward From October 2024</t>
  </si>
  <si>
    <t>2. Payback $300 to Lawrence</t>
  </si>
  <si>
    <t>Debts Or Credits For the Comming December 20th 2024 to January 19th 2025</t>
  </si>
  <si>
    <t>Balance Brought Forward From November 2024</t>
  </si>
  <si>
    <t>Alan Tang's Income Expense For the Forecast Year 2025 January - 2025 March</t>
  </si>
  <si>
    <t>January 20th to February 19th 2025 Revenue / Deferred Debts Or Expenses</t>
  </si>
  <si>
    <t>20th January 2025</t>
  </si>
  <si>
    <t>18th February 2025</t>
  </si>
  <si>
    <t>31th January 2025</t>
  </si>
  <si>
    <t>February 20th to March 19th 2025 Revenue / Deferred Debts Or Expenses</t>
  </si>
  <si>
    <t>20th February 2025</t>
  </si>
  <si>
    <t>18th March 2025</t>
  </si>
  <si>
    <t>29th February 2025</t>
  </si>
  <si>
    <t>March 20th to April 17th 2025 Revenue / Deferred Debts Or Expenses</t>
  </si>
  <si>
    <t>20th March 2025</t>
  </si>
  <si>
    <t>31st March 2025</t>
  </si>
  <si>
    <t>Fixed Expense For the Year 2025 January - 2025 March</t>
  </si>
  <si>
    <t>$52 for Hair Cut (One month per cut)</t>
  </si>
  <si>
    <t>Debts Or Credits For the Comming January 20th 2025 to February 19th 2025</t>
  </si>
  <si>
    <t>3. Additional Expense</t>
  </si>
  <si>
    <t>Debts Or Credits For the Coming February 20th 2025 to March 19th 2025</t>
  </si>
  <si>
    <t>Balance Brought Forward From January 2025</t>
  </si>
  <si>
    <t>1. Additional Expense
    - Add In Value $150 For Google Play</t>
  </si>
  <si>
    <t>Debts Or Credits For the Comming March 20th 2025 to April 17th 2025</t>
  </si>
  <si>
    <t>Balance Brought Forward From February 2025</t>
  </si>
  <si>
    <t>2. Additional Expense</t>
  </si>
  <si>
    <t>Alan Tang's Income Expense For the Forecast Year 2025 April - 2025 June</t>
  </si>
  <si>
    <t>April 18th to May 15th 2025 Revenue / Deferred Debts Or Expenses</t>
  </si>
  <si>
    <t>20th April 2025</t>
  </si>
  <si>
    <t>18th April 2025</t>
  </si>
  <si>
    <t>30th April 2025</t>
  </si>
  <si>
    <t>May 16th to June 19th 2025 Revenue / Deferred Debts Or Expenses</t>
  </si>
  <si>
    <t>20th May 2025</t>
  </si>
  <si>
    <t>18th May 2025</t>
  </si>
  <si>
    <t>18th June 2025</t>
  </si>
  <si>
    <t>31th May 2025</t>
  </si>
  <si>
    <t>June 20th to July 17th 2025 Revenue / Deferred Debts Or Expenses</t>
  </si>
  <si>
    <t>20th June 2025</t>
  </si>
  <si>
    <t>30th June 2025</t>
  </si>
  <si>
    <t>Fixed Expense For the Year 2025 April - 2025 June</t>
  </si>
  <si>
    <t>Debts Or Credits For the Comming April 18th 2025 to May 15th 2025</t>
  </si>
  <si>
    <t>Food And Transport Expense Remaining 
(Excess Expense Should Be moved to the Additional Expense)</t>
  </si>
  <si>
    <t>Debts Or Credits For the Coming May 16th 2025 to June 19th 2025</t>
  </si>
  <si>
    <t>Balance Brought Forward From April 2025</t>
  </si>
  <si>
    <t>2. Additional Expense
 - Add In Value $150 For Google Play</t>
  </si>
  <si>
    <t>Debts Or Credits For the Comming June 20th 2025 to July 17th 2025</t>
  </si>
  <si>
    <t>Balance Brought Forward From May 2025</t>
  </si>
  <si>
    <t>Alan Tang's Income Expense For the Forecast Year 2025 July - 2025 September</t>
  </si>
  <si>
    <t>July 18th to August 19th 2025 Revenue / Deferred Debts Or Expenses</t>
  </si>
  <si>
    <t>20th July 2025</t>
  </si>
  <si>
    <t>18th July 2025</t>
  </si>
  <si>
    <t>18th August 2025</t>
  </si>
  <si>
    <t>31st July 2025</t>
  </si>
  <si>
    <t>August 20th to September 18th 2025 Revenue / Deferred Debts Or Expenses</t>
  </si>
  <si>
    <t>20th August 2025</t>
  </si>
  <si>
    <t>18th September 2025</t>
  </si>
  <si>
    <t>31st August 2025</t>
  </si>
  <si>
    <t>September 19th to October 16th 2025 Revenue / Deferred Debts Or Expenses</t>
  </si>
  <si>
    <t>20th September 2025</t>
  </si>
  <si>
    <t>30th September 2025</t>
  </si>
  <si>
    <t>Fixed Expense For the Year 2025 July - 2025 September</t>
  </si>
  <si>
    <t>Debts Or Credits For the Comming July 20th 2025 to August 19th 2025</t>
  </si>
  <si>
    <r>
      <rPr>
        <b/>
        <sz val="11"/>
        <color rgb="FF000000"/>
        <rFont val="Calibri"/>
        <family val="2"/>
        <charset val="1"/>
      </rPr>
      <t xml:space="preserve">Food And Transport Expense </t>
    </r>
    <r>
      <rPr>
        <b/>
        <sz val="11"/>
        <color rgb="FFFF0000"/>
        <rFont val="Calibri"/>
        <family val="2"/>
        <charset val="1"/>
      </rPr>
      <t>Remaining 
(Excess Expense Should Be moved to the Additional Expense)</t>
    </r>
  </si>
  <si>
    <t>1. Additional Expense
 - Add In Value $150 For Google Play</t>
  </si>
  <si>
    <t>Debts Or Credits For the Coming August 20th 2025 to September 19th 2025</t>
  </si>
  <si>
    <t>Balance Brought Forward From July 2025</t>
  </si>
  <si>
    <t>1. Additional Expense
- Add In Value $150 For Google Play</t>
  </si>
  <si>
    <r>
      <rPr>
        <b/>
        <sz val="11"/>
        <color rgb="FFFFFFFF"/>
        <rFont val="Calibri"/>
        <family val="2"/>
        <charset val="1"/>
      </rPr>
      <t>Debts Or Credits For the Comming September 20th 2025 to 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</si>
  <si>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August 2025</t>
  </si>
  <si>
    <t>1. Additional Expense</t>
  </si>
  <si>
    <t>Alan Tang's Income Expense For the Forecast Year 2025 October - 2025 December</t>
  </si>
  <si>
    <r>
      <rPr>
        <b/>
        <sz val="11"/>
        <color rgb="FFFFFFFF"/>
        <rFont val="Calibri"/>
        <family val="2"/>
        <charset val="1"/>
      </rPr>
      <t>October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</si>
  <si>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October 2025</t>
  </si>
  <si>
    <t>18th October 2025</t>
  </si>
  <si>
    <t>18th November 2025</t>
  </si>
  <si>
    <t>31st October 2025</t>
  </si>
  <si>
    <r>
      <rPr>
        <b/>
        <sz val="11"/>
        <color rgb="FFFFFFFF"/>
        <rFont val="Calibri"/>
        <family val="2"/>
        <charset val="1"/>
      </rPr>
      <t>November 20th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</si>
  <si>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November 2025</t>
  </si>
  <si>
    <t>18th December 2025</t>
  </si>
  <si>
    <t>31st November 2025</t>
  </si>
  <si>
    <r>
      <rPr>
        <b/>
        <sz val="11"/>
        <color rgb="FFFFFFFF"/>
        <rFont val="Calibri"/>
        <family val="2"/>
        <charset val="1"/>
      </rPr>
      <t>December 19th 2025 to January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Revenue/ Deferred Debts Or Expenses</t>
    </r>
  </si>
  <si>
    <t>20th December 2025</t>
  </si>
  <si>
    <t>30th December 2025</t>
  </si>
  <si>
    <t>Fixed Expense For the Year 2025 October - 2025 December</t>
  </si>
  <si>
    <r>
      <rPr>
        <b/>
        <sz val="11"/>
        <color rgb="FFFFFFFF"/>
        <rFont val="Calibri"/>
        <family val="2"/>
        <charset val="1"/>
      </rPr>
      <t>Debts Or Credits For the Comming October 17th 2025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</si>
  <si>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r>
      <rPr>
        <b/>
        <sz val="11"/>
        <color rgb="FFFFFFFF"/>
        <rFont val="Calibri"/>
        <family val="2"/>
        <charset val="1"/>
      </rPr>
      <t>Debts Or Credits For the Coming November 20th 2025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</si>
  <si>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October 2025</t>
  </si>
  <si>
    <t xml:space="preserve">2. Payback $0 to </t>
  </si>
  <si>
    <r>
      <rPr>
        <b/>
        <sz val="11"/>
        <color rgb="FFFFFFFF"/>
        <rFont val="Calibri"/>
        <family val="2"/>
        <charset val="1"/>
      </rPr>
      <t>Debts Or Credits For the Comming December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to Janurary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</si>
  <si>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November 2025</t>
  </si>
  <si>
    <t>Alan Tang's Income Expense For the Forecast Year 2026 January - 2026 March</t>
  </si>
  <si>
    <t>January 16th 2026 to February 19th 2026 Revenue / Deferred Debts Or Expenses</t>
  </si>
  <si>
    <t>20th January 2026</t>
  </si>
  <si>
    <t>18th January 2026</t>
  </si>
  <si>
    <t>18th February 2026</t>
  </si>
  <si>
    <t>31st January 2026</t>
  </si>
  <si>
    <t>February 20th to March 19th 2026 Revenue / Deferred Debts Or Expenses</t>
  </si>
  <si>
    <t>20th Feburary 2026</t>
  </si>
  <si>
    <t>18th March 2026</t>
  </si>
  <si>
    <t>31st Feburary 2026</t>
  </si>
  <si>
    <r>
      <rPr>
        <b/>
        <sz val="11"/>
        <color rgb="FFFFFFFF"/>
        <rFont val="Calibri"/>
        <family val="2"/>
        <charset val="1"/>
      </rPr>
      <t>March 20th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</si>
  <si>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March 2026</t>
  </si>
  <si>
    <t>30th March 2026</t>
  </si>
  <si>
    <t>Fixed Expense For the Year 2026 January - 2026 March</t>
  </si>
  <si>
    <r>
      <rPr>
        <b/>
        <sz val="11"/>
        <color rgb="FFFFFFFF"/>
        <rFont val="Calibri"/>
        <family val="2"/>
        <charset val="1"/>
      </rPr>
      <t>Debts Or Credits For the Comming January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Feburary 19th 2026</t>
    </r>
  </si>
  <si>
    <t>1. Additional Expense
 - Add In Value $150 For Google Play</t>
  </si>
  <si>
    <t>Debts Or Credits For the Coming Feburary 20th 2026 to March 19th 2026</t>
  </si>
  <si>
    <t>Balance Brought Forward From January 2026</t>
  </si>
  <si>
    <r>
      <rPr>
        <b/>
        <sz val="11"/>
        <color rgb="FFFFFFFF"/>
        <rFont val="Calibri"/>
        <family val="2"/>
        <charset val="1"/>
      </rPr>
      <t>Debts Or Credits For the Comming March 20th 2026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</si>
  <si>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February 2026</t>
  </si>
  <si>
    <t>Alan Tang's Income Expense For the Forecast Year 2026 April - 2026 June</t>
  </si>
  <si>
    <r>
      <rPr>
        <b/>
        <sz val="11"/>
        <color rgb="FFFFFFFF"/>
        <rFont val="Calibri"/>
        <family val="2"/>
        <charset val="1"/>
      </rPr>
      <t>April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</si>
  <si>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April 2026</t>
  </si>
  <si>
    <t>18th April 2026</t>
  </si>
  <si>
    <t>31st April 2026</t>
  </si>
  <si>
    <r>
      <rPr>
        <b/>
        <sz val="11"/>
        <color rgb="FFFFFFFF"/>
        <rFont val="Calibri"/>
        <family val="2"/>
        <charset val="1"/>
      </rPr>
      <t>May 15th  to June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</si>
  <si>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May 2026</t>
  </si>
  <si>
    <t>18th May 2026</t>
  </si>
  <si>
    <t>18th June 2026</t>
  </si>
  <si>
    <t>31st May 2026</t>
  </si>
  <si>
    <r>
      <rPr>
        <b/>
        <sz val="11"/>
        <color rgb="FFFFFFFF"/>
        <rFont val="Calibri"/>
        <family val="2"/>
        <charset val="1"/>
      </rPr>
      <t>June 19th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</si>
  <si>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June 2026</t>
  </si>
  <si>
    <t>30th June 2026</t>
  </si>
  <si>
    <t>Fixed Expense For the Year 2026 April - 2026 June</t>
  </si>
  <si>
    <r>
      <rPr>
        <b/>
        <sz val="11"/>
        <color rgb="FFFFFFFF"/>
        <rFont val="Calibri"/>
        <family val="2"/>
        <charset val="1"/>
      </rPr>
      <t>Debts Or Credits For the Comming April 17th 2026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</si>
  <si>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r>
      <rPr>
        <b/>
        <sz val="11"/>
        <color theme="1"/>
        <rFont val="Calibri"/>
        <charset val="1"/>
      </rPr>
      <t xml:space="preserve">Food And Transport Expense Remaining 
</t>
    </r>
    <r>
      <rPr>
        <b/>
        <sz val="11"/>
        <color rgb="FFFF0000"/>
        <rFont val="Calibri"/>
        <charset val="1"/>
      </rPr>
      <t>(Excess Expense Should Be moved to the Additional Expense)</t>
    </r>
  </si>
  <si>
    <r>
      <rPr>
        <b/>
        <sz val="11"/>
        <color rgb="FFFFFFFF"/>
        <rFont val="Calibri"/>
        <family val="2"/>
        <charset val="1"/>
      </rPr>
      <t>Debts Or Credits For the Coming May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June 18th 2026</t>
    </r>
  </si>
  <si>
    <t>Balance Brought Forward From April 2026</t>
  </si>
  <si>
    <t>1. Additional Expense
 - Add In Value $150 For Google Pl</t>
  </si>
  <si>
    <r>
      <rPr>
        <b/>
        <sz val="11"/>
        <color rgb="FFFFFFFF"/>
        <rFont val="Calibri"/>
        <family val="2"/>
        <charset val="1"/>
      </rPr>
      <t>Debts Or Credits For the Comming June 19th 2026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</si>
  <si>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May 2026</t>
  </si>
  <si>
    <t>Alan Tang's Income Expense For the Forecast Year 2026 July - 2026 September</t>
  </si>
  <si>
    <r>
      <rPr>
        <b/>
        <sz val="11"/>
        <color rgb="FFFFFFFF"/>
        <rFont val="Calibri"/>
        <family val="2"/>
        <charset val="1"/>
      </rPr>
      <t>July 17th to August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</si>
  <si>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July 2026</t>
  </si>
  <si>
    <t>18th July 2026</t>
  </si>
  <si>
    <t>18th August 2026</t>
  </si>
  <si>
    <t>31st July 2026</t>
  </si>
  <si>
    <r>
      <rPr>
        <b/>
        <sz val="11"/>
        <color rgb="FFFFFFFF"/>
        <rFont val="Calibri"/>
        <family val="2"/>
        <charset val="1"/>
      </rPr>
      <t>August 20th 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</si>
  <si>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August 2026</t>
  </si>
  <si>
    <t>31st August 2026</t>
  </si>
  <si>
    <t>September 18th to October 15th 2026 Revenue / Deferred Debts Or Expenses</t>
  </si>
  <si>
    <t>20th September 2026</t>
  </si>
  <si>
    <t>18th September 2026</t>
  </si>
  <si>
    <t>30th September 2026</t>
  </si>
  <si>
    <t>Fixed Expense For the Year 2026 July - 2026 September</t>
  </si>
  <si>
    <t>Debts Or Credits For the Comming July 17th 2026 to August 19th 2026</t>
  </si>
  <si>
    <r>
      <rPr>
        <b/>
        <sz val="11"/>
        <color rgb="FFFFFFFF"/>
        <rFont val="Calibri"/>
        <family val="2"/>
        <charset val="1"/>
      </rPr>
      <t>Debts Or Credits For the Coming August 20th 2026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</si>
  <si>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July 2026</t>
  </si>
  <si>
    <r>
      <rPr>
        <b/>
        <sz val="11"/>
        <color rgb="FFFFFFFF"/>
        <rFont val="Calibri"/>
        <family val="2"/>
        <charset val="1"/>
      </rPr>
      <t>Debts Or Credits For the Comming September 18th 2026 to October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</si>
  <si>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August 2026</t>
  </si>
  <si>
    <t>Alan Tang's Income Expense For the Forecast Year 2026 October - 2026 December</t>
  </si>
  <si>
    <r>
      <rPr>
        <b/>
        <sz val="11"/>
        <color rgb="FFFFFFFF"/>
        <rFont val="Calibri"/>
        <family val="2"/>
        <charset val="1"/>
      </rPr>
      <t>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19th 2026 Revenue / Deferred Debts Or Expenses</t>
    </r>
  </si>
  <si>
    <t>20th October 2026</t>
  </si>
  <si>
    <t>18th October 2026</t>
  </si>
  <si>
    <t>18th November 2026</t>
  </si>
  <si>
    <t>31st October 2026</t>
  </si>
  <si>
    <t>November 20th  to December 17th 2026 Revenue / Deferred Debts Or Expenses</t>
  </si>
  <si>
    <t>20th November 2026</t>
  </si>
  <si>
    <t>31st November 2026</t>
  </si>
  <si>
    <r>
      <rPr>
        <b/>
        <sz val="11"/>
        <color rgb="FFFFFFFF"/>
        <rFont val="Calibri"/>
        <family val="2"/>
        <charset val="1"/>
      </rPr>
      <t>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</si>
  <si>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December 2026</t>
  </si>
  <si>
    <t>18th December 2026</t>
  </si>
  <si>
    <t>18th January 2027</t>
  </si>
  <si>
    <t>30th December 2026</t>
  </si>
  <si>
    <t>Fixed Expense For the Year 2026 October - 2026 December</t>
  </si>
  <si>
    <r>
      <rPr>
        <b/>
        <sz val="11"/>
        <color rgb="FFFFFFFF"/>
        <rFont val="Calibri"/>
        <family val="2"/>
        <charset val="1"/>
      </rPr>
      <t>Debts Or Credits For the Comming October 16th 2026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</si>
  <si>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Debts Or Credits For the Coming November 20th 2026 to December 17th 2026</t>
  </si>
  <si>
    <t>Balance Brought Forward From October 2026</t>
  </si>
  <si>
    <r>
      <rPr>
        <b/>
        <sz val="11"/>
        <color rgb="FFFFFFFF"/>
        <rFont val="Calibri"/>
        <family val="2"/>
        <charset val="1"/>
      </rPr>
      <t>Debts Or Credits For the Comming 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</si>
  <si>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November 2026</t>
  </si>
  <si>
    <t>Alan Tang's Income Expense For the Forecast Year 2027 January - 2027 March</t>
  </si>
  <si>
    <r>
      <rPr>
        <b/>
        <sz val="11"/>
        <color rgb="FFFFFFFF"/>
        <rFont val="Calibri"/>
        <family val="2"/>
        <charset val="1"/>
      </rPr>
      <t>January 20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</si>
  <si>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January 2027</t>
  </si>
  <si>
    <t>18th February 2027</t>
  </si>
  <si>
    <t>31st January 2027</t>
  </si>
  <si>
    <r>
      <rPr>
        <b/>
        <sz val="11"/>
        <color rgb="FFFFFFFF"/>
        <rFont val="Calibri"/>
        <family val="2"/>
        <charset val="1"/>
      </rPr>
      <t>February 19th 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</si>
  <si>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February 2027</t>
  </si>
  <si>
    <t>18th March 2027</t>
  </si>
  <si>
    <t>31st February 2027</t>
  </si>
  <si>
    <t>March 19th 2027 to April 19th 2027 Revenue / Deferred Debts Or Expenses</t>
  </si>
  <si>
    <t>20th March 2027</t>
  </si>
  <si>
    <t>18th April 2027</t>
  </si>
  <si>
    <t>30th March 2027</t>
  </si>
  <si>
    <t>Fixed Expense For the Year 2027 January - 2027 March</t>
  </si>
  <si>
    <r>
      <rPr>
        <b/>
        <sz val="11"/>
        <color rgb="FFFFFFFF"/>
        <rFont val="Calibri"/>
        <family val="2"/>
        <charset val="1"/>
      </rPr>
      <t>Debts Or Credits For the Comming January 20th 2027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</si>
  <si>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February 19th 2027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</si>
  <si>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January 2027</t>
  </si>
  <si>
    <t>Debts Or Credits For the Comming March 19th 2027 to April 19th 2027</t>
  </si>
  <si>
    <t>Balance Brought Forward From February 2027</t>
  </si>
  <si>
    <t>Alan Tang's Income Expense For the Forecast Year 2027 April - 2027 June</t>
  </si>
  <si>
    <t>April 20th to May 19th 2027 Revenue / Deferred Debts Or Expenses</t>
  </si>
  <si>
    <t>20th April 2027</t>
  </si>
  <si>
    <t>18th May 2027</t>
  </si>
  <si>
    <t>31st April 2027</t>
  </si>
  <si>
    <t>May 20th  to June 17th 2027 Revenue / Deferred Debts Or Expenses</t>
  </si>
  <si>
    <t>20th May 2027</t>
  </si>
  <si>
    <t>31st May 2027</t>
  </si>
  <si>
    <t>June 18th 2027 to July 19th 2027 Revenue / Deferred Debts Or Expenses</t>
  </si>
  <si>
    <t>20th June 2027</t>
  </si>
  <si>
    <t>18th June 2027</t>
  </si>
  <si>
    <t>18th July 2027</t>
  </si>
  <si>
    <t>30th June 2027</t>
  </si>
  <si>
    <t>Fixed Expense For the Year 2027 April - 2027 June</t>
  </si>
  <si>
    <r>
      <rPr>
        <b/>
        <sz val="11"/>
        <color rgb="FFFFFFFF"/>
        <rFont val="Calibri"/>
        <family val="2"/>
        <charset val="1"/>
      </rPr>
      <t>Debts Or Credits For the Comming April 20th 2027 to May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</si>
  <si>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May 18th 2027 to June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</si>
  <si>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April 2027</t>
  </si>
  <si>
    <t>Debts Or Credits For the Comming June 18th 2027 to July 19th 2027</t>
  </si>
  <si>
    <t>Balance Brought Forward From May 2027</t>
  </si>
  <si>
    <r>
      <t>December 19th 2025 to January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</si>
  <si>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January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 to February 19th 2026</t>
    </r>
  </si>
  <si>
    <r>
      <t>March 20th 2026 to April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</si>
  <si>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19th 2026 to July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</si>
  <si>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July 17th 2026 to August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</si>
  <si>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August 20th 2026 to September 17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</si>
  <si>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September 18th 2026 to October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</si>
  <si>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October 16th 2026 to November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</si>
  <si>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18th 2027 to July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2027</t>
    </r>
  </si>
  <si>
    <r>
      <t>29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</si>
  <si>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Give $500 without return</t>
  </si>
  <si>
    <t>4. Additional expense for Mom $200</t>
  </si>
  <si>
    <t xml:space="preserve">1. Payback $0 to Mom </t>
  </si>
  <si>
    <t>2. Payback $1003 to Mom For the Round Trip Bangkok Ticket. (Ticket refund from Airline $167.)
Need Only to Pay $833.</t>
  </si>
  <si>
    <t>2. Extend The Driving License from Transport 
     Department</t>
  </si>
  <si>
    <t>2nd December 2024</t>
  </si>
  <si>
    <t>Receive $100 From Mom For return Taxi. Still remain $12.</t>
  </si>
  <si>
    <t>Return Taxi Remaining</t>
  </si>
  <si>
    <t>Remaining Add In Value For Octopus.</t>
  </si>
  <si>
    <t>3rd December 2024</t>
  </si>
  <si>
    <t>Lawrence give $500 For Mother Hospital Expenses</t>
  </si>
  <si>
    <t>Alipay $3 discount plus $2.04 Alipay Points Used</t>
  </si>
  <si>
    <t>2. Owe Mother $351.
Mother Owe Me $78.4, Plus Give me $100 for Return Taxi to home. 
Return Taxi Fee is $78.4, $12 remaining.
Therefore total Mom still owes me $78.4 - $12 which is equal to $66.4.
Total is $351 - $66.4 = $284.6</t>
  </si>
  <si>
    <t>Deduct Cigarette</t>
  </si>
  <si>
    <t>Deduct 30 packet of Cigarette</t>
  </si>
  <si>
    <t>Google Play 
(play.google.com/redeem)</t>
  </si>
  <si>
    <t>Google Play
(play.google.com/redeem)</t>
  </si>
  <si>
    <r>
      <t>Octopus Remaining $50 
1.  $9.5 For Water
2.</t>
    </r>
    <r>
      <rPr>
        <b/>
        <sz val="11"/>
        <color rgb="FFFF0000"/>
        <rFont val="Calibri"/>
        <family val="2"/>
      </rPr>
      <t xml:space="preserve"> -$8.6 Negative Deposit</t>
    </r>
    <r>
      <rPr>
        <sz val="11"/>
        <color theme="1"/>
        <rFont val="Calibri"/>
        <family val="2"/>
      </rPr>
      <t>.
3. $4 round trip to hospital.
4. U-mart expenses $20.8</t>
    </r>
  </si>
  <si>
    <t>9th December 2024</t>
  </si>
  <si>
    <t>Balance with the total assets.</t>
  </si>
  <si>
    <t>11th December 2024</t>
  </si>
  <si>
    <t>Borrow $1000 From Lawrence</t>
  </si>
  <si>
    <t>4. Additional Expense
  - additional $60 for expenses
  - Add In Value $150 For Google Play
  - China Mobile Broadband Fee $78
  - Cigarette Egg 3 packets $390</t>
  </si>
  <si>
    <t>Cigarette Egg</t>
  </si>
  <si>
    <t>3 Packets</t>
  </si>
  <si>
    <t>3. Payback $500 to Mom</t>
  </si>
  <si>
    <t>2. Payback $0 to Mom</t>
  </si>
  <si>
    <r>
      <t>October 17th 2025 to November 19</t>
    </r>
    <r>
      <rPr>
        <b/>
        <vertAlign val="superscript"/>
        <sz val="12"/>
        <rFont val="Calibri"/>
        <family val="2"/>
      </rPr>
      <t>th</t>
    </r>
    <r>
      <rPr>
        <b/>
        <sz val="12"/>
        <rFont val="Calibri"/>
        <family val="2"/>
      </rPr>
      <t xml:space="preserve"> 2025</t>
    </r>
  </si>
  <si>
    <t>4. Payback $0 to Lawrence</t>
  </si>
  <si>
    <t>1. Payback $500 to Mom</t>
  </si>
  <si>
    <t>2. Payback $500 to Mom</t>
  </si>
  <si>
    <t>2 .Payback $500 to Mom</t>
  </si>
  <si>
    <r>
      <t>April 17th 2026 to May 14</t>
    </r>
    <r>
      <rPr>
        <b/>
        <vertAlign val="superscript"/>
        <sz val="12"/>
        <rFont val="Calibri"/>
        <family val="2"/>
      </rPr>
      <t>th</t>
    </r>
    <r>
      <rPr>
        <b/>
        <sz val="12"/>
        <rFont val="Calibri"/>
        <family val="2"/>
      </rPr>
      <t xml:space="preserve"> 2026</t>
    </r>
  </si>
  <si>
    <t>2. Payback $433 to Mom</t>
  </si>
  <si>
    <r>
      <t>May 15th 2026 to June 18</t>
    </r>
    <r>
      <rPr>
        <b/>
        <vertAlign val="superscript"/>
        <sz val="12"/>
        <color rgb="FFFF0000"/>
        <rFont val="Calibri"/>
        <family val="2"/>
      </rPr>
      <t>th</t>
    </r>
    <r>
      <rPr>
        <b/>
        <sz val="12"/>
        <color rgb="FFFF0000"/>
        <rFont val="Calibri"/>
        <family val="2"/>
      </rPr>
      <t xml:space="preserve"> 2026</t>
    </r>
  </si>
  <si>
    <t>3. Additional Expense     
-  China Mobile Broadband Fees $78   
-  additional cigarette charge $80
-  additional cigarette charge $300
- 28th-Nov additional nicotinell charge $263.9
-  Excess Expenses $675.7
- Add In Value $50 For Octopus Card
- Expenses For Mom $68.9 Taxi plus water $9.5
   Total Expenses: $68.9 + $9.5 which is equal $78.4
- 3rd December Mother Hospital Expenses $149
- Expenses For Nokia Phone $352
- 9th-December additional nicotinell charge $126.9
- additional electronic cigarette machine plus egg
   $610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</si>
</sst>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\-[$$-409]#,##0.00"/>
    <numFmt numFmtId="165" formatCode="[$$]#,##0.00;[$$]\-#,##0.00"/>
    <numFmt numFmtId="166" formatCode="d\ mmmm\ yyyy"/>
    <numFmt numFmtId="167" formatCode="[$$-3C09]#,##0.00"/>
  </numFmts>
  <fonts count="35" x14ac:knownFonts="1">
    <font>
      <sz val="11"/>
      <color theme="1"/>
      <name val="Calibri"/>
      <charset val="1"/>
    </font>
    <font>
      <b/>
      <sz val="11"/>
      <color rgb="FF4A86E8"/>
      <name val="Calibri"/>
      <family val="2"/>
      <charset val="1"/>
    </font>
    <font>
      <b/>
      <sz val="11"/>
      <color rgb="FF2A6099"/>
      <name val="Calibri"/>
      <charset val="1"/>
    </font>
    <font>
      <b/>
      <sz val="12"/>
      <color theme="1"/>
      <name val="Calibri"/>
      <charset val="1"/>
    </font>
    <font>
      <b/>
      <sz val="11"/>
      <color rgb="FFFF0000"/>
      <name val="Calibri"/>
      <charset val="1"/>
    </font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b/>
      <sz val="11"/>
      <color theme="1"/>
      <name val="Calibri"/>
      <charset val="1"/>
    </font>
    <font>
      <b/>
      <sz val="14"/>
      <color theme="1"/>
      <name val="Calibri"/>
      <charset val="1"/>
    </font>
    <font>
      <sz val="12"/>
      <color rgb="FFFFFFFF"/>
      <name val="Calibri"/>
      <charset val="1"/>
    </font>
    <font>
      <b/>
      <sz val="18"/>
      <color theme="1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4A86E8"/>
      <name val="Calibri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000000"/>
      <name val="Calibri"/>
      <charset val="1"/>
    </font>
    <font>
      <b/>
      <sz val="11"/>
      <color theme="0"/>
      <name val="Calibri"/>
      <charset val="1"/>
    </font>
    <font>
      <b/>
      <vertAlign val="superscript"/>
      <sz val="11"/>
      <color theme="1"/>
      <name val="Calibri"/>
      <charset val="1"/>
    </font>
    <font>
      <b/>
      <sz val="11"/>
      <color theme="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vertAlign val="superscript"/>
      <sz val="11"/>
      <color rgb="FFFFFFFF"/>
      <name val="Calibri"/>
      <family val="2"/>
      <charset val="1"/>
    </font>
    <font>
      <b/>
      <sz val="11"/>
      <color rgb="FFFFFFFF"/>
      <name val="Calibri"/>
      <charset val="1"/>
    </font>
    <font>
      <sz val="11"/>
      <color theme="1"/>
      <name val="Calibri"/>
      <charset val="1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  <font>
      <b/>
      <vertAlign val="superscript"/>
      <sz val="12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vertAlign val="superscript"/>
      <sz val="12"/>
      <name val="Calibri"/>
      <family val="2"/>
    </font>
    <font>
      <b/>
      <sz val="12"/>
      <color rgb="FFFF0000"/>
      <name val="Calibri"/>
      <family val="2"/>
    </font>
    <font>
      <b/>
      <vertAlign val="superscript"/>
      <sz val="12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</fills>
  <borders count="16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164" fontId="1" fillId="2" borderId="1">
      <alignment horizontal="center" vertical="center"/>
    </xf>
    <xf numFmtId="164" fontId="2" fillId="0" borderId="0" applyBorder="0" applyProtection="0">
      <alignment horizontal="center" vertical="center"/>
    </xf>
    <xf numFmtId="49" fontId="3" fillId="3" borderId="0" applyProtection="0">
      <alignment horizontal="left" vertical="center"/>
    </xf>
    <xf numFmtId="164" fontId="4" fillId="0" borderId="0" applyBorder="0" applyProtection="0">
      <alignment horizontal="center" vertical="center"/>
    </xf>
    <xf numFmtId="49" fontId="4" fillId="4" borderId="0" applyProtection="0">
      <alignment horizontal="center" vertical="top"/>
    </xf>
    <xf numFmtId="49" fontId="5" fillId="5" borderId="0" applyProtection="0">
      <alignment horizontal="center" vertical="center"/>
    </xf>
    <xf numFmtId="0" fontId="24" fillId="0" borderId="0" applyBorder="0" applyProtection="0">
      <alignment horizontal="center"/>
    </xf>
    <xf numFmtId="49" fontId="6" fillId="6" borderId="0" applyProtection="0">
      <alignment horizontal="center" vertical="center"/>
    </xf>
    <xf numFmtId="49" fontId="7" fillId="0" borderId="0" applyProtection="0">
      <alignment horizontal="center" vertical="center"/>
    </xf>
    <xf numFmtId="49" fontId="24" fillId="0" borderId="0" applyProtection="0">
      <alignment horizontal="left" vertical="center"/>
    </xf>
    <xf numFmtId="49" fontId="8" fillId="5" borderId="0" applyProtection="0">
      <alignment horizontal="center" vertical="center"/>
    </xf>
    <xf numFmtId="49" fontId="8" fillId="7" borderId="0" applyProtection="0">
      <alignment horizontal="center" vertical="center"/>
    </xf>
    <xf numFmtId="49" fontId="9" fillId="8" borderId="0" applyBorder="0" applyProtection="0">
      <alignment horizontal="center" vertical="center"/>
    </xf>
    <xf numFmtId="49" fontId="4" fillId="0" borderId="0" applyProtection="0">
      <alignment horizontal="right" vertical="center"/>
    </xf>
  </cellStyleXfs>
  <cellXfs count="133">
    <xf numFmtId="0" fontId="0" fillId="0" borderId="0" xfId="0"/>
    <xf numFmtId="49" fontId="6" fillId="8" borderId="2" xfId="13" applyFont="1" applyBorder="1" applyAlignment="1" applyProtection="1">
      <alignment horizontal="center" vertical="center" wrapText="1"/>
    </xf>
    <xf numFmtId="49" fontId="6" fillId="8" borderId="5" xfId="13" applyFont="1" applyBorder="1" applyProtection="1">
      <alignment horizontal="center" vertical="center"/>
    </xf>
    <xf numFmtId="0" fontId="0" fillId="0" borderId="2" xfId="0" applyBorder="1" applyAlignment="1">
      <alignment vertical="center"/>
    </xf>
    <xf numFmtId="49" fontId="0" fillId="0" borderId="2" xfId="10" applyFont="1" applyBorder="1" applyProtection="1">
      <alignment horizontal="left" vertical="center"/>
    </xf>
    <xf numFmtId="49" fontId="6" fillId="8" borderId="2" xfId="13" applyFont="1" applyBorder="1" applyProtection="1">
      <alignment horizontal="center" vertical="center"/>
    </xf>
    <xf numFmtId="164" fontId="1" fillId="2" borderId="2" xfId="1" applyBorder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2" xfId="12" applyBorder="1" applyProtection="1">
      <alignment horizontal="center" vertical="center"/>
    </xf>
    <xf numFmtId="49" fontId="7" fillId="2" borderId="2" xfId="9" applyFill="1" applyBorder="1" applyProtection="1">
      <alignment horizontal="center" vertical="center"/>
    </xf>
    <xf numFmtId="49" fontId="4" fillId="0" borderId="2" xfId="14" applyBorder="1" applyAlignment="1" applyProtection="1">
      <alignment horizontal="right" vertical="center" wrapText="1"/>
    </xf>
    <xf numFmtId="0" fontId="7" fillId="2" borderId="2" xfId="0" applyFont="1" applyFill="1" applyBorder="1" applyAlignment="1">
      <alignment horizontal="center" vertical="center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0" fontId="0" fillId="0" borderId="0" xfId="0" applyAlignment="1">
      <alignment vertical="center"/>
    </xf>
    <xf numFmtId="49" fontId="7" fillId="0" borderId="4" xfId="9" applyBorder="1" applyAlignment="1" applyProtection="1">
      <alignment horizontal="center" vertical="center" wrapText="1"/>
    </xf>
    <xf numFmtId="49" fontId="0" fillId="0" borderId="4" xfId="10" applyFont="1" applyBorder="1" applyAlignment="1" applyProtection="1">
      <alignment horizontal="left" vertical="center" wrapText="1"/>
    </xf>
    <xf numFmtId="49" fontId="4" fillId="0" borderId="4" xfId="14" applyBorder="1" applyAlignment="1" applyProtection="1">
      <alignment horizontal="righ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49" fontId="8" fillId="7" borderId="2" xfId="12" applyBorder="1" applyAlignment="1" applyProtection="1">
      <alignment horizontal="center" vertical="center" wrapText="1"/>
    </xf>
    <xf numFmtId="164" fontId="4" fillId="0" borderId="2" xfId="4" applyBorder="1" applyProtection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49" fontId="7" fillId="0" borderId="2" xfId="9" applyBorder="1" applyProtection="1">
      <alignment horizontal="center" vertical="center"/>
    </xf>
    <xf numFmtId="49" fontId="24" fillId="0" borderId="0" xfId="10" applyProtection="1">
      <alignment horizontal="left" vertical="center"/>
    </xf>
    <xf numFmtId="49" fontId="4" fillId="0" borderId="2" xfId="14" applyBorder="1" applyProtection="1">
      <alignment horizontal="right" vertical="center"/>
    </xf>
    <xf numFmtId="49" fontId="6" fillId="6" borderId="2" xfId="8" applyBorder="1" applyProtection="1">
      <alignment horizontal="center" vertical="center"/>
    </xf>
    <xf numFmtId="0" fontId="0" fillId="0" borderId="2" xfId="0" applyBorder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right" vertical="center"/>
    </xf>
    <xf numFmtId="165" fontId="7" fillId="0" borderId="0" xfId="0" applyNumberFormat="1" applyFont="1" applyAlignment="1">
      <alignment vertical="center"/>
    </xf>
    <xf numFmtId="0" fontId="15" fillId="0" borderId="2" xfId="0" applyFont="1" applyBorder="1" applyAlignment="1">
      <alignment vertical="center"/>
    </xf>
    <xf numFmtId="0" fontId="0" fillId="0" borderId="0" xfId="0" applyAlignment="1">
      <alignment vertical="top"/>
    </xf>
    <xf numFmtId="49" fontId="0" fillId="2" borderId="2" xfId="10" applyFont="1" applyFill="1" applyBorder="1" applyProtection="1">
      <alignment horizontal="left" vertical="center"/>
    </xf>
    <xf numFmtId="49" fontId="16" fillId="5" borderId="2" xfId="6" applyFont="1" applyBorder="1" applyAlignment="1" applyProtection="1">
      <alignment horizontal="center" vertical="center" wrapText="1"/>
    </xf>
    <xf numFmtId="49" fontId="7" fillId="4" borderId="8" xfId="7" applyNumberFormat="1" applyFont="1" applyFill="1" applyBorder="1" applyProtection="1">
      <alignment horizontal="center"/>
    </xf>
    <xf numFmtId="164" fontId="2" fillId="0" borderId="2" xfId="2" applyBorder="1" applyProtection="1">
      <alignment horizontal="center" vertical="center"/>
    </xf>
    <xf numFmtId="49" fontId="4" fillId="4" borderId="4" xfId="5" applyBorder="1" applyAlignment="1" applyProtection="1">
      <alignment horizontal="center" vertical="top" wrapText="1"/>
    </xf>
    <xf numFmtId="0" fontId="0" fillId="0" borderId="0" xfId="0" applyAlignment="1">
      <alignment horizontal="center" vertical="top"/>
    </xf>
    <xf numFmtId="0" fontId="17" fillId="8" borderId="2" xfId="0" applyFont="1" applyFill="1" applyBorder="1" applyAlignment="1">
      <alignment vertical="center" wrapText="1"/>
    </xf>
    <xf numFmtId="49" fontId="24" fillId="0" borderId="2" xfId="10" applyBorder="1" applyProtection="1">
      <alignment horizontal="left" vertical="center"/>
    </xf>
    <xf numFmtId="0" fontId="15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164" fontId="4" fillId="0" borderId="0" xfId="4" applyBorder="1" applyProtection="1">
      <alignment horizontal="center" vertical="center"/>
    </xf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7" fontId="0" fillId="0" borderId="0" xfId="0" applyNumberFormat="1" applyAlignment="1">
      <alignment vertical="center"/>
    </xf>
    <xf numFmtId="0" fontId="0" fillId="0" borderId="4" xfId="0" applyBorder="1" applyAlignment="1">
      <alignment vertical="center"/>
    </xf>
    <xf numFmtId="49" fontId="6" fillId="6" borderId="2" xfId="13" applyFont="1" applyFill="1" applyBorder="1" applyProtection="1">
      <alignment horizontal="center" vertical="center"/>
    </xf>
    <xf numFmtId="49" fontId="0" fillId="0" borderId="0" xfId="0" applyNumberFormat="1" applyAlignment="1">
      <alignment horizontal="center"/>
    </xf>
    <xf numFmtId="164" fontId="1" fillId="2" borderId="1" xfId="1">
      <alignment horizontal="center" vertical="center"/>
    </xf>
    <xf numFmtId="49" fontId="4" fillId="0" borderId="0" xfId="14" applyProtection="1">
      <alignment horizontal="right" vertical="center"/>
    </xf>
    <xf numFmtId="164" fontId="0" fillId="0" borderId="2" xfId="4" applyFont="1" applyBorder="1" applyProtection="1">
      <alignment horizontal="center" vertical="center"/>
    </xf>
    <xf numFmtId="0" fontId="17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9" fillId="8" borderId="2" xfId="13" applyBorder="1" applyProtection="1">
      <alignment horizontal="center" vertical="center"/>
    </xf>
    <xf numFmtId="0" fontId="0" fillId="0" borderId="2" xfId="0" applyBorder="1" applyAlignment="1">
      <alignment vertical="center" wrapText="1"/>
    </xf>
    <xf numFmtId="0" fontId="23" fillId="0" borderId="0" xfId="0" applyFont="1"/>
    <xf numFmtId="49" fontId="24" fillId="0" borderId="2" xfId="10" applyBorder="1" applyAlignment="1" applyProtection="1">
      <alignment horizontal="left" vertical="center" wrapText="1"/>
    </xf>
    <xf numFmtId="49" fontId="25" fillId="2" borderId="2" xfId="9" applyFont="1" applyFill="1" applyBorder="1" applyProtection="1">
      <alignment horizontal="center" vertical="center"/>
    </xf>
    <xf numFmtId="49" fontId="26" fillId="2" borderId="2" xfId="9" applyFont="1" applyFill="1" applyBorder="1" applyProtection="1">
      <alignment horizontal="center" vertical="center"/>
    </xf>
    <xf numFmtId="49" fontId="28" fillId="0" borderId="2" xfId="10" applyFont="1" applyBorder="1" applyAlignment="1" applyProtection="1">
      <alignment horizontal="left" vertical="center" wrapText="1"/>
    </xf>
    <xf numFmtId="49" fontId="30" fillId="2" borderId="2" xfId="9" applyFont="1" applyFill="1" applyBorder="1" applyProtection="1">
      <alignment horizontal="center" vertical="center"/>
    </xf>
    <xf numFmtId="49" fontId="31" fillId="2" borderId="2" xfId="9" applyFont="1" applyFill="1" applyBorder="1" applyProtection="1">
      <alignment horizontal="center" vertical="center"/>
    </xf>
    <xf numFmtId="49" fontId="33" fillId="2" borderId="2" xfId="9" applyFont="1" applyFill="1" applyBorder="1" applyProtection="1">
      <alignment horizontal="center" vertical="center"/>
    </xf>
    <xf numFmtId="49" fontId="8" fillId="5" borderId="2" xfId="11" applyBorder="1" applyAlignment="1" applyProtection="1">
      <alignment horizontal="center" vertical="center" wrapText="1"/>
    </xf>
    <xf numFmtId="49" fontId="8" fillId="7" borderId="3" xfId="12" applyBorder="1" applyAlignment="1" applyProtection="1">
      <alignment horizontal="center" vertical="center" wrapText="1"/>
    </xf>
    <xf numFmtId="49" fontId="8" fillId="7" borderId="4" xfId="12" applyBorder="1" applyProtection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164" fontId="1" fillId="2" borderId="2" xfId="1" applyBorder="1">
      <alignment horizontal="center" vertical="center"/>
    </xf>
    <xf numFmtId="49" fontId="6" fillId="8" borderId="4" xfId="13" applyFont="1" applyBorder="1" applyAlignment="1" applyProtection="1">
      <alignment horizontal="center" vertical="center" wrapText="1"/>
    </xf>
    <xf numFmtId="49" fontId="6" fillId="8" borderId="2" xfId="13" applyFont="1" applyBorder="1" applyProtection="1">
      <alignment horizontal="center" vertical="center"/>
    </xf>
    <xf numFmtId="49" fontId="0" fillId="0" borderId="2" xfId="10" applyFont="1" applyBorder="1" applyProtection="1">
      <alignment horizontal="left" vertical="center"/>
    </xf>
    <xf numFmtId="0" fontId="0" fillId="0" borderId="2" xfId="0" applyBorder="1" applyAlignment="1">
      <alignment vertical="center"/>
    </xf>
    <xf numFmtId="49" fontId="6" fillId="8" borderId="5" xfId="13" applyFont="1" applyBorder="1" applyProtection="1">
      <alignment horizontal="center" vertical="center"/>
    </xf>
    <xf numFmtId="49" fontId="0" fillId="0" borderId="4" xfId="10" applyFont="1" applyBorder="1" applyProtection="1">
      <alignment horizontal="left" vertical="center"/>
    </xf>
    <xf numFmtId="49" fontId="0" fillId="0" borderId="6" xfId="10" applyFont="1" applyBorder="1" applyProtection="1">
      <alignment horizontal="left" vertical="center"/>
    </xf>
    <xf numFmtId="49" fontId="6" fillId="8" borderId="7" xfId="13" applyFont="1" applyBorder="1" applyAlignment="1" applyProtection="1">
      <alignment horizontal="center" vertical="center" wrapText="1"/>
    </xf>
    <xf numFmtId="49" fontId="6" fillId="8" borderId="2" xfId="13" applyFont="1" applyBorder="1" applyAlignment="1" applyProtection="1">
      <alignment horizontal="center" vertical="center" wrapText="1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49" fontId="8" fillId="7" borderId="2" xfId="12" applyBorder="1" applyAlignment="1" applyProtection="1">
      <alignment horizontal="center" vertical="center" wrapText="1"/>
    </xf>
    <xf numFmtId="49" fontId="3" fillId="3" borderId="2" xfId="3" applyBorder="1" applyAlignment="1" applyProtection="1">
      <alignment horizontal="left" vertical="center" wrapText="1"/>
    </xf>
    <xf numFmtId="49" fontId="6" fillId="6" borderId="2" xfId="8" applyBorder="1" applyProtection="1">
      <alignment horizontal="center" vertical="center"/>
    </xf>
    <xf numFmtId="49" fontId="7" fillId="0" borderId="2" xfId="9" applyBorder="1" applyProtection="1">
      <alignment horizontal="center" vertical="center"/>
    </xf>
    <xf numFmtId="0" fontId="0" fillId="0" borderId="2" xfId="0" applyBorder="1"/>
    <xf numFmtId="49" fontId="11" fillId="0" borderId="2" xfId="14" applyFont="1" applyBorder="1" applyProtection="1">
      <alignment horizontal="right" vertical="center"/>
    </xf>
    <xf numFmtId="166" fontId="0" fillId="0" borderId="2" xfId="0" applyNumberFormat="1" applyBorder="1" applyAlignment="1">
      <alignment horizontal="center" vertical="center"/>
    </xf>
    <xf numFmtId="49" fontId="4" fillId="0" borderId="2" xfId="14" applyBorder="1" applyProtection="1">
      <alignment horizontal="right" vertical="center"/>
    </xf>
    <xf numFmtId="166" fontId="0" fillId="0" borderId="2" xfId="0" applyNumberFormat="1" applyBorder="1" applyAlignment="1">
      <alignment horizontal="left" vertical="center"/>
    </xf>
    <xf numFmtId="49" fontId="4" fillId="0" borderId="2" xfId="14" applyBorder="1" applyAlignment="1" applyProtection="1">
      <alignment horizontal="right" vertical="center" wrapText="1"/>
    </xf>
    <xf numFmtId="49" fontId="13" fillId="0" borderId="2" xfId="10" applyFont="1" applyBorder="1" applyProtection="1">
      <alignment horizontal="left" vertical="center"/>
    </xf>
    <xf numFmtId="49" fontId="14" fillId="0" borderId="2" xfId="10" applyFont="1" applyBorder="1" applyProtection="1">
      <alignment horizontal="left" vertical="center"/>
    </xf>
    <xf numFmtId="49" fontId="7" fillId="0" borderId="2" xfId="10" applyFont="1" applyBorder="1" applyProtection="1">
      <alignment horizontal="left" vertical="center"/>
    </xf>
    <xf numFmtId="164" fontId="2" fillId="0" borderId="2" xfId="2" applyBorder="1" applyProtection="1">
      <alignment horizontal="center" vertical="center"/>
    </xf>
    <xf numFmtId="49" fontId="7" fillId="0" borderId="2" xfId="10" applyFont="1" applyBorder="1" applyAlignment="1" applyProtection="1">
      <alignment horizontal="left" vertical="center" wrapText="1"/>
    </xf>
    <xf numFmtId="49" fontId="28" fillId="0" borderId="5" xfId="10" applyFont="1" applyBorder="1" applyAlignment="1" applyProtection="1">
      <alignment horizontal="left" vertical="center" wrapText="1"/>
    </xf>
    <xf numFmtId="49" fontId="0" fillId="0" borderId="14" xfId="10" applyFont="1" applyBorder="1" applyAlignment="1" applyProtection="1">
      <alignment horizontal="left" vertical="center" wrapText="1"/>
    </xf>
    <xf numFmtId="49" fontId="28" fillId="0" borderId="14" xfId="10" applyFont="1" applyBorder="1" applyAlignment="1" applyProtection="1">
      <alignment horizontal="left" vertical="center" wrapText="1"/>
    </xf>
    <xf numFmtId="49" fontId="0" fillId="0" borderId="5" xfId="10" applyFont="1" applyBorder="1" applyAlignment="1" applyProtection="1">
      <alignment horizontal="left" vertical="center" wrapText="1"/>
    </xf>
    <xf numFmtId="49" fontId="0" fillId="0" borderId="5" xfId="10" applyFont="1" applyBorder="1" applyProtection="1">
      <alignment horizontal="left" vertical="center"/>
    </xf>
    <xf numFmtId="49" fontId="0" fillId="0" borderId="14" xfId="10" applyFont="1" applyBorder="1" applyProtection="1">
      <alignment horizontal="left" vertical="center"/>
    </xf>
    <xf numFmtId="49" fontId="7" fillId="0" borderId="9" xfId="9" applyBorder="1" applyProtection="1">
      <alignment horizontal="center" vertical="center"/>
    </xf>
    <xf numFmtId="49" fontId="7" fillId="0" borderId="10" xfId="9" applyBorder="1" applyProtection="1">
      <alignment horizontal="center" vertical="center"/>
    </xf>
    <xf numFmtId="49" fontId="7" fillId="0" borderId="11" xfId="9" applyBorder="1" applyProtection="1">
      <alignment horizontal="center" vertical="center"/>
    </xf>
    <xf numFmtId="49" fontId="7" fillId="0" borderId="12" xfId="9" applyBorder="1" applyProtection="1">
      <alignment horizontal="center" vertical="center"/>
    </xf>
    <xf numFmtId="49" fontId="7" fillId="0" borderId="3" xfId="9" applyBorder="1" applyProtection="1">
      <alignment horizontal="center" vertical="center"/>
    </xf>
    <xf numFmtId="49" fontId="7" fillId="0" borderId="13" xfId="9" applyBorder="1" applyProtection="1">
      <alignment horizontal="center" vertical="center"/>
    </xf>
    <xf numFmtId="49" fontId="28" fillId="0" borderId="2" xfId="10" applyFont="1" applyBorder="1" applyAlignment="1" applyProtection="1">
      <alignment horizontal="left" vertical="center" wrapText="1"/>
    </xf>
    <xf numFmtId="164" fontId="4" fillId="0" borderId="2" xfId="4" applyBorder="1" applyProtection="1">
      <alignment horizontal="center" vertical="center"/>
    </xf>
    <xf numFmtId="49" fontId="24" fillId="0" borderId="2" xfId="10" applyBorder="1" applyProtection="1">
      <alignment horizontal="left" vertical="center"/>
    </xf>
    <xf numFmtId="164" fontId="4" fillId="0" borderId="5" xfId="4" applyBorder="1" applyProtection="1">
      <alignment horizontal="center" vertical="center"/>
    </xf>
    <xf numFmtId="164" fontId="4" fillId="0" borderId="15" xfId="4" applyBorder="1" applyProtection="1">
      <alignment horizontal="center" vertical="center"/>
    </xf>
    <xf numFmtId="164" fontId="4" fillId="0" borderId="14" xfId="4" applyBorder="1" applyProtection="1">
      <alignment horizontal="center" vertical="center"/>
    </xf>
    <xf numFmtId="49" fontId="7" fillId="4" borderId="2" xfId="5" applyFont="1" applyBorder="1" applyAlignment="1" applyProtection="1">
      <alignment horizontal="center" vertical="center" wrapText="1"/>
    </xf>
    <xf numFmtId="49" fontId="28" fillId="0" borderId="2" xfId="10" applyFont="1" applyBorder="1" applyProtection="1">
      <alignment horizontal="left" vertical="center"/>
    </xf>
    <xf numFmtId="49" fontId="19" fillId="4" borderId="2" xfId="5" applyFont="1" applyBorder="1" applyAlignment="1" applyProtection="1">
      <alignment horizontal="center" vertical="center" wrapText="1"/>
    </xf>
    <xf numFmtId="49" fontId="6" fillId="6" borderId="2" xfId="13" applyFont="1" applyFill="1" applyBorder="1" applyProtection="1">
      <alignment horizontal="center" vertical="center"/>
    </xf>
    <xf numFmtId="49" fontId="20" fillId="4" borderId="2" xfId="5" applyFont="1" applyBorder="1" applyAlignment="1" applyProtection="1">
      <alignment horizontal="center" vertical="center" wrapText="1"/>
    </xf>
    <xf numFmtId="49" fontId="21" fillId="6" borderId="2" xfId="13" applyFont="1" applyFill="1" applyBorder="1" applyProtection="1">
      <alignment horizontal="center" vertical="center"/>
    </xf>
    <xf numFmtId="49" fontId="21" fillId="8" borderId="2" xfId="13" applyFont="1" applyBorder="1" applyAlignment="1" applyProtection="1">
      <alignment horizontal="center" vertical="center" wrapText="1"/>
    </xf>
    <xf numFmtId="49" fontId="21" fillId="6" borderId="2" xfId="8" applyFont="1" applyBorder="1" applyProtection="1">
      <alignment horizontal="center" vertical="center"/>
    </xf>
    <xf numFmtId="0" fontId="11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21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21" fillId="8" borderId="0" xfId="13" applyFont="1" applyBorder="1" applyProtection="1">
      <alignment horizontal="center" vertical="center"/>
    </xf>
    <xf numFmtId="49" fontId="9" fillId="8" borderId="2" xfId="13" applyBorder="1" applyProtection="1">
      <alignment horizontal="center" vertical="center"/>
    </xf>
    <xf numFmtId="49" fontId="21" fillId="8" borderId="2" xfId="13" applyFont="1" applyBorder="1" applyProtection="1">
      <alignment horizontal="center" vertical="center"/>
    </xf>
    <xf numFmtId="49" fontId="21" fillId="8" borderId="5" xfId="13" applyFont="1" applyBorder="1" applyAlignment="1" applyProtection="1">
      <alignment horizontal="center" vertical="center" wrapText="1"/>
    </xf>
  </cellXfs>
  <cellStyles count="15">
    <cellStyle name="Currency Value" xfId="1" xr:uid="{00000000-0005-0000-0000-000006000000}"/>
    <cellStyle name="Currency Value For Expense" xfId="2" xr:uid="{00000000-0005-0000-0000-000007000000}"/>
    <cellStyle name="Expense Item Header" xfId="3" xr:uid="{00000000-0005-0000-0000-000008000000}"/>
    <cellStyle name="Expense Value" xfId="4" xr:uid="{00000000-0005-0000-0000-000009000000}"/>
    <cellStyle name="Food Transport Excess Label" xfId="5" xr:uid="{00000000-0005-0000-0000-00000A000000}"/>
    <cellStyle name="Food Transport Header Label" xfId="6" xr:uid="{00000000-0005-0000-0000-00000B000000}"/>
    <cellStyle name="Food Transport Label" xfId="7" xr:uid="{00000000-0005-0000-0000-00000C000000}"/>
    <cellStyle name="Forecast Header Font" xfId="8" xr:uid="{00000000-0005-0000-0000-00000D000000}"/>
    <cellStyle name="Item Label" xfId="9" xr:uid="{00000000-0005-0000-0000-00000E000000}"/>
    <cellStyle name="Item Text" xfId="10" xr:uid="{00000000-0005-0000-0000-00000F000000}"/>
    <cellStyle name="Legend Header" xfId="11" xr:uid="{00000000-0005-0000-0000-000010000000}"/>
    <cellStyle name="Legend Sub Header" xfId="12" xr:uid="{00000000-0005-0000-0000-000011000000}"/>
    <cellStyle name="Normal" xfId="0" builtinId="0"/>
    <cellStyle name="Revenue Header Font" xfId="13" xr:uid="{00000000-0005-0000-0000-000012000000}"/>
    <cellStyle name="Total Label" xfId="14" xr:uid="{00000000-0005-0000-0000-000013000000}"/>
  </cellStyles>
  <dxfs count="71"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5"/>
  <sheetViews>
    <sheetView zoomScaleNormal="100" workbookViewId="0">
      <selection activeCell="F16" sqref="F16"/>
    </sheetView>
  </sheetViews>
  <sheetFormatPr defaultColWidth="14.42578125" defaultRowHeight="15" x14ac:dyDescent="0.25"/>
  <cols>
    <col min="1" max="1" width="19" customWidth="1"/>
    <col min="2" max="2" width="33.42578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9" ht="21.6" customHeight="1" x14ac:dyDescent="0.25">
      <c r="A1" s="68" t="s">
        <v>0</v>
      </c>
      <c r="B1" s="68"/>
      <c r="C1" s="68"/>
      <c r="D1" s="68"/>
      <c r="E1" s="68"/>
      <c r="F1" s="68"/>
      <c r="H1" s="68" t="s">
        <v>1</v>
      </c>
      <c r="I1" s="68"/>
    </row>
    <row r="2" spans="1:9" ht="21.6" customHeight="1" x14ac:dyDescent="0.25">
      <c r="A2" s="69" t="s">
        <v>2</v>
      </c>
      <c r="B2" s="69"/>
      <c r="C2" s="69"/>
      <c r="D2" s="70" t="s">
        <v>3</v>
      </c>
      <c r="E2" s="70"/>
      <c r="F2" s="70"/>
      <c r="H2" s="9" t="s">
        <v>4</v>
      </c>
      <c r="I2" s="9" t="s">
        <v>5</v>
      </c>
    </row>
    <row r="3" spans="1:9" ht="21.6" customHeight="1" x14ac:dyDescent="0.25">
      <c r="A3" s="71" t="s">
        <v>6</v>
      </c>
      <c r="B3" s="7" t="s">
        <v>7</v>
      </c>
      <c r="C3" s="6">
        <v>51.8</v>
      </c>
      <c r="D3" s="71" t="s">
        <v>6</v>
      </c>
      <c r="E3" s="7" t="s">
        <v>7</v>
      </c>
      <c r="F3" s="6">
        <v>301.8</v>
      </c>
      <c r="H3" s="62" t="s">
        <v>8</v>
      </c>
      <c r="I3" s="6">
        <v>0</v>
      </c>
    </row>
    <row r="4" spans="1:9" ht="21.6" customHeight="1" x14ac:dyDescent="0.25">
      <c r="A4" s="71"/>
      <c r="B4" s="7" t="s">
        <v>9</v>
      </c>
      <c r="C4" s="6">
        <v>0</v>
      </c>
      <c r="D4" s="71"/>
      <c r="E4" s="7" t="s">
        <v>9</v>
      </c>
      <c r="F4" s="6">
        <v>0</v>
      </c>
      <c r="H4" s="62" t="s">
        <v>10</v>
      </c>
      <c r="I4" s="6">
        <f>E106</f>
        <v>-416.67999999999984</v>
      </c>
    </row>
    <row r="5" spans="1:9" ht="21.6" customHeight="1" x14ac:dyDescent="0.25">
      <c r="A5" s="71"/>
      <c r="B5" s="7" t="s">
        <v>11</v>
      </c>
      <c r="C5" s="6">
        <v>5.2</v>
      </c>
      <c r="D5" s="71"/>
      <c r="E5" s="7" t="s">
        <v>11</v>
      </c>
      <c r="F5" s="6">
        <v>5.2</v>
      </c>
      <c r="H5" s="62" t="s">
        <v>12</v>
      </c>
      <c r="I5" s="6">
        <f>E126</f>
        <v>3260.119999999999</v>
      </c>
    </row>
    <row r="6" spans="1:9" ht="21.6" customHeight="1" x14ac:dyDescent="0.25">
      <c r="A6" s="71"/>
      <c r="B6" s="7" t="s">
        <v>13</v>
      </c>
      <c r="C6" s="6">
        <v>0</v>
      </c>
      <c r="D6" s="71"/>
      <c r="E6" s="7" t="s">
        <v>13</v>
      </c>
      <c r="F6" s="6">
        <v>0</v>
      </c>
      <c r="H6" s="62" t="s">
        <v>14</v>
      </c>
      <c r="I6" s="6">
        <f>'July 2024 - September 2024'!E113</f>
        <v>699.83999999999924</v>
      </c>
    </row>
    <row r="7" spans="1:9" ht="21.6" customHeight="1" x14ac:dyDescent="0.25">
      <c r="A7" s="71"/>
      <c r="B7" s="7" t="s">
        <v>15</v>
      </c>
      <c r="C7" s="6">
        <v>2.4</v>
      </c>
      <c r="D7" s="71"/>
      <c r="E7" s="7" t="s">
        <v>15</v>
      </c>
      <c r="F7" s="6">
        <v>0.2</v>
      </c>
      <c r="H7" s="62" t="s">
        <v>16</v>
      </c>
      <c r="I7" s="6">
        <f>'July 2024 - September 2024'!E126</f>
        <v>625.06999999999925</v>
      </c>
    </row>
    <row r="8" spans="1:9" ht="21.6" customHeight="1" x14ac:dyDescent="0.25">
      <c r="A8" s="71"/>
      <c r="B8" s="7" t="s">
        <v>17</v>
      </c>
      <c r="C8" s="6">
        <v>0</v>
      </c>
      <c r="D8" s="71"/>
      <c r="E8" s="7" t="s">
        <v>17</v>
      </c>
      <c r="F8" s="6">
        <v>0</v>
      </c>
      <c r="H8" s="62" t="s">
        <v>18</v>
      </c>
      <c r="I8" s="6">
        <f>'July 2024 - September 2024'!E141</f>
        <v>502.71000000000004</v>
      </c>
    </row>
    <row r="9" spans="1:9" ht="50.1" customHeight="1" x14ac:dyDescent="0.25">
      <c r="A9" s="71"/>
      <c r="B9" s="7" t="s">
        <v>525</v>
      </c>
      <c r="C9" s="6">
        <v>110</v>
      </c>
      <c r="D9" s="71"/>
      <c r="E9" s="7" t="s">
        <v>526</v>
      </c>
      <c r="F9" s="6">
        <v>110</v>
      </c>
      <c r="H9" s="62" t="s">
        <v>19</v>
      </c>
      <c r="I9" s="6">
        <f>'October 2024 - December 2024'!E110</f>
        <v>125.15999999999985</v>
      </c>
    </row>
    <row r="10" spans="1:9" ht="21.6" customHeight="1" x14ac:dyDescent="0.25">
      <c r="A10" s="71"/>
      <c r="B10" s="7" t="s">
        <v>20</v>
      </c>
      <c r="C10" s="6">
        <v>7.1</v>
      </c>
      <c r="D10" s="71"/>
      <c r="E10" s="7" t="s">
        <v>20</v>
      </c>
      <c r="F10" s="6">
        <v>7.1</v>
      </c>
      <c r="H10" s="62" t="s">
        <v>21</v>
      </c>
      <c r="I10" s="6">
        <f>'October 2024 - December 2024'!E120</f>
        <v>298.39999999999964</v>
      </c>
    </row>
    <row r="11" spans="1:9" ht="21.6" customHeight="1" x14ac:dyDescent="0.25">
      <c r="A11" s="71"/>
      <c r="B11" s="11" t="s">
        <v>22</v>
      </c>
      <c r="C11" s="6">
        <f>SUM(C3:C10)</f>
        <v>176.5</v>
      </c>
      <c r="D11" s="71"/>
      <c r="E11" s="11" t="s">
        <v>22</v>
      </c>
      <c r="F11" s="6">
        <f>SUM(F3:F10)</f>
        <v>424.3</v>
      </c>
      <c r="H11" s="62" t="s">
        <v>23</v>
      </c>
      <c r="I11" s="6">
        <f>'October 2024 - December 2024'!E131</f>
        <v>1124.3999999999996</v>
      </c>
    </row>
    <row r="12" spans="1:9" ht="21.6" customHeight="1" x14ac:dyDescent="0.25">
      <c r="A12" s="12"/>
      <c r="B12" s="11" t="s">
        <v>24</v>
      </c>
      <c r="C12" s="72">
        <f>C87</f>
        <v>-21083</v>
      </c>
      <c r="D12" s="72"/>
      <c r="E12" s="72"/>
      <c r="F12" s="72"/>
      <c r="H12" s="62" t="s">
        <v>25</v>
      </c>
      <c r="I12" s="6">
        <f>'January 2025 - March 2025'!E93</f>
        <v>2060.3999999999996</v>
      </c>
    </row>
    <row r="13" spans="1:9" ht="21.6" customHeight="1" x14ac:dyDescent="0.25">
      <c r="H13" s="62" t="s">
        <v>26</v>
      </c>
      <c r="I13" s="6">
        <f>'January 2025 - March 2025'!E102</f>
        <v>2846.3999999999996</v>
      </c>
    </row>
    <row r="14" spans="1:9" ht="21.6" customHeight="1" x14ac:dyDescent="0.25">
      <c r="A14" s="73" t="s">
        <v>27</v>
      </c>
      <c r="B14" s="73"/>
      <c r="C14" s="73"/>
      <c r="D14" s="73"/>
      <c r="E14" s="73"/>
      <c r="H14" s="62" t="s">
        <v>28</v>
      </c>
      <c r="I14" s="6">
        <f>'January 2025 - March 2025'!E111</f>
        <v>3714.3999999999996</v>
      </c>
    </row>
    <row r="15" spans="1:9" ht="21.6" customHeight="1" x14ac:dyDescent="0.25">
      <c r="A15" s="1" t="s">
        <v>4</v>
      </c>
      <c r="B15" s="1" t="s">
        <v>29</v>
      </c>
      <c r="C15" s="74" t="s">
        <v>30</v>
      </c>
      <c r="D15" s="74"/>
      <c r="E15" s="5" t="s">
        <v>31</v>
      </c>
      <c r="H15" s="62" t="s">
        <v>32</v>
      </c>
      <c r="I15" s="6">
        <f>'April 2025 - June 2025'!E92</f>
        <v>4650.3999999999996</v>
      </c>
    </row>
    <row r="16" spans="1:9" ht="21.6" customHeight="1" x14ac:dyDescent="0.25">
      <c r="A16" s="13" t="s">
        <v>33</v>
      </c>
      <c r="B16" s="14" t="s">
        <v>34</v>
      </c>
      <c r="C16" s="75" t="s">
        <v>35</v>
      </c>
      <c r="D16" s="75"/>
      <c r="E16" s="6">
        <v>2405</v>
      </c>
      <c r="H16" s="62" t="s">
        <v>36</v>
      </c>
      <c r="I16" s="6">
        <f>'April 2025 - June 2025'!E100</f>
        <v>5504.4</v>
      </c>
    </row>
    <row r="17" spans="1:9" ht="21.6" customHeight="1" x14ac:dyDescent="0.25">
      <c r="A17" s="76"/>
      <c r="B17" s="76"/>
      <c r="C17" s="76"/>
      <c r="D17" s="11" t="s">
        <v>37</v>
      </c>
      <c r="E17" s="6">
        <f>SUM(E16)</f>
        <v>2405</v>
      </c>
      <c r="H17" s="62" t="s">
        <v>38</v>
      </c>
      <c r="I17" s="6">
        <f>'April 2025 - June 2025'!E109</f>
        <v>6372.4</v>
      </c>
    </row>
    <row r="18" spans="1:9" ht="21.6" customHeight="1" x14ac:dyDescent="0.25">
      <c r="A18" s="15"/>
      <c r="B18" s="15"/>
      <c r="H18" s="65" t="s">
        <v>39</v>
      </c>
      <c r="I18" s="6">
        <f>'July 2025 - September 2025'!E92</f>
        <v>7226.4</v>
      </c>
    </row>
    <row r="19" spans="1:9" ht="21.6" customHeight="1" x14ac:dyDescent="0.25">
      <c r="A19" s="77" t="s">
        <v>40</v>
      </c>
      <c r="B19" s="77"/>
      <c r="C19" s="77"/>
      <c r="D19" s="77"/>
      <c r="E19" s="77"/>
      <c r="H19" s="62" t="s">
        <v>41</v>
      </c>
      <c r="I19" s="6">
        <f>'July 2025 - September 2025'!E100</f>
        <v>8012.4</v>
      </c>
    </row>
    <row r="20" spans="1:9" ht="21.6" customHeight="1" x14ac:dyDescent="0.25">
      <c r="A20" s="5" t="s">
        <v>4</v>
      </c>
      <c r="B20" s="5" t="s">
        <v>29</v>
      </c>
      <c r="C20" s="74" t="s">
        <v>30</v>
      </c>
      <c r="D20" s="74"/>
      <c r="E20" s="2" t="s">
        <v>31</v>
      </c>
      <c r="H20" s="65" t="s">
        <v>42</v>
      </c>
      <c r="I20" s="6">
        <f>'July 2025 - September 2025'!E109</f>
        <v>8880.4</v>
      </c>
    </row>
    <row r="21" spans="1:9" ht="21.6" customHeight="1" x14ac:dyDescent="0.25">
      <c r="A21" s="16" t="s">
        <v>43</v>
      </c>
      <c r="B21" s="17" t="s">
        <v>34</v>
      </c>
      <c r="C21" s="78" t="s">
        <v>35</v>
      </c>
      <c r="D21" s="78"/>
      <c r="E21" s="6">
        <v>2405</v>
      </c>
      <c r="H21" s="66" t="s">
        <v>537</v>
      </c>
      <c r="I21" s="6">
        <f>'October 2025 - December 2025'!E92</f>
        <v>9734.4</v>
      </c>
    </row>
    <row r="22" spans="1:9" ht="21.6" customHeight="1" x14ac:dyDescent="0.25">
      <c r="A22" s="13" t="s">
        <v>44</v>
      </c>
      <c r="B22" s="14" t="s">
        <v>34</v>
      </c>
      <c r="C22" s="75" t="s">
        <v>45</v>
      </c>
      <c r="D22" s="75"/>
      <c r="E22" s="6">
        <v>1035</v>
      </c>
      <c r="H22" s="62" t="s">
        <v>46</v>
      </c>
      <c r="I22" s="6">
        <f>'October 2025 - December 2025'!E100</f>
        <v>10670.4</v>
      </c>
    </row>
    <row r="23" spans="1:9" ht="21.6" customHeight="1" x14ac:dyDescent="0.25">
      <c r="A23" s="16" t="s">
        <v>47</v>
      </c>
      <c r="B23" s="17" t="s">
        <v>48</v>
      </c>
      <c r="C23" s="79" t="s">
        <v>49</v>
      </c>
      <c r="D23" s="79"/>
      <c r="E23" s="6">
        <v>50</v>
      </c>
      <c r="H23" s="63" t="s">
        <v>500</v>
      </c>
      <c r="I23" s="6">
        <f>'October 2025 - December 2025'!E109</f>
        <v>11538.4</v>
      </c>
    </row>
    <row r="24" spans="1:9" ht="21.6" customHeight="1" x14ac:dyDescent="0.25">
      <c r="A24" s="76"/>
      <c r="B24" s="76"/>
      <c r="C24" s="76"/>
      <c r="D24" s="18" t="s">
        <v>37</v>
      </c>
      <c r="E24" s="6">
        <f>SUM(E21:E23)</f>
        <v>3490</v>
      </c>
      <c r="H24" s="63" t="s">
        <v>501</v>
      </c>
      <c r="I24" s="6">
        <f>'January 2026 - March 2026'!E92</f>
        <v>12392.4</v>
      </c>
    </row>
    <row r="25" spans="1:9" ht="21.6" customHeight="1" x14ac:dyDescent="0.25">
      <c r="A25" s="15"/>
      <c r="B25" s="19"/>
      <c r="C25" s="20"/>
      <c r="D25" s="20"/>
      <c r="E25" s="21"/>
      <c r="H25" s="62" t="s">
        <v>50</v>
      </c>
      <c r="I25" s="6">
        <f>'January 2026 - March 2026'!E100</f>
        <v>13328.4</v>
      </c>
    </row>
    <row r="26" spans="1:9" ht="21.6" customHeight="1" x14ac:dyDescent="0.25">
      <c r="A26" s="80" t="s">
        <v>51</v>
      </c>
      <c r="B26" s="80"/>
      <c r="C26" s="80"/>
      <c r="D26" s="80"/>
      <c r="E26" s="80"/>
      <c r="H26" s="63" t="s">
        <v>502</v>
      </c>
      <c r="I26" s="6">
        <f>'January 2026 - March 2026'!E109</f>
        <v>14196.4</v>
      </c>
    </row>
    <row r="27" spans="1:9" ht="21.6" customHeight="1" x14ac:dyDescent="0.25">
      <c r="A27" s="81" t="s">
        <v>4</v>
      </c>
      <c r="B27" s="81" t="s">
        <v>29</v>
      </c>
      <c r="C27" s="74" t="s">
        <v>30</v>
      </c>
      <c r="D27" s="74"/>
      <c r="E27" s="74" t="s">
        <v>31</v>
      </c>
      <c r="H27" s="66" t="s">
        <v>542</v>
      </c>
      <c r="I27" s="6">
        <f>'April 2026 - June 2026'!E92</f>
        <v>14982.400000000001</v>
      </c>
    </row>
    <row r="28" spans="1:9" ht="21.6" customHeight="1" x14ac:dyDescent="0.25">
      <c r="A28" s="81"/>
      <c r="B28" s="81"/>
      <c r="C28" s="74"/>
      <c r="D28" s="74"/>
      <c r="E28" s="74"/>
      <c r="H28" s="67" t="s">
        <v>544</v>
      </c>
      <c r="I28" s="6">
        <f>'April 2026 - June 2026'!E100</f>
        <v>15903.400000000001</v>
      </c>
    </row>
    <row r="29" spans="1:9" ht="21.6" customHeight="1" x14ac:dyDescent="0.25">
      <c r="A29" s="13" t="s">
        <v>52</v>
      </c>
      <c r="B29" s="14" t="s">
        <v>53</v>
      </c>
      <c r="C29" s="75" t="s">
        <v>54</v>
      </c>
      <c r="D29" s="75"/>
      <c r="E29" s="6">
        <v>150</v>
      </c>
      <c r="H29" s="63" t="s">
        <v>503</v>
      </c>
      <c r="I29" s="6">
        <f>'April 2026 - June 2026'!E109</f>
        <v>17271.400000000001</v>
      </c>
    </row>
    <row r="30" spans="1:9" ht="21.6" customHeight="1" x14ac:dyDescent="0.25">
      <c r="A30" s="13" t="s">
        <v>55</v>
      </c>
      <c r="B30" s="14" t="s">
        <v>34</v>
      </c>
      <c r="C30" s="75" t="s">
        <v>35</v>
      </c>
      <c r="D30" s="75"/>
      <c r="E30" s="6">
        <v>2405</v>
      </c>
      <c r="H30" s="63" t="s">
        <v>504</v>
      </c>
      <c r="I30" s="6">
        <f>'July 2026 - September 2026'!E92</f>
        <v>18625.400000000001</v>
      </c>
    </row>
    <row r="31" spans="1:9" ht="21.6" customHeight="1" x14ac:dyDescent="0.25">
      <c r="A31" s="82" t="s">
        <v>56</v>
      </c>
      <c r="B31" s="83" t="s">
        <v>57</v>
      </c>
      <c r="C31" s="83" t="s">
        <v>58</v>
      </c>
      <c r="D31" s="83"/>
      <c r="E31" s="72">
        <v>7700</v>
      </c>
      <c r="H31" s="63" t="s">
        <v>505</v>
      </c>
      <c r="I31" s="6">
        <f>'July 2026 - September 2026'!E100</f>
        <v>19993.400000000001</v>
      </c>
    </row>
    <row r="32" spans="1:9" ht="21.6" customHeight="1" x14ac:dyDescent="0.25">
      <c r="A32" s="82"/>
      <c r="B32" s="82"/>
      <c r="C32" s="82"/>
      <c r="D32" s="83"/>
      <c r="E32" s="72"/>
      <c r="H32" s="63" t="s">
        <v>506</v>
      </c>
      <c r="I32" s="6">
        <f>'July 2026 - September 2026'!E109</f>
        <v>21429.4</v>
      </c>
    </row>
    <row r="33" spans="1:9" ht="21.6" customHeight="1" x14ac:dyDescent="0.25">
      <c r="A33" s="13" t="s">
        <v>59</v>
      </c>
      <c r="B33" s="14" t="s">
        <v>60</v>
      </c>
      <c r="C33" s="75"/>
      <c r="D33" s="75"/>
      <c r="E33" s="6">
        <v>204</v>
      </c>
      <c r="H33" s="63" t="s">
        <v>507</v>
      </c>
      <c r="I33" s="6">
        <f>'October 2026 - December 2026'!E93</f>
        <v>22783.4</v>
      </c>
    </row>
    <row r="34" spans="1:9" ht="21.6" customHeight="1" x14ac:dyDescent="0.25">
      <c r="A34" s="13" t="s">
        <v>59</v>
      </c>
      <c r="B34" s="14" t="s">
        <v>61</v>
      </c>
      <c r="C34" s="75"/>
      <c r="D34" s="75"/>
      <c r="E34" s="6">
        <v>207.5</v>
      </c>
      <c r="H34" s="62" t="s">
        <v>62</v>
      </c>
      <c r="I34" s="6">
        <f>'October 2026 - December 2026'!E101</f>
        <v>24151.4</v>
      </c>
    </row>
    <row r="35" spans="1:9" ht="21.6" customHeight="1" x14ac:dyDescent="0.25">
      <c r="A35" s="16" t="s">
        <v>59</v>
      </c>
      <c r="B35" s="17" t="s">
        <v>63</v>
      </c>
      <c r="C35" s="83" t="s">
        <v>64</v>
      </c>
      <c r="D35" s="83"/>
      <c r="E35" s="6">
        <v>9350</v>
      </c>
      <c r="H35" s="62" t="s">
        <v>65</v>
      </c>
      <c r="I35" s="6">
        <f>'October 2026 - December 2026'!E110</f>
        <v>25505.4</v>
      </c>
    </row>
    <row r="36" spans="1:9" ht="21.6" customHeight="1" x14ac:dyDescent="0.25">
      <c r="A36" s="76"/>
      <c r="B36" s="76"/>
      <c r="C36" s="76"/>
      <c r="D36" s="18" t="s">
        <v>37</v>
      </c>
      <c r="E36" s="6">
        <f>SUM(E29:E35)</f>
        <v>20016.5</v>
      </c>
      <c r="H36" s="62" t="s">
        <v>66</v>
      </c>
      <c r="I36" s="6">
        <f>'January 2027 - March 2027'!E92</f>
        <v>26941.4</v>
      </c>
    </row>
    <row r="37" spans="1:9" ht="21.6" customHeight="1" x14ac:dyDescent="0.25">
      <c r="H37" s="62" t="s">
        <v>67</v>
      </c>
      <c r="I37" s="6">
        <f>'January 2027 - March 2027'!E100</f>
        <v>28227.4</v>
      </c>
    </row>
    <row r="38" spans="1:9" ht="21.6" customHeight="1" x14ac:dyDescent="0.25">
      <c r="A38" s="84" t="s">
        <v>68</v>
      </c>
      <c r="B38" s="84"/>
      <c r="C38" s="84"/>
      <c r="H38" s="62" t="s">
        <v>69</v>
      </c>
      <c r="I38" s="6">
        <f>'January 2027 - March 2027'!E109</f>
        <v>29663.4</v>
      </c>
    </row>
    <row r="39" spans="1:9" ht="21.6" customHeight="1" x14ac:dyDescent="0.25">
      <c r="A39" s="22" t="s">
        <v>29</v>
      </c>
      <c r="B39" s="22" t="s">
        <v>30</v>
      </c>
      <c r="C39" s="9" t="s">
        <v>31</v>
      </c>
      <c r="D39" s="20"/>
      <c r="H39" s="62" t="s">
        <v>70</v>
      </c>
      <c r="I39" s="6">
        <f>'April 2027 - June 2027'!E92</f>
        <v>30949.4</v>
      </c>
    </row>
    <row r="40" spans="1:9" ht="21.6" customHeight="1" x14ac:dyDescent="0.25">
      <c r="A40" s="85" t="s">
        <v>71</v>
      </c>
      <c r="B40" s="85"/>
      <c r="C40" s="85"/>
      <c r="H40" s="62" t="s">
        <v>72</v>
      </c>
      <c r="I40" s="6">
        <f>'April 2027 - June 2027'!E100</f>
        <v>32317.4</v>
      </c>
    </row>
    <row r="41" spans="1:9" ht="21.6" customHeight="1" x14ac:dyDescent="0.25">
      <c r="A41" s="13" t="s">
        <v>73</v>
      </c>
      <c r="B41" s="14"/>
      <c r="C41" s="23">
        <v>204</v>
      </c>
      <c r="H41" s="63" t="s">
        <v>508</v>
      </c>
      <c r="I41" s="6">
        <f>'April 2027 - June 2027'!E109</f>
        <v>33671.4</v>
      </c>
    </row>
    <row r="42" spans="1:9" ht="21.6" customHeight="1" x14ac:dyDescent="0.25">
      <c r="A42" s="13" t="s">
        <v>48</v>
      </c>
      <c r="B42" s="4"/>
      <c r="C42" s="23">
        <v>42</v>
      </c>
    </row>
    <row r="43" spans="1:9" ht="21.6" customHeight="1" x14ac:dyDescent="0.25">
      <c r="A43" s="13" t="s">
        <v>74</v>
      </c>
      <c r="B43" s="14" t="s">
        <v>75</v>
      </c>
      <c r="C43" s="23">
        <v>197</v>
      </c>
      <c r="H43" s="8" t="s">
        <v>76</v>
      </c>
      <c r="I43" s="24"/>
    </row>
    <row r="44" spans="1:9" ht="21.6" customHeight="1" x14ac:dyDescent="0.25">
      <c r="A44" s="3"/>
      <c r="B44" s="11" t="s">
        <v>77</v>
      </c>
      <c r="C44" s="23">
        <f>SUM(C41:C43)</f>
        <v>443</v>
      </c>
      <c r="H44" s="9" t="s">
        <v>78</v>
      </c>
      <c r="I44" s="9" t="s">
        <v>79</v>
      </c>
    </row>
    <row r="45" spans="1:9" ht="21.6" customHeight="1" x14ac:dyDescent="0.25">
      <c r="A45" s="85" t="s">
        <v>80</v>
      </c>
      <c r="B45" s="85"/>
      <c r="C45" s="85"/>
      <c r="H45" s="10" t="s">
        <v>81</v>
      </c>
      <c r="I45" s="6">
        <f>C87</f>
        <v>-21083</v>
      </c>
    </row>
    <row r="46" spans="1:9" ht="21.6" customHeight="1" x14ac:dyDescent="0.25">
      <c r="A46" s="13" t="s">
        <v>82</v>
      </c>
      <c r="B46" s="14"/>
      <c r="C46" s="23">
        <v>0</v>
      </c>
      <c r="H46" s="10" t="s">
        <v>83</v>
      </c>
      <c r="I46" s="6">
        <f>C87+SUM(E100,E112,E124)</f>
        <v>-11583</v>
      </c>
    </row>
    <row r="47" spans="1:9" ht="21.6" customHeight="1" x14ac:dyDescent="0.25">
      <c r="A47" s="13" t="s">
        <v>84</v>
      </c>
      <c r="B47" s="14"/>
      <c r="C47" s="23">
        <v>0</v>
      </c>
      <c r="H47" s="25" t="s">
        <v>85</v>
      </c>
      <c r="I47" s="6">
        <f>('July 2024 - September 2024'!C5)</f>
        <v>-8433</v>
      </c>
    </row>
    <row r="48" spans="1:9" ht="21.6" customHeight="1" x14ac:dyDescent="0.25">
      <c r="A48" s="13" t="s">
        <v>86</v>
      </c>
      <c r="B48" s="14"/>
      <c r="C48" s="23">
        <v>0</v>
      </c>
      <c r="H48" s="10" t="s">
        <v>87</v>
      </c>
      <c r="I48" s="6">
        <f>('October 2024 - December 2024'!C5)</f>
        <v>-8433</v>
      </c>
    </row>
    <row r="49" spans="1:9" ht="21.6" customHeight="1" x14ac:dyDescent="0.25">
      <c r="A49" s="13" t="s">
        <v>88</v>
      </c>
      <c r="B49" s="14"/>
      <c r="C49" s="23">
        <v>0</v>
      </c>
      <c r="H49" s="25" t="s">
        <v>89</v>
      </c>
      <c r="I49" s="6">
        <f>('January 2025 - March 2025'!C5)</f>
        <v>-6933</v>
      </c>
    </row>
    <row r="50" spans="1:9" ht="21.6" customHeight="1" x14ac:dyDescent="0.25">
      <c r="A50" s="3"/>
      <c r="B50" s="11" t="s">
        <v>90</v>
      </c>
      <c r="C50" s="23">
        <f>SUM(C46:C49)</f>
        <v>0</v>
      </c>
      <c r="H50" s="25" t="s">
        <v>91</v>
      </c>
      <c r="I50" s="6">
        <f>('April 2025 - June 2025'!C5)</f>
        <v>-5433</v>
      </c>
    </row>
    <row r="51" spans="1:9" ht="21.6" customHeight="1" x14ac:dyDescent="0.25">
      <c r="A51" s="85" t="s">
        <v>92</v>
      </c>
      <c r="B51" s="85"/>
      <c r="C51" s="85"/>
      <c r="H51" s="25" t="s">
        <v>93</v>
      </c>
      <c r="I51" s="6">
        <f>('July 2025 - September 2025'!C5)</f>
        <v>-3933</v>
      </c>
    </row>
    <row r="52" spans="1:9" ht="21.6" customHeight="1" x14ac:dyDescent="0.25">
      <c r="A52" s="13" t="s">
        <v>94</v>
      </c>
      <c r="B52" s="14" t="s">
        <v>95</v>
      </c>
      <c r="C52" s="23">
        <v>0</v>
      </c>
      <c r="H52" s="25" t="s">
        <v>96</v>
      </c>
      <c r="I52" s="6">
        <f>('October 2025 - December 2025'!C5)</f>
        <v>-2433</v>
      </c>
    </row>
    <row r="53" spans="1:9" ht="21.6" customHeight="1" x14ac:dyDescent="0.25">
      <c r="A53" s="13" t="s">
        <v>97</v>
      </c>
      <c r="B53" s="14" t="s">
        <v>98</v>
      </c>
      <c r="C53" s="23">
        <v>0</v>
      </c>
      <c r="D53" s="26"/>
      <c r="H53" s="25" t="s">
        <v>99</v>
      </c>
      <c r="I53" s="6">
        <f>('January 2026 - March 2026'!C5)</f>
        <v>-933</v>
      </c>
    </row>
    <row r="54" spans="1:9" ht="21.6" customHeight="1" x14ac:dyDescent="0.25">
      <c r="A54" s="3"/>
      <c r="B54" s="11" t="s">
        <v>100</v>
      </c>
      <c r="C54" s="23">
        <f>SUM(C52:C53)</f>
        <v>0</v>
      </c>
      <c r="H54" s="25" t="s">
        <v>101</v>
      </c>
      <c r="I54" s="6">
        <f>('April 2026 - June 2026'!C5)</f>
        <v>0</v>
      </c>
    </row>
    <row r="55" spans="1:9" ht="21.6" customHeight="1" x14ac:dyDescent="0.25">
      <c r="A55" s="85" t="s">
        <v>102</v>
      </c>
      <c r="B55" s="85"/>
      <c r="C55" s="85"/>
      <c r="H55" s="25" t="s">
        <v>103</v>
      </c>
      <c r="I55" s="6">
        <f>('July 2026 - September 2026'!C5)</f>
        <v>0</v>
      </c>
    </row>
    <row r="56" spans="1:9" ht="21.6" customHeight="1" x14ac:dyDescent="0.25">
      <c r="A56" s="13" t="s">
        <v>104</v>
      </c>
      <c r="B56" s="14" t="s">
        <v>105</v>
      </c>
      <c r="C56" s="23">
        <v>0</v>
      </c>
      <c r="H56" s="25" t="s">
        <v>106</v>
      </c>
      <c r="I56" s="6">
        <f>('October 2026 - December 2026'!C5)</f>
        <v>0</v>
      </c>
    </row>
    <row r="57" spans="1:9" ht="21.6" customHeight="1" x14ac:dyDescent="0.25">
      <c r="A57" s="3"/>
      <c r="B57" s="14" t="s">
        <v>107</v>
      </c>
      <c r="C57" s="23">
        <v>0</v>
      </c>
      <c r="H57" s="25" t="s">
        <v>108</v>
      </c>
      <c r="I57" s="6">
        <f>('January 2027 - March 2027'!C5)</f>
        <v>0</v>
      </c>
    </row>
    <row r="58" spans="1:9" ht="21.6" customHeight="1" x14ac:dyDescent="0.25">
      <c r="A58" s="3"/>
      <c r="B58" s="14" t="s">
        <v>109</v>
      </c>
      <c r="C58" s="23">
        <v>0</v>
      </c>
      <c r="H58" s="25" t="s">
        <v>110</v>
      </c>
      <c r="I58" s="6">
        <f>('April 2027 - June 2027'!C5)</f>
        <v>0</v>
      </c>
    </row>
    <row r="59" spans="1:9" ht="21.6" customHeight="1" x14ac:dyDescent="0.25">
      <c r="A59" s="3"/>
      <c r="B59" s="11" t="s">
        <v>111</v>
      </c>
      <c r="C59" s="23">
        <f>SUM(C56:C58)</f>
        <v>0</v>
      </c>
    </row>
    <row r="60" spans="1:9" ht="21.6" customHeight="1" x14ac:dyDescent="0.25">
      <c r="A60" s="85" t="s">
        <v>112</v>
      </c>
      <c r="B60" s="85"/>
      <c r="C60" s="85"/>
    </row>
    <row r="61" spans="1:9" ht="21.6" customHeight="1" x14ac:dyDescent="0.25">
      <c r="A61" s="13" t="s">
        <v>113</v>
      </c>
      <c r="B61" s="14" t="s">
        <v>114</v>
      </c>
      <c r="C61" s="23">
        <v>0</v>
      </c>
    </row>
    <row r="62" spans="1:9" ht="30.2" customHeight="1" x14ac:dyDescent="0.25">
      <c r="A62" s="3"/>
      <c r="B62" s="11" t="s">
        <v>115</v>
      </c>
      <c r="C62" s="23">
        <f>SUM(C61)</f>
        <v>0</v>
      </c>
    </row>
    <row r="63" spans="1:9" ht="21.6" customHeight="1" x14ac:dyDescent="0.25">
      <c r="A63" s="85" t="s">
        <v>116</v>
      </c>
      <c r="B63" s="85"/>
      <c r="C63" s="85"/>
    </row>
    <row r="64" spans="1:9" ht="43.15" customHeight="1" x14ac:dyDescent="0.25">
      <c r="A64" s="13" t="s">
        <v>117</v>
      </c>
      <c r="B64" s="14" t="s">
        <v>118</v>
      </c>
      <c r="C64" s="23">
        <v>0</v>
      </c>
    </row>
    <row r="65" spans="1:3" ht="21.6" customHeight="1" x14ac:dyDescent="0.25">
      <c r="A65" s="13" t="s">
        <v>119</v>
      </c>
      <c r="B65" s="14" t="s">
        <v>120</v>
      </c>
      <c r="C65" s="23">
        <v>0</v>
      </c>
    </row>
    <row r="66" spans="1:3" ht="43.15" customHeight="1" x14ac:dyDescent="0.25">
      <c r="A66" s="13" t="s">
        <v>121</v>
      </c>
      <c r="B66" s="14" t="s">
        <v>122</v>
      </c>
      <c r="C66" s="23">
        <v>0</v>
      </c>
    </row>
    <row r="67" spans="1:3" ht="21.6" customHeight="1" x14ac:dyDescent="0.25">
      <c r="A67" s="13" t="s">
        <v>123</v>
      </c>
      <c r="B67" s="14" t="s">
        <v>123</v>
      </c>
      <c r="C67" s="23">
        <v>0</v>
      </c>
    </row>
    <row r="68" spans="1:3" ht="21.6" customHeight="1" x14ac:dyDescent="0.25">
      <c r="A68" s="3"/>
      <c r="B68" s="11" t="s">
        <v>124</v>
      </c>
      <c r="C68" s="23">
        <f>SUM(C64:C67)</f>
        <v>0</v>
      </c>
    </row>
    <row r="69" spans="1:3" ht="21.6" customHeight="1" x14ac:dyDescent="0.25">
      <c r="A69" s="85" t="s">
        <v>125</v>
      </c>
      <c r="B69" s="85"/>
      <c r="C69" s="85"/>
    </row>
    <row r="70" spans="1:3" ht="21.6" customHeight="1" x14ac:dyDescent="0.25">
      <c r="A70" s="13" t="s">
        <v>126</v>
      </c>
      <c r="B70" s="3"/>
      <c r="C70" s="23">
        <v>0</v>
      </c>
    </row>
    <row r="71" spans="1:3" ht="21.6" customHeight="1" x14ac:dyDescent="0.25">
      <c r="A71" s="25" t="s">
        <v>127</v>
      </c>
      <c r="B71" s="4" t="s">
        <v>128</v>
      </c>
      <c r="C71" s="23">
        <v>0</v>
      </c>
    </row>
    <row r="72" spans="1:3" ht="21.6" customHeight="1" x14ac:dyDescent="0.25">
      <c r="A72" s="13" t="s">
        <v>57</v>
      </c>
      <c r="B72" s="14" t="s">
        <v>129</v>
      </c>
      <c r="C72" s="23">
        <v>0</v>
      </c>
    </row>
    <row r="73" spans="1:3" ht="21.6" customHeight="1" x14ac:dyDescent="0.25">
      <c r="A73" s="3"/>
      <c r="B73" s="11" t="s">
        <v>130</v>
      </c>
      <c r="C73" s="23">
        <f>SUM(C70:C72)</f>
        <v>0</v>
      </c>
    </row>
    <row r="74" spans="1:3" ht="21.6" customHeight="1" x14ac:dyDescent="0.25">
      <c r="A74" s="85" t="s">
        <v>131</v>
      </c>
      <c r="B74" s="85"/>
      <c r="C74" s="85"/>
    </row>
    <row r="75" spans="1:3" ht="21.6" customHeight="1" x14ac:dyDescent="0.25">
      <c r="A75" s="13" t="s">
        <v>132</v>
      </c>
      <c r="B75" s="4" t="s">
        <v>133</v>
      </c>
      <c r="C75" s="23">
        <v>300</v>
      </c>
    </row>
    <row r="76" spans="1:3" ht="21.6" customHeight="1" x14ac:dyDescent="0.25">
      <c r="A76" s="13" t="s">
        <v>134</v>
      </c>
      <c r="B76" s="4" t="s">
        <v>135</v>
      </c>
      <c r="C76" s="23">
        <v>0</v>
      </c>
    </row>
    <row r="77" spans="1:3" ht="21.6" customHeight="1" x14ac:dyDescent="0.25">
      <c r="A77" s="13" t="s">
        <v>136</v>
      </c>
      <c r="B77" s="4" t="s">
        <v>137</v>
      </c>
      <c r="C77" s="23">
        <v>0</v>
      </c>
    </row>
    <row r="78" spans="1:3" ht="21.6" customHeight="1" x14ac:dyDescent="0.25">
      <c r="A78" s="13" t="s">
        <v>138</v>
      </c>
      <c r="B78" s="14" t="s">
        <v>139</v>
      </c>
      <c r="C78" s="23">
        <v>760</v>
      </c>
    </row>
    <row r="79" spans="1:3" ht="21.6" customHeight="1" x14ac:dyDescent="0.25">
      <c r="A79" s="25"/>
      <c r="B79" s="27" t="s">
        <v>140</v>
      </c>
      <c r="C79" s="23">
        <f>SUM(C75:C78)</f>
        <v>1060</v>
      </c>
    </row>
    <row r="80" spans="1:3" ht="21.6" customHeight="1" x14ac:dyDescent="0.25">
      <c r="A80" s="3"/>
      <c r="B80" s="27" t="s">
        <v>141</v>
      </c>
      <c r="C80" s="23">
        <f>C44+C50+C54+C59+C62+C68+C73+C79</f>
        <v>1503</v>
      </c>
    </row>
    <row r="81" spans="1:5" ht="21.6" customHeight="1" x14ac:dyDescent="0.25">
      <c r="A81" s="85" t="s">
        <v>142</v>
      </c>
      <c r="B81" s="85"/>
      <c r="C81" s="85"/>
    </row>
    <row r="82" spans="1:5" ht="21.6" customHeight="1" x14ac:dyDescent="0.25">
      <c r="A82" s="25" t="s">
        <v>143</v>
      </c>
      <c r="B82" s="4"/>
      <c r="C82" s="6">
        <v>-14583</v>
      </c>
    </row>
    <row r="83" spans="1:5" ht="21.6" customHeight="1" x14ac:dyDescent="0.25">
      <c r="A83" s="25" t="s">
        <v>144</v>
      </c>
      <c r="B83" s="4"/>
      <c r="C83" s="6">
        <f>-5000</f>
        <v>-5000</v>
      </c>
    </row>
    <row r="84" spans="1:5" ht="21.6" customHeight="1" x14ac:dyDescent="0.25">
      <c r="A84" s="25" t="s">
        <v>145</v>
      </c>
      <c r="B84" s="4"/>
      <c r="C84" s="6">
        <f>-1500</f>
        <v>-1500</v>
      </c>
    </row>
    <row r="85" spans="1:5" ht="43.15" customHeight="1" x14ac:dyDescent="0.25">
      <c r="A85" s="13" t="s">
        <v>146</v>
      </c>
      <c r="B85" s="4"/>
      <c r="C85" s="6">
        <v>0</v>
      </c>
    </row>
    <row r="86" spans="1:5" ht="43.15" customHeight="1" x14ac:dyDescent="0.25">
      <c r="A86" s="13" t="s">
        <v>147</v>
      </c>
      <c r="B86" s="4"/>
      <c r="C86" s="6">
        <v>0</v>
      </c>
    </row>
    <row r="87" spans="1:5" ht="43.15" customHeight="1" x14ac:dyDescent="0.25">
      <c r="A87" s="3"/>
      <c r="B87" s="27" t="s">
        <v>148</v>
      </c>
      <c r="C87" s="6">
        <f>SUM(C82:C86)</f>
        <v>-21083</v>
      </c>
    </row>
    <row r="88" spans="1:5" ht="21.6" customHeight="1" x14ac:dyDescent="0.25">
      <c r="A88" s="3"/>
      <c r="B88" s="11" t="s">
        <v>149</v>
      </c>
      <c r="C88" s="23">
        <f>C80</f>
        <v>1503</v>
      </c>
    </row>
    <row r="89" spans="1:5" ht="21.6" customHeight="1" x14ac:dyDescent="0.25"/>
    <row r="90" spans="1:5" ht="43.15" customHeight="1" x14ac:dyDescent="0.25"/>
    <row r="91" spans="1:5" ht="21.6" customHeight="1" x14ac:dyDescent="0.25">
      <c r="A91" s="86" t="s">
        <v>150</v>
      </c>
      <c r="B91" s="86"/>
      <c r="C91" s="86"/>
      <c r="D91" s="86"/>
      <c r="E91" s="86"/>
    </row>
    <row r="92" spans="1:5" ht="21.6" customHeight="1" x14ac:dyDescent="0.25">
      <c r="A92" s="86" t="s">
        <v>151</v>
      </c>
      <c r="B92" s="86"/>
      <c r="C92" s="86" t="s">
        <v>30</v>
      </c>
      <c r="D92" s="86"/>
      <c r="E92" s="28" t="s">
        <v>31</v>
      </c>
    </row>
    <row r="93" spans="1:5" ht="21.6" customHeight="1" x14ac:dyDescent="0.25">
      <c r="A93" s="87" t="s">
        <v>152</v>
      </c>
      <c r="B93" s="87"/>
      <c r="C93" s="75"/>
      <c r="D93" s="75"/>
      <c r="E93" s="23">
        <f>C88</f>
        <v>1503</v>
      </c>
    </row>
    <row r="94" spans="1:5" ht="21.6" customHeight="1" x14ac:dyDescent="0.25">
      <c r="A94" s="88"/>
      <c r="B94" s="88"/>
      <c r="C94" s="89" t="s">
        <v>153</v>
      </c>
      <c r="D94" s="89"/>
      <c r="E94" s="6">
        <f>I3</f>
        <v>0</v>
      </c>
    </row>
    <row r="95" spans="1:5" ht="21.6" customHeight="1" x14ac:dyDescent="0.25"/>
    <row r="96" spans="1:5" ht="21.6" customHeight="1" x14ac:dyDescent="0.25">
      <c r="A96" s="86" t="s">
        <v>154</v>
      </c>
      <c r="B96" s="86"/>
      <c r="C96" s="86"/>
      <c r="D96" s="86"/>
      <c r="E96" s="86"/>
    </row>
    <row r="97" spans="1:5" ht="21.6" customHeight="1" x14ac:dyDescent="0.25">
      <c r="A97" s="86" t="s">
        <v>151</v>
      </c>
      <c r="B97" s="86"/>
      <c r="C97" s="86" t="s">
        <v>30</v>
      </c>
      <c r="D97" s="86"/>
      <c r="E97" s="28" t="s">
        <v>31</v>
      </c>
    </row>
    <row r="98" spans="1:5" ht="21.6" customHeight="1" x14ac:dyDescent="0.25">
      <c r="A98" s="87" t="s">
        <v>155</v>
      </c>
      <c r="B98" s="87"/>
      <c r="C98" s="90"/>
      <c r="D98" s="90"/>
      <c r="E98" s="6">
        <f>E94</f>
        <v>0</v>
      </c>
    </row>
    <row r="99" spans="1:5" ht="21.6" customHeight="1" x14ac:dyDescent="0.25">
      <c r="A99" s="87" t="s">
        <v>131</v>
      </c>
      <c r="B99" s="87"/>
      <c r="C99" s="75" t="s">
        <v>156</v>
      </c>
      <c r="D99" s="75"/>
      <c r="E99" s="23">
        <v>0</v>
      </c>
    </row>
    <row r="100" spans="1:5" ht="21.6" customHeight="1" x14ac:dyDescent="0.25">
      <c r="A100" s="87"/>
      <c r="B100" s="87"/>
      <c r="C100" s="75" t="s">
        <v>157</v>
      </c>
      <c r="D100" s="75"/>
      <c r="E100" s="23">
        <v>1000</v>
      </c>
    </row>
    <row r="101" spans="1:5" ht="21.6" customHeight="1" x14ac:dyDescent="0.25">
      <c r="A101" s="87"/>
      <c r="B101" s="87"/>
      <c r="C101" s="75" t="s">
        <v>158</v>
      </c>
      <c r="D101" s="75"/>
      <c r="E101" s="23">
        <v>140</v>
      </c>
    </row>
    <row r="102" spans="1:5" ht="21.6" customHeight="1" x14ac:dyDescent="0.25">
      <c r="A102" s="87"/>
      <c r="B102" s="87"/>
      <c r="C102" s="75" t="s">
        <v>159</v>
      </c>
      <c r="D102" s="75"/>
      <c r="E102" s="23">
        <v>68</v>
      </c>
    </row>
    <row r="103" spans="1:5" ht="21.6" customHeight="1" x14ac:dyDescent="0.25">
      <c r="A103" s="87"/>
      <c r="B103" s="87"/>
      <c r="C103" s="75" t="s">
        <v>160</v>
      </c>
      <c r="D103" s="75"/>
      <c r="E103" s="23">
        <v>420</v>
      </c>
    </row>
    <row r="104" spans="1:5" ht="21.6" customHeight="1" x14ac:dyDescent="0.25">
      <c r="A104" s="87"/>
      <c r="B104" s="87"/>
      <c r="C104" s="75" t="s">
        <v>161</v>
      </c>
      <c r="D104" s="75"/>
      <c r="E104" s="23">
        <v>775.68</v>
      </c>
    </row>
    <row r="105" spans="1:5" ht="21.6" customHeight="1" x14ac:dyDescent="0.25">
      <c r="A105" s="87" t="s">
        <v>152</v>
      </c>
      <c r="B105" s="87"/>
      <c r="C105" s="75" t="s">
        <v>162</v>
      </c>
      <c r="D105" s="75"/>
      <c r="E105" s="23">
        <f>C88</f>
        <v>1503</v>
      </c>
    </row>
    <row r="106" spans="1:5" ht="21.6" customHeight="1" x14ac:dyDescent="0.25">
      <c r="A106" s="88"/>
      <c r="B106" s="88"/>
      <c r="C106" s="91" t="s">
        <v>163</v>
      </c>
      <c r="D106" s="91"/>
      <c r="E106" s="6">
        <f>SUM(E24,E98)-SUM(E99:E105)</f>
        <v>-416.67999999999984</v>
      </c>
    </row>
    <row r="107" spans="1:5" ht="21.6" customHeight="1" x14ac:dyDescent="0.25">
      <c r="A107" s="30"/>
      <c r="B107" s="30"/>
      <c r="C107" s="30"/>
      <c r="D107" s="30"/>
      <c r="E107" s="30"/>
    </row>
    <row r="108" spans="1:5" ht="21.6" customHeight="1" x14ac:dyDescent="0.25">
      <c r="A108" s="30"/>
      <c r="B108" s="30"/>
      <c r="C108" s="30"/>
      <c r="D108" s="30"/>
      <c r="E108" s="30"/>
    </row>
    <row r="109" spans="1:5" ht="21.6" customHeight="1" x14ac:dyDescent="0.25">
      <c r="A109" s="86" t="s">
        <v>164</v>
      </c>
      <c r="B109" s="86"/>
      <c r="C109" s="86"/>
      <c r="D109" s="86"/>
      <c r="E109" s="86"/>
    </row>
    <row r="110" spans="1:5" ht="21.6" customHeight="1" x14ac:dyDescent="0.25">
      <c r="A110" s="86" t="s">
        <v>151</v>
      </c>
      <c r="B110" s="86"/>
      <c r="C110" s="86" t="s">
        <v>30</v>
      </c>
      <c r="D110" s="86"/>
      <c r="E110" s="28" t="s">
        <v>31</v>
      </c>
    </row>
    <row r="111" spans="1:5" ht="21.6" customHeight="1" x14ac:dyDescent="0.25">
      <c r="A111" s="87" t="s">
        <v>165</v>
      </c>
      <c r="B111" s="87"/>
      <c r="C111" s="90"/>
      <c r="D111" s="90"/>
      <c r="E111" s="6">
        <f>E106</f>
        <v>-416.67999999999984</v>
      </c>
    </row>
    <row r="112" spans="1:5" ht="21.6" customHeight="1" x14ac:dyDescent="0.25">
      <c r="A112" s="87" t="s">
        <v>131</v>
      </c>
      <c r="B112" s="87"/>
      <c r="C112" s="75" t="s">
        <v>166</v>
      </c>
      <c r="D112" s="75"/>
      <c r="E112" s="23">
        <v>4000</v>
      </c>
    </row>
    <row r="113" spans="1:5" ht="21.6" customHeight="1" x14ac:dyDescent="0.25">
      <c r="A113" s="87"/>
      <c r="B113" s="87"/>
      <c r="C113" s="75" t="s">
        <v>167</v>
      </c>
      <c r="D113" s="75"/>
      <c r="E113" s="23">
        <v>2254</v>
      </c>
    </row>
    <row r="114" spans="1:5" ht="43.15" customHeight="1" x14ac:dyDescent="0.25">
      <c r="A114" s="87"/>
      <c r="B114" s="87"/>
      <c r="C114" s="83" t="s">
        <v>168</v>
      </c>
      <c r="D114" s="83"/>
      <c r="E114" s="23">
        <v>560</v>
      </c>
    </row>
    <row r="115" spans="1:5" ht="21.6" customHeight="1" x14ac:dyDescent="0.25">
      <c r="A115" s="87"/>
      <c r="B115" s="87"/>
      <c r="C115" s="75" t="s">
        <v>169</v>
      </c>
      <c r="D115" s="75"/>
      <c r="E115" s="23">
        <v>0</v>
      </c>
    </row>
    <row r="116" spans="1:5" ht="43.15" customHeight="1" x14ac:dyDescent="0.25">
      <c r="A116" s="87"/>
      <c r="B116" s="87"/>
      <c r="C116" s="83" t="s">
        <v>170</v>
      </c>
      <c r="D116" s="83"/>
      <c r="E116" s="23">
        <v>700</v>
      </c>
    </row>
    <row r="117" spans="1:5" ht="21.6" customHeight="1" x14ac:dyDescent="0.25">
      <c r="A117" s="87"/>
      <c r="B117" s="87"/>
      <c r="C117" s="83" t="s">
        <v>171</v>
      </c>
      <c r="D117" s="83"/>
      <c r="E117" s="23">
        <v>498</v>
      </c>
    </row>
    <row r="118" spans="1:5" ht="21.6" customHeight="1" x14ac:dyDescent="0.25">
      <c r="A118" s="87"/>
      <c r="B118" s="87"/>
      <c r="C118" s="75" t="s">
        <v>172</v>
      </c>
      <c r="D118" s="75"/>
      <c r="E118" s="23">
        <v>368</v>
      </c>
    </row>
    <row r="119" spans="1:5" ht="21.6" customHeight="1" x14ac:dyDescent="0.25">
      <c r="A119" s="87"/>
      <c r="B119" s="87"/>
      <c r="C119" s="75" t="s">
        <v>173</v>
      </c>
      <c r="D119" s="75"/>
      <c r="E119" s="23">
        <v>204</v>
      </c>
    </row>
    <row r="120" spans="1:5" ht="21.6" customHeight="1" x14ac:dyDescent="0.25">
      <c r="A120" s="87"/>
      <c r="B120" s="87"/>
      <c r="C120" s="75" t="s">
        <v>174</v>
      </c>
      <c r="D120" s="75"/>
      <c r="E120" s="23">
        <v>207.5</v>
      </c>
    </row>
    <row r="121" spans="1:5" ht="21.6" customHeight="1" x14ac:dyDescent="0.25">
      <c r="A121" s="87"/>
      <c r="B121" s="87"/>
      <c r="C121" s="75" t="s">
        <v>175</v>
      </c>
      <c r="D121" s="75"/>
      <c r="E121" s="23">
        <v>187</v>
      </c>
    </row>
    <row r="122" spans="1:5" ht="21.6" customHeight="1" x14ac:dyDescent="0.25">
      <c r="A122" s="87"/>
      <c r="B122" s="87"/>
      <c r="C122" s="75" t="s">
        <v>176</v>
      </c>
      <c r="D122" s="75"/>
      <c r="E122" s="23">
        <v>391.5</v>
      </c>
    </row>
    <row r="123" spans="1:5" ht="21.6" customHeight="1" x14ac:dyDescent="0.25">
      <c r="A123" s="87"/>
      <c r="B123" s="87"/>
      <c r="C123" s="75" t="s">
        <v>177</v>
      </c>
      <c r="D123" s="75"/>
      <c r="E123" s="23">
        <v>966.7</v>
      </c>
    </row>
    <row r="124" spans="1:5" ht="21.6" customHeight="1" x14ac:dyDescent="0.25">
      <c r="A124" s="87"/>
      <c r="B124" s="87"/>
      <c r="C124" s="75" t="s">
        <v>178</v>
      </c>
      <c r="D124" s="75"/>
      <c r="E124" s="23">
        <v>4500</v>
      </c>
    </row>
    <row r="125" spans="1:5" ht="21.6" customHeight="1" x14ac:dyDescent="0.25">
      <c r="A125" s="87" t="s">
        <v>152</v>
      </c>
      <c r="B125" s="87"/>
      <c r="C125" s="92"/>
      <c r="D125" s="92"/>
      <c r="E125" s="23">
        <f>C88</f>
        <v>1503</v>
      </c>
    </row>
    <row r="126" spans="1:5" ht="21.6" customHeight="1" x14ac:dyDescent="0.25">
      <c r="A126" s="88"/>
      <c r="B126" s="88"/>
      <c r="C126" s="91" t="s">
        <v>163</v>
      </c>
      <c r="D126" s="91"/>
      <c r="E126" s="6">
        <f>(E36+E111)-SUM(E112:E125)</f>
        <v>3260.119999999999</v>
      </c>
    </row>
    <row r="127" spans="1:5" ht="21.6" customHeight="1" x14ac:dyDescent="0.25"/>
    <row r="128" spans="1:5" ht="21.6" customHeight="1" x14ac:dyDescent="0.25"/>
    <row r="129" ht="21.6" customHeight="1" x14ac:dyDescent="0.25"/>
    <row r="130" ht="21.6" customHeight="1" x14ac:dyDescent="0.25"/>
    <row r="131" ht="21.6" customHeight="1" x14ac:dyDescent="0.25"/>
    <row r="132" ht="21.6" customHeight="1" x14ac:dyDescent="0.25"/>
    <row r="133" ht="13.5" customHeight="1" x14ac:dyDescent="0.25"/>
    <row r="134" ht="17.25" customHeight="1" x14ac:dyDescent="0.25"/>
    <row r="135" ht="21.6" customHeight="1" x14ac:dyDescent="0.25"/>
    <row r="136" ht="21.6" customHeight="1" x14ac:dyDescent="0.25"/>
    <row r="137" ht="21.6" customHeight="1" x14ac:dyDescent="0.25"/>
    <row r="138" ht="21.6" customHeight="1" x14ac:dyDescent="0.25"/>
    <row r="139" ht="21.6" customHeight="1" x14ac:dyDescent="0.25"/>
    <row r="140" ht="30.2" customHeight="1" x14ac:dyDescent="0.25"/>
    <row r="141" ht="21.6" customHeight="1" x14ac:dyDescent="0.25"/>
    <row r="142" ht="30.2" customHeight="1" x14ac:dyDescent="0.25"/>
    <row r="143" ht="21.6" customHeight="1" x14ac:dyDescent="0.25"/>
    <row r="144" ht="21.6" customHeight="1" x14ac:dyDescent="0.25"/>
    <row r="145" spans="1:2" ht="21.6" customHeight="1" x14ac:dyDescent="0.25"/>
    <row r="146" spans="1:2" ht="21.6" customHeight="1" x14ac:dyDescent="0.25"/>
    <row r="147" spans="1:2" ht="21.6" customHeight="1" x14ac:dyDescent="0.25"/>
    <row r="148" spans="1:2" ht="21.6" customHeight="1" x14ac:dyDescent="0.25"/>
    <row r="149" spans="1:2" ht="21.6" customHeight="1" x14ac:dyDescent="0.25"/>
    <row r="150" spans="1:2" ht="21.6" customHeight="1" x14ac:dyDescent="0.25"/>
    <row r="151" spans="1:2" ht="21.6" customHeight="1" x14ac:dyDescent="0.25"/>
    <row r="152" spans="1:2" ht="21.6" customHeight="1" x14ac:dyDescent="0.25"/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  <row r="1055" spans="1:2" ht="13.5" customHeight="1" x14ac:dyDescent="0.25">
      <c r="A1055" s="15"/>
      <c r="B1055" s="15"/>
    </row>
    <row r="1056" spans="1:2" ht="13.5" customHeight="1" x14ac:dyDescent="0.25">
      <c r="A1056" s="15"/>
      <c r="B1056" s="15"/>
    </row>
    <row r="1057" spans="1:2" ht="13.5" customHeight="1" x14ac:dyDescent="0.25">
      <c r="A1057" s="15"/>
      <c r="B1057" s="15"/>
    </row>
    <row r="1058" spans="1:2" ht="13.5" customHeight="1" x14ac:dyDescent="0.25">
      <c r="A1058" s="15"/>
      <c r="B1058" s="15"/>
    </row>
    <row r="1059" spans="1:2" ht="13.5" customHeight="1" x14ac:dyDescent="0.25">
      <c r="A1059" s="15"/>
      <c r="B1059" s="15"/>
    </row>
    <row r="1060" spans="1:2" ht="13.5" customHeight="1" x14ac:dyDescent="0.25">
      <c r="A1060" s="15"/>
      <c r="B1060" s="15"/>
    </row>
    <row r="1061" spans="1:2" ht="13.5" customHeight="1" x14ac:dyDescent="0.25">
      <c r="A1061" s="15"/>
      <c r="B1061" s="15"/>
    </row>
    <row r="1062" spans="1:2" ht="13.5" customHeight="1" x14ac:dyDescent="0.25">
      <c r="A1062" s="15"/>
      <c r="B1062" s="15"/>
    </row>
    <row r="1063" spans="1:2" ht="13.5" customHeight="1" x14ac:dyDescent="0.25">
      <c r="A1063" s="15"/>
      <c r="B1063" s="15"/>
    </row>
    <row r="1064" spans="1:2" ht="13.5" customHeight="1" x14ac:dyDescent="0.25">
      <c r="A1064" s="15"/>
      <c r="B1064" s="15"/>
    </row>
    <row r="1065" spans="1:2" ht="13.5" customHeight="1" x14ac:dyDescent="0.25">
      <c r="A1065" s="15"/>
      <c r="B1065" s="15"/>
    </row>
  </sheetData>
  <mergeCells count="88">
    <mergeCell ref="C123:D123"/>
    <mergeCell ref="C124:D124"/>
    <mergeCell ref="A125:B125"/>
    <mergeCell ref="C125:D125"/>
    <mergeCell ref="A126:B126"/>
    <mergeCell ref="C126:D126"/>
    <mergeCell ref="A110:B110"/>
    <mergeCell ref="C110:D110"/>
    <mergeCell ref="A111:B111"/>
    <mergeCell ref="C111:D111"/>
    <mergeCell ref="A112:B124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A105:B105"/>
    <mergeCell ref="C105:D105"/>
    <mergeCell ref="A106:B106"/>
    <mergeCell ref="C106:D106"/>
    <mergeCell ref="A109:E109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94:B94"/>
    <mergeCell ref="C94:D94"/>
    <mergeCell ref="A96:E96"/>
    <mergeCell ref="A97:B97"/>
    <mergeCell ref="C97:D97"/>
    <mergeCell ref="A91:E91"/>
    <mergeCell ref="A92:B92"/>
    <mergeCell ref="C92:D92"/>
    <mergeCell ref="A93:B93"/>
    <mergeCell ref="C93:D93"/>
    <mergeCell ref="A60:C60"/>
    <mergeCell ref="A63:C63"/>
    <mergeCell ref="A69:C69"/>
    <mergeCell ref="A74:C74"/>
    <mergeCell ref="A81:C81"/>
    <mergeCell ref="A38:C38"/>
    <mergeCell ref="A40:C40"/>
    <mergeCell ref="A45:C45"/>
    <mergeCell ref="A51:C51"/>
    <mergeCell ref="A55:C55"/>
    <mergeCell ref="E31:E32"/>
    <mergeCell ref="C33:D33"/>
    <mergeCell ref="C34:D34"/>
    <mergeCell ref="C35:D35"/>
    <mergeCell ref="A36:C36"/>
    <mergeCell ref="C29:D29"/>
    <mergeCell ref="C30:D30"/>
    <mergeCell ref="A31:A32"/>
    <mergeCell ref="B31:B32"/>
    <mergeCell ref="C31:D32"/>
    <mergeCell ref="A24:C24"/>
    <mergeCell ref="A26:E26"/>
    <mergeCell ref="A27:A28"/>
    <mergeCell ref="B27:B28"/>
    <mergeCell ref="C27:D28"/>
    <mergeCell ref="E27:E28"/>
    <mergeCell ref="A19:E19"/>
    <mergeCell ref="C20:D20"/>
    <mergeCell ref="C21:D21"/>
    <mergeCell ref="C22:D22"/>
    <mergeCell ref="C23:D23"/>
    <mergeCell ref="C12:F12"/>
    <mergeCell ref="A14:E14"/>
    <mergeCell ref="C15:D15"/>
    <mergeCell ref="C16:D16"/>
    <mergeCell ref="A17:C17"/>
    <mergeCell ref="A1:F1"/>
    <mergeCell ref="H1:I1"/>
    <mergeCell ref="A2:C2"/>
    <mergeCell ref="D2:F2"/>
    <mergeCell ref="A3:A11"/>
    <mergeCell ref="D3:D11"/>
  </mergeCells>
  <conditionalFormatting sqref="C20:C21 D21 C26 C40:C55 C62 E67 E73:E79 E86:E88 E91:E99">
    <cfRule type="cellIs" dxfId="70" priority="2" operator="equal">
      <formula>0</formula>
    </cfRule>
  </conditionalFormatting>
  <pageMargins left="0.75" right="0.75" top="0.33958333333333302" bottom="1" header="0.511811023622047" footer="0.511811023622047"/>
  <pageSetup paperSize="9" scale="6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1022"/>
  <sheetViews>
    <sheetView topLeftCell="A70" zoomScaleNormal="100" workbookViewId="0">
      <selection activeCell="A74" sqref="A74:XFD74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1" ht="21.6" customHeight="1" x14ac:dyDescent="0.25">
      <c r="A1" s="68" t="s">
        <v>423</v>
      </c>
      <c r="B1" s="68"/>
      <c r="C1" s="68"/>
      <c r="D1" s="68"/>
      <c r="E1" s="68"/>
      <c r="F1" s="15"/>
      <c r="G1" s="15"/>
      <c r="H1" s="20"/>
      <c r="I1" s="15"/>
    </row>
    <row r="2" spans="1:31" ht="21.6" customHeight="1" x14ac:dyDescent="0.25">
      <c r="A2" s="3"/>
      <c r="B2" s="3"/>
      <c r="C2" s="3"/>
      <c r="D2" s="3"/>
      <c r="E2" s="3"/>
    </row>
    <row r="3" spans="1:31" ht="64.900000000000006" customHeight="1" x14ac:dyDescent="0.25">
      <c r="A3" s="7" t="s">
        <v>6</v>
      </c>
      <c r="B3" s="7" t="s">
        <v>180</v>
      </c>
      <c r="C3" s="6">
        <f>E109</f>
        <v>21429.4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1" ht="21.6" customHeight="1" x14ac:dyDescent="0.25">
      <c r="A4" s="93" t="s">
        <v>22</v>
      </c>
      <c r="B4" s="93"/>
      <c r="C4" s="6">
        <f>SUM(C3)</f>
        <v>21429.4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1" ht="21.6" customHeight="1" x14ac:dyDescent="0.25">
      <c r="A5" s="91" t="s">
        <v>24</v>
      </c>
      <c r="B5" s="91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1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1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1" ht="21.6" customHeight="1" x14ac:dyDescent="0.25">
      <c r="A8" s="129" t="s">
        <v>424</v>
      </c>
      <c r="B8" s="129"/>
      <c r="C8" s="129"/>
      <c r="D8" s="129"/>
      <c r="E8" s="129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1" ht="21.6" customHeight="1" x14ac:dyDescent="0.25">
      <c r="A9" s="58" t="s">
        <v>4</v>
      </c>
      <c r="B9" s="58" t="s">
        <v>29</v>
      </c>
      <c r="C9" s="130" t="s">
        <v>30</v>
      </c>
      <c r="D9" s="130"/>
      <c r="E9" s="58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1" ht="21.6" customHeight="1" x14ac:dyDescent="0.25">
      <c r="A10" s="13" t="s">
        <v>425</v>
      </c>
      <c r="B10" s="14" t="s">
        <v>34</v>
      </c>
      <c r="C10" s="75" t="s">
        <v>35</v>
      </c>
      <c r="D10" s="75"/>
      <c r="E10" s="6">
        <v>2405</v>
      </c>
    </row>
    <row r="11" spans="1:31" ht="21.6" customHeight="1" x14ac:dyDescent="0.25">
      <c r="A11" s="13" t="s">
        <v>426</v>
      </c>
      <c r="B11" s="14" t="s">
        <v>263</v>
      </c>
      <c r="C11" s="83" t="s">
        <v>35</v>
      </c>
      <c r="D11" s="83"/>
      <c r="E11" s="6">
        <v>68</v>
      </c>
    </row>
    <row r="12" spans="1:31" ht="21.6" customHeight="1" x14ac:dyDescent="0.25">
      <c r="A12" s="13" t="s">
        <v>427</v>
      </c>
      <c r="B12" s="14" t="s">
        <v>263</v>
      </c>
      <c r="C12" s="83" t="s">
        <v>35</v>
      </c>
      <c r="D12" s="83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ht="21.6" customHeight="1" x14ac:dyDescent="0.25">
      <c r="A13" s="13" t="s">
        <v>428</v>
      </c>
      <c r="B13" s="14" t="s">
        <v>57</v>
      </c>
      <c r="C13" s="75" t="s">
        <v>201</v>
      </c>
      <c r="D13" s="75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spans="1:31" ht="21.6" customHeight="1" x14ac:dyDescent="0.25">
      <c r="A14" s="76"/>
      <c r="B14" s="76"/>
      <c r="C14" s="91" t="s">
        <v>37</v>
      </c>
      <c r="D14" s="91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spans="1:31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pans="1:31" ht="21.6" customHeight="1" x14ac:dyDescent="0.25">
      <c r="A16" s="131" t="s">
        <v>429</v>
      </c>
      <c r="B16" s="131"/>
      <c r="C16" s="131"/>
      <c r="D16" s="131"/>
      <c r="E16" s="131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 spans="1:31" ht="21.6" customHeight="1" x14ac:dyDescent="0.25">
      <c r="A17" s="58" t="s">
        <v>4</v>
      </c>
      <c r="B17" s="58" t="s">
        <v>29</v>
      </c>
      <c r="C17" s="130" t="s">
        <v>30</v>
      </c>
      <c r="D17" s="130"/>
      <c r="E17" s="58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 spans="1:31" ht="21.6" customHeight="1" x14ac:dyDescent="0.25">
      <c r="A18" s="13" t="s">
        <v>430</v>
      </c>
      <c r="B18" s="14" t="s">
        <v>34</v>
      </c>
      <c r="C18" s="75" t="s">
        <v>35</v>
      </c>
      <c r="D18" s="75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pans="1:31" ht="21.6" customHeight="1" x14ac:dyDescent="0.25">
      <c r="A19" s="13" t="s">
        <v>431</v>
      </c>
      <c r="B19" s="14" t="s">
        <v>57</v>
      </c>
      <c r="C19" s="75" t="s">
        <v>201</v>
      </c>
      <c r="D19" s="75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pans="1:31" ht="21.6" customHeight="1" x14ac:dyDescent="0.25">
      <c r="A20" s="76"/>
      <c r="B20" s="76"/>
      <c r="C20" s="91" t="s">
        <v>37</v>
      </c>
      <c r="D20" s="91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spans="1:31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 spans="1:31" ht="21.6" customHeight="1" x14ac:dyDescent="0.25">
      <c r="A22" s="130" t="s">
        <v>432</v>
      </c>
      <c r="B22" s="130"/>
      <c r="C22" s="130"/>
      <c r="D22" s="130"/>
      <c r="E22" s="130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ht="21.6" customHeight="1" x14ac:dyDescent="0.25">
      <c r="A23" s="58" t="s">
        <v>4</v>
      </c>
      <c r="B23" s="58" t="s">
        <v>29</v>
      </c>
      <c r="C23" s="130" t="s">
        <v>30</v>
      </c>
      <c r="D23" s="130"/>
      <c r="E23" s="58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21.6" customHeight="1" x14ac:dyDescent="0.25">
      <c r="A24" s="13" t="s">
        <v>433</v>
      </c>
      <c r="B24" s="14" t="s">
        <v>34</v>
      </c>
      <c r="C24" s="75" t="s">
        <v>35</v>
      </c>
      <c r="D24" s="75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 spans="1:31" ht="21.6" customHeight="1" x14ac:dyDescent="0.25">
      <c r="A25" s="13" t="s">
        <v>434</v>
      </c>
      <c r="B25" s="14" t="s">
        <v>263</v>
      </c>
      <c r="C25" s="83" t="s">
        <v>35</v>
      </c>
      <c r="D25" s="83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21.6" customHeight="1" x14ac:dyDescent="0.25">
      <c r="A26" s="13" t="s">
        <v>435</v>
      </c>
      <c r="B26" s="14" t="s">
        <v>57</v>
      </c>
      <c r="C26" s="75" t="s">
        <v>201</v>
      </c>
      <c r="D26" s="75"/>
      <c r="E26" s="6">
        <v>0</v>
      </c>
    </row>
    <row r="27" spans="1:31" ht="21.6" customHeight="1" x14ac:dyDescent="0.25">
      <c r="A27" s="76"/>
      <c r="B27" s="76"/>
      <c r="C27" s="91" t="s">
        <v>37</v>
      </c>
      <c r="D27" s="91"/>
      <c r="E27" s="6">
        <f>SUM(E24:E26)</f>
        <v>2473</v>
      </c>
    </row>
    <row r="28" spans="1:31" ht="21.6" customHeight="1" x14ac:dyDescent="0.25">
      <c r="A28" s="15"/>
      <c r="B28" s="15"/>
      <c r="C28" s="15"/>
      <c r="D28" s="32"/>
      <c r="E28" s="33"/>
    </row>
    <row r="29" spans="1:31" ht="21.6" customHeight="1" x14ac:dyDescent="0.25">
      <c r="A29" s="15"/>
      <c r="B29" s="15"/>
      <c r="C29" s="15"/>
      <c r="D29" s="32"/>
      <c r="E29" s="33"/>
    </row>
    <row r="30" spans="1:31" ht="21.6" customHeight="1" x14ac:dyDescent="0.25">
      <c r="A30" s="15"/>
      <c r="B30" s="15"/>
      <c r="C30" s="15"/>
      <c r="D30" s="32"/>
      <c r="E30" s="33"/>
    </row>
    <row r="31" spans="1:31" ht="21.6" customHeight="1" x14ac:dyDescent="0.25">
      <c r="A31" s="3"/>
      <c r="B31" s="3"/>
      <c r="C31" s="29"/>
    </row>
    <row r="32" spans="1:31" ht="21.6" customHeight="1" x14ac:dyDescent="0.25">
      <c r="A32" s="84" t="s">
        <v>436</v>
      </c>
      <c r="B32" s="84"/>
      <c r="C32" s="84"/>
    </row>
    <row r="33" spans="1:8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8" ht="21.6" customHeight="1" x14ac:dyDescent="0.25">
      <c r="A34" s="85" t="s">
        <v>71</v>
      </c>
      <c r="B34" s="85"/>
      <c r="C34" s="85"/>
    </row>
    <row r="35" spans="1:8" ht="21.6" customHeight="1" x14ac:dyDescent="0.25">
      <c r="A35" s="13" t="s">
        <v>259</v>
      </c>
      <c r="B35" s="14"/>
      <c r="C35" s="23">
        <v>78</v>
      </c>
      <c r="H35" s="46"/>
    </row>
    <row r="36" spans="1:8" ht="21.6" customHeight="1" x14ac:dyDescent="0.25">
      <c r="A36" s="13" t="s">
        <v>48</v>
      </c>
      <c r="B36" s="4"/>
      <c r="C36" s="23">
        <v>0</v>
      </c>
    </row>
    <row r="37" spans="1:8" ht="21.6" customHeight="1" x14ac:dyDescent="0.25">
      <c r="A37" s="13" t="s">
        <v>74</v>
      </c>
      <c r="B37" s="14" t="s">
        <v>75</v>
      </c>
      <c r="C37" s="23">
        <v>149</v>
      </c>
    </row>
    <row r="38" spans="1:8" ht="21.6" customHeight="1" x14ac:dyDescent="0.25">
      <c r="A38" s="25"/>
      <c r="B38" s="11" t="s">
        <v>77</v>
      </c>
      <c r="C38" s="23">
        <f>SUM(C35:C37)</f>
        <v>227</v>
      </c>
    </row>
    <row r="39" spans="1:8" ht="21.6" customHeight="1" x14ac:dyDescent="0.25">
      <c r="A39" s="85" t="s">
        <v>281</v>
      </c>
      <c r="B39" s="85"/>
      <c r="C39" s="85"/>
    </row>
    <row r="40" spans="1:8" ht="21.6" customHeight="1" x14ac:dyDescent="0.25">
      <c r="A40" s="85"/>
      <c r="B40" s="85"/>
      <c r="C40" s="85"/>
    </row>
    <row r="41" spans="1:8" ht="21.6" customHeight="1" x14ac:dyDescent="0.25">
      <c r="A41" s="13" t="s">
        <v>82</v>
      </c>
      <c r="B41" s="14"/>
      <c r="C41" s="23">
        <v>0</v>
      </c>
    </row>
    <row r="42" spans="1:8" ht="21.6" customHeight="1" x14ac:dyDescent="0.25">
      <c r="A42" s="13" t="s">
        <v>84</v>
      </c>
      <c r="B42" s="14"/>
      <c r="C42" s="23">
        <v>0</v>
      </c>
    </row>
    <row r="43" spans="1:8" ht="21.6" customHeight="1" x14ac:dyDescent="0.25">
      <c r="A43" s="13" t="s">
        <v>86</v>
      </c>
      <c r="B43" s="14"/>
      <c r="C43" s="23">
        <v>0</v>
      </c>
    </row>
    <row r="44" spans="1:8" ht="21.6" customHeight="1" x14ac:dyDescent="0.25">
      <c r="A44" s="13" t="s">
        <v>88</v>
      </c>
      <c r="B44" s="14"/>
      <c r="C44" s="23">
        <v>0</v>
      </c>
    </row>
    <row r="45" spans="1:8" ht="43.15" customHeight="1" x14ac:dyDescent="0.25">
      <c r="A45" s="13" t="s">
        <v>146</v>
      </c>
      <c r="B45" s="14"/>
      <c r="C45" s="23">
        <v>0</v>
      </c>
    </row>
    <row r="46" spans="1:8" ht="21.6" customHeight="1" x14ac:dyDescent="0.25">
      <c r="A46" s="13"/>
      <c r="B46" s="11" t="s">
        <v>90</v>
      </c>
      <c r="C46" s="23">
        <f>SUM(C41:C45)</f>
        <v>0</v>
      </c>
    </row>
    <row r="47" spans="1:8" ht="21.6" customHeight="1" x14ac:dyDescent="0.25">
      <c r="A47" s="85" t="s">
        <v>92</v>
      </c>
      <c r="B47" s="85"/>
      <c r="C47" s="85"/>
    </row>
    <row r="48" spans="1:8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85" t="s">
        <v>102</v>
      </c>
      <c r="B51" s="85"/>
      <c r="C51" s="85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85" t="s">
        <v>112</v>
      </c>
      <c r="B56" s="85"/>
      <c r="C56" s="85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85" t="s">
        <v>116</v>
      </c>
      <c r="B59" s="85"/>
      <c r="C59" s="85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5" t="s">
        <v>125</v>
      </c>
      <c r="B65" s="85"/>
      <c r="C65" s="85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85" t="s">
        <v>131</v>
      </c>
      <c r="B70" s="85"/>
      <c r="C70" s="85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533</v>
      </c>
      <c r="B74" s="43" t="s">
        <v>534</v>
      </c>
      <c r="C74" s="23">
        <v>390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810</v>
      </c>
    </row>
    <row r="76" spans="1:10" ht="21.6" customHeight="1" x14ac:dyDescent="0.25">
      <c r="A76" s="25"/>
      <c r="B76" s="27" t="s">
        <v>22</v>
      </c>
      <c r="C76" s="23">
        <f>C38+C46+C50+C55+C58+C64+C69+C75</f>
        <v>1037</v>
      </c>
    </row>
    <row r="77" spans="1:10" ht="21.6" customHeight="1" x14ac:dyDescent="0.25">
      <c r="A77" s="85" t="s">
        <v>142</v>
      </c>
      <c r="B77" s="85"/>
      <c r="C77" s="85"/>
    </row>
    <row r="78" spans="1:10" ht="21.6" customHeight="1" x14ac:dyDescent="0.25">
      <c r="A78" s="25" t="s">
        <v>143</v>
      </c>
      <c r="B78" s="4"/>
      <c r="C78" s="6" t="str">
        <f>IF(('April 2026 - June 2026'!C78)+SUM(E90+E98+E107) &lt; 0,(('April 2026 - June 2026'!C78))+SUM(E90+E98+E107), TEXT((('April 2026 - June 2026'!C78))+SUM(E90+E98+E107),"+$0.00"))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IF(('April 2026 - June 2026'!C80)+SUM(0) &lt; 0,(('April 2026 - June 2026'!C80))+SUM(0), TEXT((('April 2026 - June 2026'!C80))+SUM(0),"+$0.00"))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1037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0" t="s">
        <v>437</v>
      </c>
      <c r="B87" s="120"/>
      <c r="C87" s="120"/>
      <c r="D87" s="120"/>
      <c r="E87" s="120"/>
      <c r="G87" s="37" t="s">
        <v>244</v>
      </c>
      <c r="H87" s="23">
        <v>0</v>
      </c>
    </row>
    <row r="88" spans="1:8" ht="21.6" customHeight="1" x14ac:dyDescent="0.25">
      <c r="A88" s="120" t="s">
        <v>151</v>
      </c>
      <c r="B88" s="120"/>
      <c r="C88" s="120" t="s">
        <v>30</v>
      </c>
      <c r="D88" s="120"/>
      <c r="E88" s="51" t="s">
        <v>31</v>
      </c>
      <c r="G88" s="117" t="s">
        <v>333</v>
      </c>
      <c r="H88" s="97">
        <f>C71-H87</f>
        <v>300</v>
      </c>
    </row>
    <row r="89" spans="1:8" ht="43.15" customHeight="1" x14ac:dyDescent="0.25">
      <c r="A89" s="87" t="s">
        <v>131</v>
      </c>
      <c r="B89" s="87"/>
      <c r="C89" s="83" t="s">
        <v>355</v>
      </c>
      <c r="D89" s="83"/>
      <c r="E89" s="23">
        <v>150</v>
      </c>
      <c r="G89" s="117"/>
      <c r="H89" s="97"/>
    </row>
    <row r="90" spans="1:8" ht="21.6" customHeight="1" x14ac:dyDescent="0.25">
      <c r="A90" s="87"/>
      <c r="B90" s="87"/>
      <c r="C90" s="75" t="s">
        <v>379</v>
      </c>
      <c r="D90" s="75"/>
      <c r="E90" s="23">
        <v>0</v>
      </c>
      <c r="G90" s="117"/>
      <c r="H90" s="97"/>
    </row>
    <row r="91" spans="1:8" ht="21.6" customHeight="1" x14ac:dyDescent="0.25">
      <c r="A91" s="87" t="s">
        <v>152</v>
      </c>
      <c r="B91" s="87"/>
      <c r="C91" s="75"/>
      <c r="D91" s="75"/>
      <c r="E91" s="23">
        <f>C84</f>
        <v>1037</v>
      </c>
      <c r="H91"/>
    </row>
    <row r="92" spans="1:8" ht="21.6" customHeight="1" x14ac:dyDescent="0.25">
      <c r="A92" s="87"/>
      <c r="B92" s="87"/>
      <c r="C92" s="89" t="s">
        <v>153</v>
      </c>
      <c r="D92" s="89"/>
      <c r="E92" s="6">
        <f>('April 2026 - June 2026'!E109+E14)-SUM(E89:E91)</f>
        <v>18625.400000000001</v>
      </c>
      <c r="H92"/>
    </row>
    <row r="93" spans="1:8" ht="21.6" customHeight="1" x14ac:dyDescent="0.25">
      <c r="H93"/>
    </row>
    <row r="94" spans="1:8" ht="21.6" customHeight="1" x14ac:dyDescent="0.25">
      <c r="A94" s="122" t="s">
        <v>438</v>
      </c>
      <c r="B94" s="122"/>
      <c r="C94" s="122"/>
      <c r="D94" s="122"/>
      <c r="E94" s="122"/>
      <c r="G94" s="37" t="s">
        <v>244</v>
      </c>
      <c r="H94" s="23">
        <v>0</v>
      </c>
    </row>
    <row r="95" spans="1:8" ht="21.6" customHeight="1" x14ac:dyDescent="0.25">
      <c r="A95" s="120" t="s">
        <v>151</v>
      </c>
      <c r="B95" s="120"/>
      <c r="C95" s="120" t="s">
        <v>30</v>
      </c>
      <c r="D95" s="120"/>
      <c r="E95" s="51" t="s">
        <v>31</v>
      </c>
      <c r="G95" s="117" t="s">
        <v>333</v>
      </c>
      <c r="H95" s="97">
        <f>C71-H94</f>
        <v>300</v>
      </c>
    </row>
    <row r="96" spans="1:8" ht="21.6" customHeight="1" x14ac:dyDescent="0.25">
      <c r="A96" s="87" t="s">
        <v>439</v>
      </c>
      <c r="B96" s="87"/>
      <c r="C96" s="75"/>
      <c r="D96" s="75"/>
      <c r="E96" s="6">
        <f>E92</f>
        <v>18625.400000000001</v>
      </c>
      <c r="G96" s="117"/>
      <c r="H96" s="97"/>
    </row>
    <row r="97" spans="1:8" ht="21.6" customHeight="1" x14ac:dyDescent="0.25">
      <c r="A97" s="87" t="s">
        <v>131</v>
      </c>
      <c r="B97" s="87"/>
      <c r="C97" s="75" t="s">
        <v>361</v>
      </c>
      <c r="D97" s="75"/>
      <c r="E97" s="23">
        <v>0</v>
      </c>
      <c r="G97" s="117"/>
      <c r="H97" s="97"/>
    </row>
    <row r="98" spans="1:8" ht="21.6" customHeight="1" x14ac:dyDescent="0.25">
      <c r="A98" s="87"/>
      <c r="B98" s="87"/>
      <c r="C98" s="75" t="s">
        <v>379</v>
      </c>
      <c r="D98" s="75"/>
      <c r="E98" s="23">
        <v>0</v>
      </c>
      <c r="H98"/>
    </row>
    <row r="99" spans="1:8" ht="21.6" customHeight="1" x14ac:dyDescent="0.25">
      <c r="A99" s="87" t="s">
        <v>152</v>
      </c>
      <c r="B99" s="87"/>
      <c r="C99" s="75"/>
      <c r="D99" s="75"/>
      <c r="E99" s="23">
        <f>C84</f>
        <v>1037</v>
      </c>
      <c r="H99"/>
    </row>
    <row r="100" spans="1:8" ht="21.6" customHeight="1" x14ac:dyDescent="0.25">
      <c r="A100" s="87"/>
      <c r="B100" s="87"/>
      <c r="C100" s="91" t="s">
        <v>163</v>
      </c>
      <c r="D100" s="91"/>
      <c r="E100" s="6">
        <f>(E20+E96)-SUM(E97:E99)</f>
        <v>19993.400000000001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22" t="s">
        <v>440</v>
      </c>
      <c r="B103" s="122"/>
      <c r="C103" s="122"/>
      <c r="D103" s="122"/>
      <c r="E103" s="122"/>
      <c r="G103" s="37" t="s">
        <v>244</v>
      </c>
      <c r="H103" s="23">
        <v>0</v>
      </c>
    </row>
    <row r="104" spans="1:8" ht="21.6" customHeight="1" x14ac:dyDescent="0.25">
      <c r="A104" s="120" t="s">
        <v>151</v>
      </c>
      <c r="B104" s="120"/>
      <c r="C104" s="120" t="s">
        <v>30</v>
      </c>
      <c r="D104" s="120"/>
      <c r="E104" s="51" t="s">
        <v>31</v>
      </c>
      <c r="G104" s="117" t="s">
        <v>333</v>
      </c>
      <c r="H104" s="97">
        <f>C71-H103</f>
        <v>300</v>
      </c>
    </row>
    <row r="105" spans="1:8" ht="21.6" customHeight="1" x14ac:dyDescent="0.25">
      <c r="A105" s="87" t="s">
        <v>441</v>
      </c>
      <c r="B105" s="87"/>
      <c r="C105" s="75"/>
      <c r="D105" s="75"/>
      <c r="E105" s="6">
        <f>E100</f>
        <v>19993.400000000001</v>
      </c>
      <c r="G105" s="117"/>
      <c r="H105" s="97"/>
    </row>
    <row r="106" spans="1:8" ht="21.6" customHeight="1" x14ac:dyDescent="0.25">
      <c r="A106" s="87" t="s">
        <v>131</v>
      </c>
      <c r="B106" s="87"/>
      <c r="C106" s="75" t="s">
        <v>361</v>
      </c>
      <c r="D106" s="75"/>
      <c r="E106" s="23">
        <v>0</v>
      </c>
      <c r="G106" s="117"/>
      <c r="H106" s="97"/>
    </row>
    <row r="107" spans="1:8" ht="21.6" customHeight="1" x14ac:dyDescent="0.25">
      <c r="A107" s="87"/>
      <c r="B107" s="87"/>
      <c r="C107" s="75" t="s">
        <v>379</v>
      </c>
      <c r="D107" s="75"/>
      <c r="E107" s="23">
        <v>0</v>
      </c>
    </row>
    <row r="108" spans="1:8" ht="21.6" customHeight="1" x14ac:dyDescent="0.25">
      <c r="A108" s="87" t="s">
        <v>152</v>
      </c>
      <c r="B108" s="87"/>
      <c r="C108" s="75"/>
      <c r="D108" s="75"/>
      <c r="E108" s="23">
        <f>C84</f>
        <v>1037</v>
      </c>
    </row>
    <row r="109" spans="1:8" ht="21.6" customHeight="1" x14ac:dyDescent="0.25">
      <c r="A109" s="87"/>
      <c r="B109" s="87"/>
      <c r="C109" s="91" t="s">
        <v>163</v>
      </c>
      <c r="D109" s="91"/>
      <c r="E109" s="6">
        <f>(E27+E105)-SUM(E106:E108)</f>
        <v>21429.4</v>
      </c>
    </row>
    <row r="110" spans="1:8" ht="21.6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70:C70"/>
    <mergeCell ref="A77:C77"/>
    <mergeCell ref="A87:E87"/>
    <mergeCell ref="A88:B88"/>
    <mergeCell ref="C88:D88"/>
    <mergeCell ref="A47:C47"/>
    <mergeCell ref="A51:C51"/>
    <mergeCell ref="A56:C56"/>
    <mergeCell ref="A59:C59"/>
    <mergeCell ref="A65:C65"/>
    <mergeCell ref="A27:B27"/>
    <mergeCell ref="C27:D27"/>
    <mergeCell ref="A32:C32"/>
    <mergeCell ref="A34:C34"/>
    <mergeCell ref="A39:C40"/>
    <mergeCell ref="A22:E22"/>
    <mergeCell ref="C23:D23"/>
    <mergeCell ref="C24:D24"/>
    <mergeCell ref="C25:D25"/>
    <mergeCell ref="C26:D26"/>
    <mergeCell ref="A16:E16"/>
    <mergeCell ref="C17:D17"/>
    <mergeCell ref="C18:D18"/>
    <mergeCell ref="C19:D19"/>
    <mergeCell ref="A20:B20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C34:C38">
    <cfRule type="cellIs" dxfId="24" priority="10" operator="equal">
      <formula>0</formula>
    </cfRule>
  </conditionalFormatting>
  <conditionalFormatting sqref="C40:C50 H87 H94 H103">
    <cfRule type="cellIs" dxfId="23" priority="8" operator="equal">
      <formula>0</formula>
    </cfRule>
  </conditionalFormatting>
  <conditionalFormatting sqref="C52:C55 C57:C58 C60:C64 C66:C69 C84 E89:E91 E97:E99 E106:E108">
    <cfRule type="cellIs" dxfId="22" priority="15" operator="equal">
      <formula>0</formula>
    </cfRule>
  </conditionalFormatting>
  <conditionalFormatting sqref="C74">
    <cfRule type="cellIs" dxfId="21" priority="1" operator="equal">
      <formula>0</formula>
    </cfRule>
    <cfRule type="cellIs" dxfId="20" priority="2" operator="equal">
      <formula>0</formula>
    </cfRule>
  </conditionalFormatting>
  <conditionalFormatting sqref="D35:H35">
    <cfRule type="cellIs" dxfId="19" priority="11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23"/>
  <sheetViews>
    <sheetView topLeftCell="A72" zoomScaleNormal="100" workbookViewId="0">
      <selection activeCell="A75" sqref="A75:XFD75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68" t="s">
        <v>442</v>
      </c>
      <c r="B1" s="68"/>
      <c r="C1" s="68"/>
      <c r="D1" s="68"/>
      <c r="E1" s="68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64.900000000000006" customHeight="1" x14ac:dyDescent="0.25">
      <c r="A3" s="7" t="s">
        <v>6</v>
      </c>
      <c r="B3" s="7" t="s">
        <v>180</v>
      </c>
      <c r="C3" s="6">
        <f>E110</f>
        <v>25505.4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93" t="s">
        <v>22</v>
      </c>
      <c r="B4" s="93"/>
      <c r="C4" s="6">
        <f>SUM(C3)</f>
        <v>25505.4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91" t="s">
        <v>24</v>
      </c>
      <c r="B5" s="91"/>
      <c r="C5" s="6">
        <f>C84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23" t="s">
        <v>443</v>
      </c>
      <c r="B8" s="123"/>
      <c r="C8" s="123"/>
      <c r="D8" s="123"/>
      <c r="E8" s="12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29</v>
      </c>
      <c r="C9" s="74" t="s">
        <v>30</v>
      </c>
      <c r="D9" s="74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444</v>
      </c>
      <c r="B10" s="14" t="s">
        <v>34</v>
      </c>
      <c r="C10" s="75" t="s">
        <v>35</v>
      </c>
      <c r="D10" s="75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21.6" customHeight="1" x14ac:dyDescent="0.25">
      <c r="A11" s="13" t="s">
        <v>445</v>
      </c>
      <c r="B11" s="14" t="s">
        <v>263</v>
      </c>
      <c r="C11" s="83" t="s">
        <v>35</v>
      </c>
      <c r="D11" s="83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21.6" customHeight="1" x14ac:dyDescent="0.25">
      <c r="A12" s="13" t="s">
        <v>446</v>
      </c>
      <c r="B12" s="14" t="s">
        <v>263</v>
      </c>
      <c r="C12" s="83" t="s">
        <v>35</v>
      </c>
      <c r="D12" s="83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21.6" customHeight="1" x14ac:dyDescent="0.25">
      <c r="A13" s="13" t="s">
        <v>447</v>
      </c>
      <c r="B13" s="14" t="s">
        <v>57</v>
      </c>
      <c r="C13" s="75" t="s">
        <v>201</v>
      </c>
      <c r="D13" s="75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21.6" customHeight="1" x14ac:dyDescent="0.25">
      <c r="A14" s="76"/>
      <c r="B14" s="76"/>
      <c r="C14" s="91" t="s">
        <v>37</v>
      </c>
      <c r="D14" s="91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81" t="s">
        <v>448</v>
      </c>
      <c r="B16" s="81"/>
      <c r="C16" s="81"/>
      <c r="D16" s="81"/>
      <c r="E16" s="81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29</v>
      </c>
      <c r="C17" s="74" t="s">
        <v>30</v>
      </c>
      <c r="D17" s="74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449</v>
      </c>
      <c r="B18" s="14" t="s">
        <v>34</v>
      </c>
      <c r="C18" s="75" t="s">
        <v>35</v>
      </c>
      <c r="D18" s="75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450</v>
      </c>
      <c r="B19" s="14" t="s">
        <v>57</v>
      </c>
      <c r="C19" s="75" t="s">
        <v>201</v>
      </c>
      <c r="D19" s="75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76"/>
      <c r="B20" s="76"/>
      <c r="C20" s="91" t="s">
        <v>37</v>
      </c>
      <c r="D20" s="91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32" t="s">
        <v>451</v>
      </c>
      <c r="B22" s="132"/>
      <c r="C22" s="132"/>
      <c r="D22" s="132"/>
      <c r="E22" s="132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" t="s">
        <v>4</v>
      </c>
      <c r="B23" s="1" t="s">
        <v>29</v>
      </c>
      <c r="C23" s="74" t="s">
        <v>30</v>
      </c>
      <c r="D23" s="74"/>
      <c r="E23" s="5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3" t="s">
        <v>452</v>
      </c>
      <c r="B24" s="14" t="s">
        <v>34</v>
      </c>
      <c r="C24" s="75" t="s">
        <v>35</v>
      </c>
      <c r="D24" s="75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453</v>
      </c>
      <c r="B25" s="14" t="s">
        <v>263</v>
      </c>
      <c r="C25" s="83" t="s">
        <v>35</v>
      </c>
      <c r="D25" s="83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454</v>
      </c>
      <c r="B26" s="14" t="s">
        <v>263</v>
      </c>
      <c r="C26" s="83" t="s">
        <v>35</v>
      </c>
      <c r="D26" s="83"/>
      <c r="E26" s="6">
        <v>68</v>
      </c>
    </row>
    <row r="27" spans="1:26" ht="21.6" customHeight="1" x14ac:dyDescent="0.25">
      <c r="A27" s="13" t="s">
        <v>455</v>
      </c>
      <c r="B27" s="14" t="s">
        <v>57</v>
      </c>
      <c r="C27" s="75" t="s">
        <v>201</v>
      </c>
      <c r="D27" s="75"/>
      <c r="E27" s="6">
        <v>0</v>
      </c>
    </row>
    <row r="28" spans="1:26" ht="21.6" customHeight="1" x14ac:dyDescent="0.25">
      <c r="A28" s="76"/>
      <c r="B28" s="76"/>
      <c r="C28" s="91" t="s">
        <v>37</v>
      </c>
      <c r="D28" s="91"/>
      <c r="E28" s="6">
        <f>SUM(E24:E27)</f>
        <v>2541</v>
      </c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  <c r="C31" s="15"/>
      <c r="D31" s="32"/>
      <c r="E31" s="33"/>
    </row>
    <row r="32" spans="1:26" ht="21.6" customHeight="1" x14ac:dyDescent="0.25">
      <c r="A32" s="15"/>
      <c r="B32" s="15"/>
    </row>
    <row r="33" spans="1:9" ht="21.6" customHeight="1" x14ac:dyDescent="0.25">
      <c r="A33" s="84" t="s">
        <v>456</v>
      </c>
      <c r="B33" s="84"/>
      <c r="C33" s="84"/>
    </row>
    <row r="34" spans="1:9" ht="21.6" customHeight="1" x14ac:dyDescent="0.25">
      <c r="A34" s="22" t="s">
        <v>29</v>
      </c>
      <c r="B34" s="22" t="s">
        <v>30</v>
      </c>
      <c r="C34" s="9" t="s">
        <v>31</v>
      </c>
      <c r="D34" s="20"/>
    </row>
    <row r="35" spans="1:9" ht="21.6" customHeight="1" x14ac:dyDescent="0.25">
      <c r="A35" s="85" t="s">
        <v>71</v>
      </c>
      <c r="B35" s="85"/>
      <c r="C35" s="85"/>
      <c r="I35" s="46">
        <v>9</v>
      </c>
    </row>
    <row r="36" spans="1:9" ht="21.6" customHeight="1" x14ac:dyDescent="0.25">
      <c r="A36" s="13" t="s">
        <v>259</v>
      </c>
      <c r="B36" s="14"/>
      <c r="C36" s="23">
        <v>78</v>
      </c>
    </row>
    <row r="37" spans="1:9" ht="21.6" customHeight="1" x14ac:dyDescent="0.25">
      <c r="A37" s="13" t="s">
        <v>48</v>
      </c>
      <c r="B37" s="4"/>
      <c r="C37" s="23">
        <v>0</v>
      </c>
    </row>
    <row r="38" spans="1:9" ht="21.6" customHeight="1" x14ac:dyDescent="0.25">
      <c r="A38" s="13" t="s">
        <v>74</v>
      </c>
      <c r="B38" s="14" t="s">
        <v>75</v>
      </c>
      <c r="C38" s="23">
        <v>149</v>
      </c>
    </row>
    <row r="39" spans="1:9" ht="21.6" customHeight="1" x14ac:dyDescent="0.25">
      <c r="A39" s="25"/>
      <c r="B39" s="11" t="s">
        <v>77</v>
      </c>
      <c r="C39" s="23">
        <f>SUM(C36:C38)</f>
        <v>227</v>
      </c>
    </row>
    <row r="40" spans="1:9" ht="21.6" customHeight="1" x14ac:dyDescent="0.25">
      <c r="A40" s="85" t="s">
        <v>281</v>
      </c>
      <c r="B40" s="85"/>
      <c r="C40" s="85"/>
    </row>
    <row r="41" spans="1:9" ht="21.6" customHeight="1" x14ac:dyDescent="0.25">
      <c r="A41" s="85"/>
      <c r="B41" s="85"/>
      <c r="C41" s="85"/>
    </row>
    <row r="42" spans="1:9" ht="21.6" customHeight="1" x14ac:dyDescent="0.25">
      <c r="A42" s="13" t="s">
        <v>82</v>
      </c>
      <c r="B42" s="14"/>
      <c r="C42" s="23">
        <v>0</v>
      </c>
    </row>
    <row r="43" spans="1:9" ht="21.6" customHeight="1" x14ac:dyDescent="0.25">
      <c r="A43" s="13" t="s">
        <v>84</v>
      </c>
      <c r="B43" s="14"/>
      <c r="C43" s="23">
        <v>0</v>
      </c>
    </row>
    <row r="44" spans="1:9" ht="21.6" customHeight="1" x14ac:dyDescent="0.25">
      <c r="A44" s="13" t="s">
        <v>86</v>
      </c>
      <c r="B44" s="14"/>
      <c r="C44" s="23">
        <v>0</v>
      </c>
    </row>
    <row r="45" spans="1:9" ht="21.6" customHeight="1" x14ac:dyDescent="0.25">
      <c r="A45" s="13" t="s">
        <v>88</v>
      </c>
      <c r="B45" s="14"/>
      <c r="C45" s="23">
        <v>0</v>
      </c>
    </row>
    <row r="46" spans="1:9" ht="43.15" customHeight="1" x14ac:dyDescent="0.25">
      <c r="A46" s="13" t="s">
        <v>146</v>
      </c>
      <c r="B46" s="14"/>
      <c r="C46" s="23">
        <v>0</v>
      </c>
    </row>
    <row r="47" spans="1:9" ht="21.6" customHeight="1" x14ac:dyDescent="0.25">
      <c r="A47" s="13"/>
      <c r="B47" s="11" t="s">
        <v>90</v>
      </c>
      <c r="C47" s="23">
        <f>SUM(C42:C46)</f>
        <v>0</v>
      </c>
    </row>
    <row r="48" spans="1:9" ht="21.6" customHeight="1" x14ac:dyDescent="0.25">
      <c r="A48" s="85" t="s">
        <v>92</v>
      </c>
      <c r="B48" s="85"/>
      <c r="C48" s="85"/>
    </row>
    <row r="49" spans="1:3" ht="21.6" customHeight="1" x14ac:dyDescent="0.25">
      <c r="A49" s="13" t="s">
        <v>94</v>
      </c>
      <c r="B49" s="14" t="s">
        <v>95</v>
      </c>
      <c r="C49" s="23">
        <v>0</v>
      </c>
    </row>
    <row r="50" spans="1:3" ht="21.6" customHeight="1" x14ac:dyDescent="0.25">
      <c r="A50" s="13" t="s">
        <v>97</v>
      </c>
      <c r="B50" s="14" t="s">
        <v>98</v>
      </c>
      <c r="C50" s="23">
        <v>0</v>
      </c>
    </row>
    <row r="51" spans="1:3" ht="21.6" customHeight="1" x14ac:dyDescent="0.25">
      <c r="A51" s="13"/>
      <c r="B51" s="11" t="s">
        <v>100</v>
      </c>
      <c r="C51" s="23">
        <f>SUM(C49:C50)</f>
        <v>0</v>
      </c>
    </row>
    <row r="52" spans="1:3" ht="21.6" customHeight="1" x14ac:dyDescent="0.25">
      <c r="A52" s="85" t="s">
        <v>102</v>
      </c>
      <c r="B52" s="85"/>
      <c r="C52" s="85"/>
    </row>
    <row r="53" spans="1:3" ht="21.6" customHeight="1" x14ac:dyDescent="0.25">
      <c r="A53" s="13" t="s">
        <v>104</v>
      </c>
      <c r="B53" s="14" t="s">
        <v>105</v>
      </c>
      <c r="C53" s="23">
        <v>0</v>
      </c>
    </row>
    <row r="54" spans="1:3" ht="21.6" customHeight="1" x14ac:dyDescent="0.25">
      <c r="A54" s="25"/>
      <c r="B54" s="14" t="s">
        <v>107</v>
      </c>
      <c r="C54" s="23">
        <v>0</v>
      </c>
    </row>
    <row r="55" spans="1:3" ht="21.6" customHeight="1" x14ac:dyDescent="0.25">
      <c r="A55" s="25"/>
      <c r="B55" s="14" t="s">
        <v>109</v>
      </c>
      <c r="C55" s="23">
        <v>0</v>
      </c>
    </row>
    <row r="56" spans="1:3" ht="21.6" customHeight="1" x14ac:dyDescent="0.25">
      <c r="A56" s="25"/>
      <c r="B56" s="11" t="s">
        <v>111</v>
      </c>
      <c r="C56" s="23">
        <f>SUM(C53:C55)</f>
        <v>0</v>
      </c>
    </row>
    <row r="57" spans="1:3" ht="21.6" customHeight="1" x14ac:dyDescent="0.25">
      <c r="A57" s="85" t="s">
        <v>112</v>
      </c>
      <c r="B57" s="85"/>
      <c r="C57" s="85"/>
    </row>
    <row r="58" spans="1:3" ht="21.6" customHeight="1" x14ac:dyDescent="0.25">
      <c r="A58" s="13" t="s">
        <v>113</v>
      </c>
      <c r="B58" s="59" t="s">
        <v>114</v>
      </c>
      <c r="C58" s="23">
        <v>0</v>
      </c>
    </row>
    <row r="59" spans="1:3" ht="21.6" customHeight="1" x14ac:dyDescent="0.25">
      <c r="A59" s="25"/>
      <c r="B59" s="11" t="s">
        <v>115</v>
      </c>
      <c r="C59" s="23">
        <f>SUM(C58)</f>
        <v>0</v>
      </c>
    </row>
    <row r="60" spans="1:3" ht="21.6" customHeight="1" x14ac:dyDescent="0.25">
      <c r="A60" s="85" t="s">
        <v>116</v>
      </c>
      <c r="B60" s="85"/>
      <c r="C60" s="85"/>
    </row>
    <row r="61" spans="1:3" ht="43.15" customHeight="1" x14ac:dyDescent="0.25">
      <c r="A61" s="13" t="s">
        <v>282</v>
      </c>
      <c r="B61" s="14" t="s">
        <v>118</v>
      </c>
      <c r="C61" s="23">
        <v>0</v>
      </c>
    </row>
    <row r="62" spans="1:3" ht="21.6" customHeight="1" x14ac:dyDescent="0.25">
      <c r="A62" s="13" t="s">
        <v>119</v>
      </c>
      <c r="B62" s="14" t="s">
        <v>120</v>
      </c>
      <c r="C62" s="23">
        <v>0</v>
      </c>
    </row>
    <row r="63" spans="1:3" ht="43.15" customHeight="1" x14ac:dyDescent="0.25">
      <c r="A63" s="13" t="s">
        <v>121</v>
      </c>
      <c r="B63" s="14" t="s">
        <v>122</v>
      </c>
      <c r="C63" s="23">
        <v>0</v>
      </c>
    </row>
    <row r="64" spans="1:3" ht="21.6" customHeight="1" x14ac:dyDescent="0.25">
      <c r="A64" s="13" t="s">
        <v>123</v>
      </c>
      <c r="B64" s="14" t="s">
        <v>123</v>
      </c>
      <c r="C64" s="23">
        <v>0</v>
      </c>
    </row>
    <row r="65" spans="1:10" ht="21.6" customHeight="1" x14ac:dyDescent="0.25">
      <c r="A65" s="13"/>
      <c r="B65" s="11" t="s">
        <v>22</v>
      </c>
      <c r="C65" s="23">
        <f>SUM(C61:C64)</f>
        <v>0</v>
      </c>
    </row>
    <row r="66" spans="1:10" ht="21.6" customHeight="1" x14ac:dyDescent="0.25">
      <c r="A66" s="85" t="s">
        <v>125</v>
      </c>
      <c r="B66" s="85"/>
      <c r="C66" s="85"/>
    </row>
    <row r="67" spans="1:10" ht="21.6" customHeight="1" x14ac:dyDescent="0.25">
      <c r="A67" s="13" t="s">
        <v>126</v>
      </c>
      <c r="B67" s="4"/>
      <c r="C67" s="23">
        <v>0</v>
      </c>
    </row>
    <row r="68" spans="1:10" ht="21.6" customHeight="1" x14ac:dyDescent="0.25">
      <c r="A68" s="25" t="s">
        <v>127</v>
      </c>
      <c r="B68" s="4" t="s">
        <v>128</v>
      </c>
      <c r="C68" s="23">
        <v>0</v>
      </c>
    </row>
    <row r="69" spans="1:10" ht="21.6" customHeight="1" x14ac:dyDescent="0.25">
      <c r="A69" s="13" t="s">
        <v>57</v>
      </c>
      <c r="B69" s="14" t="s">
        <v>129</v>
      </c>
      <c r="C69" s="23">
        <v>0</v>
      </c>
    </row>
    <row r="70" spans="1:10" ht="21.6" customHeight="1" x14ac:dyDescent="0.25">
      <c r="A70" s="13"/>
      <c r="B70" s="11" t="s">
        <v>130</v>
      </c>
      <c r="C70" s="23">
        <f>SUM(C67:C69)</f>
        <v>0</v>
      </c>
    </row>
    <row r="71" spans="1:10" ht="21.6" customHeight="1" x14ac:dyDescent="0.25">
      <c r="A71" s="85" t="s">
        <v>131</v>
      </c>
      <c r="B71" s="85"/>
      <c r="C71" s="85"/>
    </row>
    <row r="72" spans="1:10" ht="21.6" customHeight="1" x14ac:dyDescent="0.25">
      <c r="A72" s="13" t="s">
        <v>132</v>
      </c>
      <c r="B72" s="4" t="s">
        <v>133</v>
      </c>
      <c r="C72" s="23">
        <v>300</v>
      </c>
    </row>
    <row r="73" spans="1:10" ht="21.6" customHeight="1" x14ac:dyDescent="0.25">
      <c r="A73" s="7" t="s">
        <v>134</v>
      </c>
      <c r="B73" s="36" t="s">
        <v>135</v>
      </c>
      <c r="C73" s="23">
        <v>68</v>
      </c>
    </row>
    <row r="74" spans="1:10" ht="39.950000000000003" customHeight="1" x14ac:dyDescent="0.25">
      <c r="A74" s="13" t="s">
        <v>136</v>
      </c>
      <c r="B74" s="14" t="s">
        <v>309</v>
      </c>
      <c r="C74" s="23">
        <v>52</v>
      </c>
    </row>
    <row r="75" spans="1:10" ht="21.6" customHeight="1" x14ac:dyDescent="0.25">
      <c r="A75" s="13" t="s">
        <v>533</v>
      </c>
      <c r="B75" s="43" t="s">
        <v>534</v>
      </c>
      <c r="C75" s="23">
        <v>390</v>
      </c>
      <c r="H75"/>
      <c r="J75" s="31"/>
    </row>
    <row r="76" spans="1:10" ht="21.6" customHeight="1" x14ac:dyDescent="0.25">
      <c r="A76" s="25"/>
      <c r="B76" s="27" t="s">
        <v>140</v>
      </c>
      <c r="C76" s="23">
        <f>SUM(C72:C75)</f>
        <v>810</v>
      </c>
    </row>
    <row r="77" spans="1:10" ht="21.6" customHeight="1" x14ac:dyDescent="0.25">
      <c r="A77" s="25"/>
      <c r="B77" s="27" t="s">
        <v>22</v>
      </c>
      <c r="C77" s="23">
        <f>C39+C47+C51+C56+C59+C65+C70+C76</f>
        <v>1037</v>
      </c>
    </row>
    <row r="78" spans="1:10" ht="21.6" customHeight="1" x14ac:dyDescent="0.25">
      <c r="A78" s="85" t="s">
        <v>142</v>
      </c>
      <c r="B78" s="85"/>
      <c r="C78" s="85"/>
    </row>
    <row r="79" spans="1:10" ht="21.6" customHeight="1" x14ac:dyDescent="0.25">
      <c r="A79" s="25" t="s">
        <v>143</v>
      </c>
      <c r="B79" s="4"/>
      <c r="C79" s="6" t="str">
        <f>IF(('July 2026 - September 2026'!C78)+SUM(E91+E99+E108) &lt; 0,(('July 2026 - September 2026'!C78))+SUM(E91+E99+E108), TEXT((('July 2026 - September 2026'!C78))+SUM(E91+E99+E108),"+$0.00"))</f>
        <v>+$0.00</v>
      </c>
    </row>
    <row r="80" spans="1:10" ht="21.6" customHeight="1" x14ac:dyDescent="0.25">
      <c r="A80" s="25" t="s">
        <v>144</v>
      </c>
      <c r="B80" s="4"/>
      <c r="C80" s="6">
        <v>0</v>
      </c>
    </row>
    <row r="81" spans="1:8" ht="21.6" customHeight="1" x14ac:dyDescent="0.25">
      <c r="A81" s="25" t="s">
        <v>145</v>
      </c>
      <c r="B81" s="4"/>
      <c r="C81" s="6" t="str">
        <f>IF(('July 2026 - September 2026'!C80)+SUM(0) &lt; 0,(('July 2026 - September 2026'!C80))+SUM(0), TEXT((('July 2026 - September 2026'!C80))+SUM(0),"+$0.00"))</f>
        <v>+$0.00</v>
      </c>
    </row>
    <row r="82" spans="1:8" ht="43.15" customHeight="1" x14ac:dyDescent="0.25">
      <c r="A82" s="13" t="s">
        <v>146</v>
      </c>
      <c r="B82" s="4"/>
      <c r="C82" s="6">
        <v>0</v>
      </c>
    </row>
    <row r="83" spans="1:8" ht="43.15" customHeight="1" x14ac:dyDescent="0.25">
      <c r="A83" s="13" t="s">
        <v>147</v>
      </c>
      <c r="B83" s="4"/>
      <c r="C83" s="6">
        <v>0</v>
      </c>
    </row>
    <row r="84" spans="1:8" ht="21.6" customHeight="1" x14ac:dyDescent="0.25">
      <c r="A84" s="25"/>
      <c r="B84" s="27" t="s">
        <v>148</v>
      </c>
      <c r="C84" s="6">
        <f>C79+C80+C81+C82+C83</f>
        <v>0</v>
      </c>
    </row>
    <row r="85" spans="1:8" ht="21.6" customHeight="1" x14ac:dyDescent="0.25">
      <c r="A85" s="13"/>
      <c r="B85" s="11" t="s">
        <v>149</v>
      </c>
      <c r="C85" s="23">
        <f>C77</f>
        <v>1037</v>
      </c>
      <c r="H85" s="44"/>
    </row>
    <row r="86" spans="1:8" ht="21.6" customHeight="1" x14ac:dyDescent="0.25">
      <c r="A86" s="15"/>
      <c r="B86" s="15"/>
    </row>
    <row r="87" spans="1:8" ht="21.6" customHeight="1" x14ac:dyDescent="0.25">
      <c r="A87" s="15"/>
      <c r="B87" s="15"/>
    </row>
    <row r="88" spans="1:8" ht="21.6" customHeight="1" x14ac:dyDescent="0.25">
      <c r="A88" s="124" t="s">
        <v>457</v>
      </c>
      <c r="B88" s="124"/>
      <c r="C88" s="124"/>
      <c r="D88" s="124"/>
      <c r="E88" s="124"/>
      <c r="G88" s="37" t="s">
        <v>244</v>
      </c>
      <c r="H88" s="23">
        <v>0</v>
      </c>
    </row>
    <row r="89" spans="1:8" ht="21.6" customHeight="1" x14ac:dyDescent="0.25">
      <c r="A89" s="86" t="s">
        <v>151</v>
      </c>
      <c r="B89" s="86"/>
      <c r="C89" s="86" t="s">
        <v>30</v>
      </c>
      <c r="D89" s="86"/>
      <c r="E89" s="28" t="s">
        <v>31</v>
      </c>
      <c r="G89" s="117" t="s">
        <v>333</v>
      </c>
      <c r="H89" s="97">
        <f>C72-H88</f>
        <v>300</v>
      </c>
    </row>
    <row r="90" spans="1:8" ht="43.15" customHeight="1" x14ac:dyDescent="0.25">
      <c r="A90" s="87" t="s">
        <v>131</v>
      </c>
      <c r="B90" s="87"/>
      <c r="C90" s="83" t="s">
        <v>355</v>
      </c>
      <c r="D90" s="83"/>
      <c r="E90" s="23">
        <v>150</v>
      </c>
      <c r="G90" s="117"/>
      <c r="H90" s="97"/>
    </row>
    <row r="91" spans="1:8" ht="21.6" customHeight="1" x14ac:dyDescent="0.25">
      <c r="A91" s="87"/>
      <c r="B91" s="87"/>
      <c r="C91" s="75" t="s">
        <v>379</v>
      </c>
      <c r="D91" s="75"/>
      <c r="E91" s="23">
        <v>0</v>
      </c>
      <c r="G91" s="117"/>
      <c r="H91" s="97"/>
    </row>
    <row r="92" spans="1:8" ht="21.6" customHeight="1" x14ac:dyDescent="0.25">
      <c r="A92" s="87" t="s">
        <v>152</v>
      </c>
      <c r="B92" s="87"/>
      <c r="C92" s="75"/>
      <c r="D92" s="75"/>
      <c r="E92" s="23">
        <f>C85</f>
        <v>1037</v>
      </c>
      <c r="H92"/>
    </row>
    <row r="93" spans="1:8" ht="21.6" customHeight="1" x14ac:dyDescent="0.25">
      <c r="A93" s="87"/>
      <c r="B93" s="87"/>
      <c r="C93" s="89" t="s">
        <v>153</v>
      </c>
      <c r="D93" s="89"/>
      <c r="E93" s="6">
        <f>('July 2026 - September 2026'!E109+E14)-SUM(E90:E92)</f>
        <v>22783.4</v>
      </c>
      <c r="H93"/>
    </row>
    <row r="94" spans="1:8" ht="21.6" customHeight="1" x14ac:dyDescent="0.25">
      <c r="H94"/>
    </row>
    <row r="95" spans="1:8" ht="21.6" customHeight="1" x14ac:dyDescent="0.25">
      <c r="A95" s="86" t="s">
        <v>458</v>
      </c>
      <c r="B95" s="86"/>
      <c r="C95" s="86"/>
      <c r="D95" s="86"/>
      <c r="E95" s="86"/>
      <c r="G95" s="37" t="s">
        <v>244</v>
      </c>
      <c r="H95" s="23">
        <v>0</v>
      </c>
    </row>
    <row r="96" spans="1:8" ht="21.6" customHeight="1" x14ac:dyDescent="0.25">
      <c r="A96" s="86" t="s">
        <v>151</v>
      </c>
      <c r="B96" s="86"/>
      <c r="C96" s="86" t="s">
        <v>30</v>
      </c>
      <c r="D96" s="86"/>
      <c r="E96" s="28" t="s">
        <v>31</v>
      </c>
      <c r="G96" s="117" t="s">
        <v>417</v>
      </c>
      <c r="H96" s="97">
        <f>C72-H95</f>
        <v>300</v>
      </c>
    </row>
    <row r="97" spans="1:8" ht="21.6" customHeight="1" x14ac:dyDescent="0.25">
      <c r="A97" s="87" t="s">
        <v>459</v>
      </c>
      <c r="B97" s="87"/>
      <c r="C97" s="75"/>
      <c r="D97" s="75"/>
      <c r="E97" s="6">
        <f>E93</f>
        <v>22783.4</v>
      </c>
      <c r="G97" s="117"/>
      <c r="H97" s="97"/>
    </row>
    <row r="98" spans="1:8" ht="21.6" customHeight="1" x14ac:dyDescent="0.25">
      <c r="A98" s="87" t="s">
        <v>131</v>
      </c>
      <c r="B98" s="87"/>
      <c r="C98" s="75" t="s">
        <v>361</v>
      </c>
      <c r="D98" s="75"/>
      <c r="E98" s="23">
        <v>0</v>
      </c>
      <c r="G98" s="117"/>
      <c r="H98" s="97"/>
    </row>
    <row r="99" spans="1:8" ht="21.6" customHeight="1" x14ac:dyDescent="0.25">
      <c r="A99" s="87"/>
      <c r="B99" s="87"/>
      <c r="C99" s="75" t="s">
        <v>379</v>
      </c>
      <c r="D99" s="75"/>
      <c r="E99" s="23">
        <v>0</v>
      </c>
      <c r="H99"/>
    </row>
    <row r="100" spans="1:8" ht="21.6" customHeight="1" x14ac:dyDescent="0.25">
      <c r="A100" s="87" t="s">
        <v>152</v>
      </c>
      <c r="B100" s="87"/>
      <c r="C100" s="75"/>
      <c r="D100" s="75"/>
      <c r="E100" s="23">
        <f>C85</f>
        <v>1037</v>
      </c>
      <c r="H100"/>
    </row>
    <row r="101" spans="1:8" ht="21.6" customHeight="1" x14ac:dyDescent="0.25">
      <c r="A101" s="87"/>
      <c r="B101" s="87"/>
      <c r="C101" s="91" t="s">
        <v>163</v>
      </c>
      <c r="D101" s="91"/>
      <c r="E101" s="6">
        <f>(E20+E97)-SUM(E98:E100)</f>
        <v>24151.4</v>
      </c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124" t="s">
        <v>460</v>
      </c>
      <c r="B104" s="124"/>
      <c r="C104" s="124"/>
      <c r="D104" s="124"/>
      <c r="E104" s="124"/>
      <c r="G104" s="37" t="s">
        <v>244</v>
      </c>
      <c r="H104" s="23">
        <v>0</v>
      </c>
    </row>
    <row r="105" spans="1:8" ht="21.6" customHeight="1" x14ac:dyDescent="0.25">
      <c r="A105" s="86" t="s">
        <v>151</v>
      </c>
      <c r="B105" s="86"/>
      <c r="C105" s="86" t="s">
        <v>30</v>
      </c>
      <c r="D105" s="86"/>
      <c r="E105" s="28" t="s">
        <v>31</v>
      </c>
      <c r="G105" s="117" t="s">
        <v>333</v>
      </c>
      <c r="H105" s="97">
        <f>C72-H104</f>
        <v>300</v>
      </c>
    </row>
    <row r="106" spans="1:8" ht="21.6" customHeight="1" x14ac:dyDescent="0.25">
      <c r="A106" s="87" t="s">
        <v>461</v>
      </c>
      <c r="B106" s="87"/>
      <c r="C106" s="75"/>
      <c r="D106" s="75"/>
      <c r="E106" s="6">
        <f>E101</f>
        <v>24151.4</v>
      </c>
      <c r="G106" s="117"/>
      <c r="H106" s="97"/>
    </row>
    <row r="107" spans="1:8" ht="43.15" customHeight="1" x14ac:dyDescent="0.25">
      <c r="A107" s="87" t="s">
        <v>131</v>
      </c>
      <c r="B107" s="87"/>
      <c r="C107" s="83" t="s">
        <v>355</v>
      </c>
      <c r="D107" s="83"/>
      <c r="E107" s="23">
        <v>150</v>
      </c>
      <c r="G107" s="117"/>
      <c r="H107" s="97"/>
    </row>
    <row r="108" spans="1:8" ht="21.6" customHeight="1" x14ac:dyDescent="0.25">
      <c r="A108" s="87"/>
      <c r="B108" s="87"/>
      <c r="C108" s="75" t="s">
        <v>379</v>
      </c>
      <c r="D108" s="75"/>
      <c r="E108" s="23">
        <v>0</v>
      </c>
    </row>
    <row r="109" spans="1:8" ht="21.6" customHeight="1" x14ac:dyDescent="0.25">
      <c r="A109" s="87" t="s">
        <v>152</v>
      </c>
      <c r="B109" s="87"/>
      <c r="C109" s="75"/>
      <c r="D109" s="75"/>
      <c r="E109" s="23">
        <f>C85</f>
        <v>1037</v>
      </c>
    </row>
    <row r="110" spans="1:8" ht="21.6" customHeight="1" x14ac:dyDescent="0.25">
      <c r="A110" s="87"/>
      <c r="B110" s="87"/>
      <c r="C110" s="91" t="s">
        <v>163</v>
      </c>
      <c r="D110" s="91"/>
      <c r="E110" s="6">
        <f>(E28+E106)-SUM(E107:E109)</f>
        <v>25505.4</v>
      </c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</sheetData>
  <mergeCells count="75">
    <mergeCell ref="A109:B109"/>
    <mergeCell ref="C109:D109"/>
    <mergeCell ref="A110:B110"/>
    <mergeCell ref="C110:D110"/>
    <mergeCell ref="A105:B105"/>
    <mergeCell ref="C105:D105"/>
    <mergeCell ref="G105:G107"/>
    <mergeCell ref="H105:H107"/>
    <mergeCell ref="A106:B106"/>
    <mergeCell ref="C106:D106"/>
    <mergeCell ref="A107:B108"/>
    <mergeCell ref="C107:D107"/>
    <mergeCell ref="C108:D108"/>
    <mergeCell ref="A100:B100"/>
    <mergeCell ref="C100:D100"/>
    <mergeCell ref="A101:B101"/>
    <mergeCell ref="C101:D101"/>
    <mergeCell ref="A104:E104"/>
    <mergeCell ref="A96:B96"/>
    <mergeCell ref="C96:D96"/>
    <mergeCell ref="G96:G98"/>
    <mergeCell ref="H96:H98"/>
    <mergeCell ref="A97:B97"/>
    <mergeCell ref="C97:D97"/>
    <mergeCell ref="A98:B99"/>
    <mergeCell ref="C98:D98"/>
    <mergeCell ref="C99:D99"/>
    <mergeCell ref="A92:B92"/>
    <mergeCell ref="C92:D92"/>
    <mergeCell ref="A93:B93"/>
    <mergeCell ref="C93:D93"/>
    <mergeCell ref="A95:E95"/>
    <mergeCell ref="G89:G91"/>
    <mergeCell ref="H89:H91"/>
    <mergeCell ref="A90:B91"/>
    <mergeCell ref="C90:D90"/>
    <mergeCell ref="C91:D91"/>
    <mergeCell ref="A66:C66"/>
    <mergeCell ref="A71:C71"/>
    <mergeCell ref="A78:C78"/>
    <mergeCell ref="A88:E88"/>
    <mergeCell ref="A89:B89"/>
    <mergeCell ref="C89:D89"/>
    <mergeCell ref="A40:C41"/>
    <mergeCell ref="A48:C48"/>
    <mergeCell ref="A52:C52"/>
    <mergeCell ref="A57:C57"/>
    <mergeCell ref="A60:C60"/>
    <mergeCell ref="C27:D27"/>
    <mergeCell ref="A28:B28"/>
    <mergeCell ref="C28:D28"/>
    <mergeCell ref="A33:C33"/>
    <mergeCell ref="A35:C35"/>
    <mergeCell ref="A22:E22"/>
    <mergeCell ref="C23:D23"/>
    <mergeCell ref="C24:D24"/>
    <mergeCell ref="C25:D25"/>
    <mergeCell ref="C26:D26"/>
    <mergeCell ref="A16:E16"/>
    <mergeCell ref="C17:D17"/>
    <mergeCell ref="C18:D18"/>
    <mergeCell ref="C19:D19"/>
    <mergeCell ref="A20:B20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C34:C40">
    <cfRule type="cellIs" dxfId="18" priority="9" operator="equal">
      <formula>0</formula>
    </cfRule>
  </conditionalFormatting>
  <conditionalFormatting sqref="C42:C47 C49:C51 C53:C56 C58:C59 C85 E90:E92 E98:E100 E107:E109">
    <cfRule type="cellIs" dxfId="17" priority="17" operator="equal">
      <formula>0</formula>
    </cfRule>
  </conditionalFormatting>
  <conditionalFormatting sqref="C61:C70 H88 H95 H104">
    <cfRule type="cellIs" dxfId="16" priority="8" operator="equal">
      <formula>0</formula>
    </cfRule>
  </conditionalFormatting>
  <conditionalFormatting sqref="C72:C77">
    <cfRule type="cellIs" dxfId="15" priority="1" operator="equal">
      <formula>0</formula>
    </cfRule>
  </conditionalFormatting>
  <conditionalFormatting sqref="C75">
    <cfRule type="cellIs" dxfId="14" priority="2" operator="equal">
      <formula>0</formula>
    </cfRule>
  </conditionalFormatting>
  <conditionalFormatting sqref="D35:I35">
    <cfRule type="cellIs" dxfId="13" priority="1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W1022"/>
  <sheetViews>
    <sheetView topLeftCell="A67" zoomScaleNormal="100" workbookViewId="0">
      <selection activeCell="A74" sqref="A74:XFD74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7109375" style="31" customWidth="1"/>
    <col min="9" max="9" width="19.42578125" customWidth="1"/>
    <col min="10" max="25" width="9" customWidth="1"/>
  </cols>
  <sheetData>
    <row r="1" spans="1:75" ht="21.6" customHeight="1" x14ac:dyDescent="0.25">
      <c r="A1" s="68" t="s">
        <v>462</v>
      </c>
      <c r="B1" s="68"/>
      <c r="C1" s="68"/>
      <c r="D1" s="68"/>
      <c r="E1" s="68"/>
      <c r="F1" s="15"/>
      <c r="G1" s="15"/>
      <c r="H1" s="20"/>
      <c r="I1" s="15"/>
    </row>
    <row r="2" spans="1:75" ht="21.6" customHeight="1" x14ac:dyDescent="0.25">
      <c r="A2" s="3"/>
      <c r="B2" s="3"/>
      <c r="C2" s="3"/>
      <c r="D2" s="3"/>
      <c r="E2" s="3"/>
    </row>
    <row r="3" spans="1:75" ht="64.900000000000006" customHeight="1" x14ac:dyDescent="0.25">
      <c r="A3" s="7" t="s">
        <v>6</v>
      </c>
      <c r="B3" s="7" t="s">
        <v>180</v>
      </c>
      <c r="C3" s="6">
        <f>E109</f>
        <v>29663.4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</row>
    <row r="4" spans="1:75" ht="21.6" customHeight="1" x14ac:dyDescent="0.25">
      <c r="A4" s="93" t="s">
        <v>22</v>
      </c>
      <c r="B4" s="93"/>
      <c r="C4" s="6">
        <f>SUM(C3)</f>
        <v>29663.4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</row>
    <row r="5" spans="1:75" ht="21.6" customHeight="1" x14ac:dyDescent="0.25">
      <c r="A5" s="91" t="s">
        <v>24</v>
      </c>
      <c r="B5" s="91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</row>
    <row r="6" spans="1:7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</row>
    <row r="7" spans="1:7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</row>
    <row r="8" spans="1:75" ht="21.6" customHeight="1" x14ac:dyDescent="0.25">
      <c r="A8" s="123" t="s">
        <v>463</v>
      </c>
      <c r="B8" s="123"/>
      <c r="C8" s="123"/>
      <c r="D8" s="123"/>
      <c r="E8" s="12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</row>
    <row r="9" spans="1:75" ht="21.6" customHeight="1" x14ac:dyDescent="0.25">
      <c r="A9" s="1" t="s">
        <v>4</v>
      </c>
      <c r="B9" s="1" t="s">
        <v>29</v>
      </c>
      <c r="C9" s="74" t="s">
        <v>30</v>
      </c>
      <c r="D9" s="74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</row>
    <row r="10" spans="1:75" ht="21.6" customHeight="1" x14ac:dyDescent="0.25">
      <c r="A10" s="13" t="s">
        <v>464</v>
      </c>
      <c r="B10" s="14" t="s">
        <v>34</v>
      </c>
      <c r="C10" s="75" t="s">
        <v>35</v>
      </c>
      <c r="D10" s="75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</row>
    <row r="11" spans="1:75" ht="21.6" customHeight="1" x14ac:dyDescent="0.25">
      <c r="A11" s="13" t="s">
        <v>465</v>
      </c>
      <c r="B11" s="14" t="s">
        <v>263</v>
      </c>
      <c r="C11" s="83" t="s">
        <v>35</v>
      </c>
      <c r="D11" s="83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</row>
    <row r="12" spans="1:75" ht="21.6" customHeight="1" x14ac:dyDescent="0.25">
      <c r="A12" s="13" t="s">
        <v>466</v>
      </c>
      <c r="B12" s="14" t="s">
        <v>57</v>
      </c>
      <c r="C12" s="75" t="s">
        <v>201</v>
      </c>
      <c r="D12" s="75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</row>
    <row r="13" spans="1:75" ht="21.6" customHeight="1" x14ac:dyDescent="0.25">
      <c r="A13" s="76"/>
      <c r="B13" s="76"/>
      <c r="C13" s="91" t="s">
        <v>37</v>
      </c>
      <c r="D13" s="91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</row>
    <row r="14" spans="1:75" ht="21.6" customHeight="1" x14ac:dyDescent="0.25">
      <c r="A14" s="15"/>
      <c r="B14" s="15"/>
      <c r="C14" s="60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</row>
    <row r="15" spans="1:75" ht="21.6" customHeight="1" x14ac:dyDescent="0.25">
      <c r="A15" s="123" t="s">
        <v>467</v>
      </c>
      <c r="B15" s="123"/>
      <c r="C15" s="123"/>
      <c r="D15" s="123"/>
      <c r="E15" s="123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</row>
    <row r="16" spans="1:75" ht="21.6" customHeight="1" x14ac:dyDescent="0.25">
      <c r="A16" s="1" t="s">
        <v>4</v>
      </c>
      <c r="B16" s="1" t="s">
        <v>29</v>
      </c>
      <c r="C16" s="74" t="s">
        <v>30</v>
      </c>
      <c r="D16" s="74"/>
      <c r="E16" s="5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</row>
    <row r="17" spans="1:75" ht="21.6" customHeight="1" x14ac:dyDescent="0.25">
      <c r="A17" s="13" t="s">
        <v>468</v>
      </c>
      <c r="B17" s="14" t="s">
        <v>34</v>
      </c>
      <c r="C17" s="75" t="s">
        <v>35</v>
      </c>
      <c r="D17" s="75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</row>
    <row r="18" spans="1:75" ht="21.6" customHeight="1" x14ac:dyDescent="0.25">
      <c r="A18" s="13" t="s">
        <v>469</v>
      </c>
      <c r="B18" s="14" t="s">
        <v>263</v>
      </c>
      <c r="C18" s="83" t="s">
        <v>35</v>
      </c>
      <c r="D18" s="83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</row>
    <row r="19" spans="1:75" ht="21.6" customHeight="1" x14ac:dyDescent="0.25">
      <c r="A19" s="13" t="s">
        <v>470</v>
      </c>
      <c r="B19" s="14" t="s">
        <v>57</v>
      </c>
      <c r="C19" s="75" t="s">
        <v>201</v>
      </c>
      <c r="D19" s="75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</row>
    <row r="20" spans="1:75" ht="21.6" customHeight="1" x14ac:dyDescent="0.25">
      <c r="A20" s="76"/>
      <c r="B20" s="76"/>
      <c r="C20" s="91" t="s">
        <v>37</v>
      </c>
      <c r="D20" s="91"/>
      <c r="E20" s="6">
        <f>SUM(E17:E19)</f>
        <v>2473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</row>
    <row r="21" spans="1:75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</row>
    <row r="22" spans="1:75" ht="21.6" customHeight="1" x14ac:dyDescent="0.25">
      <c r="A22" s="81" t="s">
        <v>471</v>
      </c>
      <c r="B22" s="81"/>
      <c r="C22" s="81"/>
      <c r="D22" s="81"/>
      <c r="E22" s="81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</row>
    <row r="23" spans="1:75" ht="21.6" customHeight="1" x14ac:dyDescent="0.25">
      <c r="A23" s="1" t="s">
        <v>4</v>
      </c>
      <c r="B23" s="1" t="s">
        <v>29</v>
      </c>
      <c r="C23" s="74" t="s">
        <v>30</v>
      </c>
      <c r="D23" s="74"/>
      <c r="E23" s="5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</row>
    <row r="24" spans="1:75" ht="21.6" customHeight="1" x14ac:dyDescent="0.25">
      <c r="A24" s="13" t="s">
        <v>472</v>
      </c>
      <c r="B24" s="14" t="s">
        <v>34</v>
      </c>
      <c r="C24" s="75" t="s">
        <v>35</v>
      </c>
      <c r="D24" s="75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</row>
    <row r="25" spans="1:75" ht="21.6" customHeight="1" x14ac:dyDescent="0.25">
      <c r="A25" s="13" t="s">
        <v>473</v>
      </c>
      <c r="B25" s="14" t="s">
        <v>263</v>
      </c>
      <c r="C25" s="83" t="s">
        <v>35</v>
      </c>
      <c r="D25" s="83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</row>
    <row r="26" spans="1:75" ht="21.6" customHeight="1" x14ac:dyDescent="0.25">
      <c r="A26" s="13" t="s">
        <v>474</v>
      </c>
      <c r="B26" s="14" t="s">
        <v>57</v>
      </c>
      <c r="C26" s="75" t="s">
        <v>201</v>
      </c>
      <c r="D26" s="75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</row>
    <row r="27" spans="1:75" ht="21.6" customHeight="1" x14ac:dyDescent="0.25">
      <c r="A27" s="76"/>
      <c r="B27" s="76"/>
      <c r="C27" s="91" t="s">
        <v>37</v>
      </c>
      <c r="D27" s="91"/>
      <c r="E27" s="6">
        <f>SUM(E24:E26)</f>
        <v>2473</v>
      </c>
    </row>
    <row r="28" spans="1:75" ht="21.6" customHeight="1" x14ac:dyDescent="0.25">
      <c r="A28" s="15"/>
      <c r="B28" s="15"/>
      <c r="C28" s="15"/>
      <c r="D28" s="32"/>
      <c r="E28" s="33"/>
    </row>
    <row r="29" spans="1:75" ht="21.6" customHeight="1" x14ac:dyDescent="0.25">
      <c r="A29" s="15"/>
      <c r="B29" s="15"/>
      <c r="C29" s="15"/>
      <c r="D29" s="32"/>
      <c r="E29" s="33"/>
    </row>
    <row r="30" spans="1:75" ht="21.6" customHeight="1" x14ac:dyDescent="0.25">
      <c r="A30" s="15"/>
      <c r="B30" s="15"/>
      <c r="C30" s="15"/>
      <c r="D30" s="32"/>
      <c r="E30" s="33"/>
    </row>
    <row r="31" spans="1:75" ht="21.6" customHeight="1" x14ac:dyDescent="0.25">
      <c r="A31" s="15"/>
      <c r="B31" s="15"/>
    </row>
    <row r="32" spans="1:75" ht="21.6" customHeight="1" x14ac:dyDescent="0.25">
      <c r="A32" s="84" t="s">
        <v>475</v>
      </c>
      <c r="B32" s="84"/>
      <c r="C32" s="84"/>
    </row>
    <row r="33" spans="1:10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10" ht="21.6" customHeight="1" x14ac:dyDescent="0.25">
      <c r="A34" s="85" t="s">
        <v>71</v>
      </c>
      <c r="B34" s="85"/>
      <c r="C34" s="85"/>
    </row>
    <row r="35" spans="1:10" ht="21.6" customHeight="1" x14ac:dyDescent="0.25">
      <c r="A35" s="13" t="s">
        <v>259</v>
      </c>
      <c r="B35" s="14"/>
      <c r="C35" s="23">
        <v>78</v>
      </c>
      <c r="J35" s="46"/>
    </row>
    <row r="36" spans="1:10" ht="21.6" customHeight="1" x14ac:dyDescent="0.25">
      <c r="A36" s="13" t="s">
        <v>48</v>
      </c>
      <c r="B36" s="4"/>
      <c r="C36" s="23">
        <v>0</v>
      </c>
    </row>
    <row r="37" spans="1:10" ht="21.6" customHeight="1" x14ac:dyDescent="0.25">
      <c r="A37" s="13" t="s">
        <v>74</v>
      </c>
      <c r="B37" s="14" t="s">
        <v>75</v>
      </c>
      <c r="C37" s="23">
        <v>149</v>
      </c>
    </row>
    <row r="38" spans="1:10" ht="21.6" customHeight="1" x14ac:dyDescent="0.25">
      <c r="A38" s="25"/>
      <c r="B38" s="11" t="s">
        <v>77</v>
      </c>
      <c r="C38" s="23">
        <f>SUM(C35:C37)</f>
        <v>227</v>
      </c>
    </row>
    <row r="39" spans="1:10" ht="21.6" customHeight="1" x14ac:dyDescent="0.25">
      <c r="A39" s="85" t="s">
        <v>281</v>
      </c>
      <c r="B39" s="85"/>
      <c r="C39" s="85"/>
    </row>
    <row r="40" spans="1:10" ht="21.6" customHeight="1" x14ac:dyDescent="0.25">
      <c r="A40" s="85"/>
      <c r="B40" s="85"/>
      <c r="C40" s="85"/>
    </row>
    <row r="41" spans="1:10" ht="21.6" customHeight="1" x14ac:dyDescent="0.25">
      <c r="A41" s="13" t="s">
        <v>82</v>
      </c>
      <c r="B41" s="14"/>
      <c r="C41" s="23">
        <v>0</v>
      </c>
    </row>
    <row r="42" spans="1:10" ht="21.6" customHeight="1" x14ac:dyDescent="0.25">
      <c r="A42" s="13" t="s">
        <v>84</v>
      </c>
      <c r="B42" s="14"/>
      <c r="C42" s="23">
        <v>0</v>
      </c>
    </row>
    <row r="43" spans="1:10" ht="21.6" customHeight="1" x14ac:dyDescent="0.25">
      <c r="A43" s="13" t="s">
        <v>86</v>
      </c>
      <c r="B43" s="14"/>
      <c r="C43" s="23">
        <v>0</v>
      </c>
    </row>
    <row r="44" spans="1:10" ht="21.6" customHeight="1" x14ac:dyDescent="0.25">
      <c r="A44" s="13" t="s">
        <v>88</v>
      </c>
      <c r="B44" s="14"/>
      <c r="C44" s="23">
        <v>0</v>
      </c>
    </row>
    <row r="45" spans="1:10" ht="43.15" customHeight="1" x14ac:dyDescent="0.25">
      <c r="A45" s="13" t="s">
        <v>146</v>
      </c>
      <c r="B45" s="14"/>
      <c r="C45" s="23">
        <v>0</v>
      </c>
    </row>
    <row r="46" spans="1:10" ht="21.6" customHeight="1" x14ac:dyDescent="0.25">
      <c r="A46" s="13"/>
      <c r="B46" s="11" t="s">
        <v>90</v>
      </c>
      <c r="C46" s="23">
        <f>SUM(C41:C45)</f>
        <v>0</v>
      </c>
    </row>
    <row r="47" spans="1:10" ht="21.6" customHeight="1" x14ac:dyDescent="0.25">
      <c r="A47" s="85" t="s">
        <v>92</v>
      </c>
      <c r="B47" s="85"/>
      <c r="C47" s="85"/>
    </row>
    <row r="48" spans="1:10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85" t="s">
        <v>102</v>
      </c>
      <c r="B51" s="85"/>
      <c r="C51" s="85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85" t="s">
        <v>112</v>
      </c>
      <c r="B56" s="85"/>
      <c r="C56" s="85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85" t="s">
        <v>116</v>
      </c>
      <c r="B59" s="85"/>
      <c r="C59" s="85"/>
    </row>
    <row r="60" spans="1:3" ht="43.15" customHeight="1" x14ac:dyDescent="0.25">
      <c r="A60" s="25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5" t="s">
        <v>125</v>
      </c>
      <c r="B65" s="85"/>
      <c r="C65" s="85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85" t="s">
        <v>131</v>
      </c>
      <c r="B70" s="85"/>
      <c r="C70" s="85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533</v>
      </c>
      <c r="B74" s="43" t="s">
        <v>534</v>
      </c>
      <c r="C74" s="23">
        <v>390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810</v>
      </c>
    </row>
    <row r="76" spans="1:10" ht="21.6" customHeight="1" x14ac:dyDescent="0.25">
      <c r="A76" s="25"/>
      <c r="B76" s="27" t="s">
        <v>22</v>
      </c>
      <c r="C76" s="23">
        <f>C38+C46+C50+C55+C58+C64+C69+C75</f>
        <v>1037</v>
      </c>
    </row>
    <row r="77" spans="1:10" ht="21.6" customHeight="1" x14ac:dyDescent="0.25">
      <c r="A77" s="85" t="s">
        <v>142</v>
      </c>
      <c r="B77" s="85"/>
      <c r="C77" s="85"/>
    </row>
    <row r="78" spans="1:10" ht="21.6" customHeight="1" x14ac:dyDescent="0.25">
      <c r="A78" s="25" t="s">
        <v>143</v>
      </c>
      <c r="B78" s="4"/>
      <c r="C78" s="6" t="str">
        <f>IF(('October 2026 - December 2026'!C78)+SUM(E90+E98+E107) &lt; 0,(('October 2026 - December 2026'!C78))+SUM(E90+E98+E107), TEXT((('October 2026 - December 2026'!C78))+SUM(E90+E98+E107),"+$0.00"))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IF(('October 2026 - December 2026'!C80)+SUM(0) &lt; 0,(('October 2026 - December 2026'!C80))+SUM(0), TEXT((('October 2026 - December 2026'!C80))+SUM(0),"+$0.00"))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1037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4" t="s">
        <v>476</v>
      </c>
      <c r="B87" s="124"/>
      <c r="C87" s="124"/>
      <c r="D87" s="124"/>
      <c r="E87" s="124"/>
      <c r="G87" s="37" t="s">
        <v>244</v>
      </c>
      <c r="H87" s="23">
        <v>0</v>
      </c>
    </row>
    <row r="88" spans="1:8" ht="21.6" customHeight="1" x14ac:dyDescent="0.25">
      <c r="A88" s="86" t="s">
        <v>151</v>
      </c>
      <c r="B88" s="86"/>
      <c r="C88" s="86" t="s">
        <v>30</v>
      </c>
      <c r="D88" s="86"/>
      <c r="E88" s="28" t="s">
        <v>31</v>
      </c>
      <c r="G88" s="117" t="s">
        <v>417</v>
      </c>
      <c r="H88" s="97">
        <f>C71-H87</f>
        <v>300</v>
      </c>
    </row>
    <row r="89" spans="1:8" ht="21.6" customHeight="1" x14ac:dyDescent="0.25">
      <c r="A89" s="87" t="s">
        <v>131</v>
      </c>
      <c r="B89" s="87"/>
      <c r="C89" s="83" t="s">
        <v>361</v>
      </c>
      <c r="D89" s="83"/>
      <c r="E89" s="23">
        <v>0</v>
      </c>
      <c r="G89" s="117"/>
      <c r="H89" s="97"/>
    </row>
    <row r="90" spans="1:8" ht="21.6" customHeight="1" x14ac:dyDescent="0.25">
      <c r="A90" s="87"/>
      <c r="B90" s="87"/>
      <c r="C90" s="75" t="s">
        <v>379</v>
      </c>
      <c r="D90" s="75"/>
      <c r="E90" s="23">
        <v>0</v>
      </c>
      <c r="G90" s="117"/>
      <c r="H90" s="97"/>
    </row>
    <row r="91" spans="1:8" ht="21.6" customHeight="1" x14ac:dyDescent="0.25">
      <c r="A91" s="87" t="s">
        <v>152</v>
      </c>
      <c r="B91" s="87"/>
      <c r="C91" s="75"/>
      <c r="D91" s="75"/>
      <c r="E91" s="23">
        <f>C84</f>
        <v>1037</v>
      </c>
    </row>
    <row r="92" spans="1:8" ht="21.6" customHeight="1" x14ac:dyDescent="0.25">
      <c r="A92" s="87"/>
      <c r="B92" s="87"/>
      <c r="C92" s="89" t="s">
        <v>153</v>
      </c>
      <c r="D92" s="89"/>
      <c r="E92" s="6">
        <f>('October 2026 - December 2026'!E110+E13)-SUM(E89:E91)</f>
        <v>26941.4</v>
      </c>
    </row>
    <row r="93" spans="1:8" ht="21.6" customHeight="1" x14ac:dyDescent="0.25"/>
    <row r="94" spans="1:8" ht="21.6" customHeight="1" x14ac:dyDescent="0.25">
      <c r="A94" s="124" t="s">
        <v>477</v>
      </c>
      <c r="B94" s="124"/>
      <c r="C94" s="124"/>
      <c r="D94" s="124"/>
      <c r="E94" s="124"/>
      <c r="G94" s="37" t="s">
        <v>244</v>
      </c>
      <c r="H94" s="23">
        <v>0</v>
      </c>
    </row>
    <row r="95" spans="1:8" ht="21.6" customHeight="1" x14ac:dyDescent="0.25">
      <c r="A95" s="86" t="s">
        <v>151</v>
      </c>
      <c r="B95" s="86"/>
      <c r="C95" s="86" t="s">
        <v>30</v>
      </c>
      <c r="D95" s="86"/>
      <c r="E95" s="28" t="s">
        <v>31</v>
      </c>
      <c r="G95" s="117" t="s">
        <v>333</v>
      </c>
      <c r="H95" s="97">
        <f>C71-H94</f>
        <v>300</v>
      </c>
    </row>
    <row r="96" spans="1:8" ht="21.6" customHeight="1" x14ac:dyDescent="0.25">
      <c r="A96" s="87" t="s">
        <v>478</v>
      </c>
      <c r="B96" s="87"/>
      <c r="C96" s="75"/>
      <c r="D96" s="75"/>
      <c r="E96" s="6">
        <f>E92</f>
        <v>26941.4</v>
      </c>
      <c r="G96" s="117"/>
      <c r="H96" s="97"/>
    </row>
    <row r="97" spans="1:8" ht="43.15" customHeight="1" x14ac:dyDescent="0.25">
      <c r="A97" s="87" t="s">
        <v>131</v>
      </c>
      <c r="B97" s="87"/>
      <c r="C97" s="83" t="s">
        <v>355</v>
      </c>
      <c r="D97" s="83"/>
      <c r="E97" s="23">
        <v>150</v>
      </c>
      <c r="G97" s="117"/>
      <c r="H97" s="97"/>
    </row>
    <row r="98" spans="1:8" ht="21.6" customHeight="1" x14ac:dyDescent="0.25">
      <c r="A98" s="87"/>
      <c r="B98" s="87"/>
      <c r="C98" s="75" t="s">
        <v>379</v>
      </c>
      <c r="D98" s="75"/>
      <c r="E98" s="23">
        <v>0</v>
      </c>
    </row>
    <row r="99" spans="1:8" ht="21.6" customHeight="1" x14ac:dyDescent="0.25">
      <c r="A99" s="87" t="s">
        <v>152</v>
      </c>
      <c r="B99" s="87"/>
      <c r="C99" s="75"/>
      <c r="D99" s="75"/>
      <c r="E99" s="23">
        <f>C84</f>
        <v>1037</v>
      </c>
    </row>
    <row r="100" spans="1:8" ht="21.6" customHeight="1" x14ac:dyDescent="0.25">
      <c r="A100" s="87"/>
      <c r="B100" s="87"/>
      <c r="C100" s="91" t="s">
        <v>163</v>
      </c>
      <c r="D100" s="91"/>
      <c r="E100" s="6">
        <f>(E20+E96)-SUM(E97:E99)</f>
        <v>28227.4</v>
      </c>
    </row>
    <row r="101" spans="1:8" ht="21.6" customHeight="1" x14ac:dyDescent="0.25">
      <c r="A101" s="30"/>
      <c r="B101" s="30"/>
      <c r="C101" s="30"/>
      <c r="D101" s="30"/>
      <c r="E101" s="30"/>
    </row>
    <row r="102" spans="1:8" ht="21.6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86" t="s">
        <v>479</v>
      </c>
      <c r="B103" s="86"/>
      <c r="C103" s="86"/>
      <c r="D103" s="86"/>
      <c r="E103" s="86"/>
      <c r="G103" s="37" t="s">
        <v>244</v>
      </c>
      <c r="H103" s="23">
        <v>0</v>
      </c>
    </row>
    <row r="104" spans="1:8" ht="21.6" customHeight="1" x14ac:dyDescent="0.25">
      <c r="A104" s="86" t="s">
        <v>151</v>
      </c>
      <c r="B104" s="86"/>
      <c r="C104" s="86" t="s">
        <v>30</v>
      </c>
      <c r="D104" s="86"/>
      <c r="E104" s="28" t="s">
        <v>31</v>
      </c>
      <c r="G104" s="117" t="s">
        <v>333</v>
      </c>
      <c r="H104" s="97">
        <f>C71-H103</f>
        <v>300</v>
      </c>
    </row>
    <row r="105" spans="1:8" ht="21.6" customHeight="1" x14ac:dyDescent="0.25">
      <c r="A105" s="87" t="s">
        <v>480</v>
      </c>
      <c r="B105" s="87"/>
      <c r="C105" s="75"/>
      <c r="D105" s="75"/>
      <c r="E105" s="6">
        <f>E100</f>
        <v>28227.4</v>
      </c>
      <c r="G105" s="117"/>
      <c r="H105" s="97"/>
    </row>
    <row r="106" spans="1:8" ht="21.6" customHeight="1" x14ac:dyDescent="0.25">
      <c r="A106" s="87" t="s">
        <v>131</v>
      </c>
      <c r="B106" s="87"/>
      <c r="C106" s="83" t="s">
        <v>361</v>
      </c>
      <c r="D106" s="83"/>
      <c r="E106" s="23">
        <v>0</v>
      </c>
      <c r="G106" s="117"/>
      <c r="H106" s="97"/>
    </row>
    <row r="107" spans="1:8" ht="21.6" customHeight="1" x14ac:dyDescent="0.25">
      <c r="A107" s="87"/>
      <c r="B107" s="87"/>
      <c r="C107" s="75" t="s">
        <v>379</v>
      </c>
      <c r="D107" s="75"/>
      <c r="E107" s="23">
        <v>0</v>
      </c>
    </row>
    <row r="108" spans="1:8" ht="21.6" customHeight="1" x14ac:dyDescent="0.25">
      <c r="A108" s="87" t="s">
        <v>152</v>
      </c>
      <c r="B108" s="87"/>
      <c r="C108" s="75"/>
      <c r="D108" s="75"/>
      <c r="E108" s="23">
        <f>C84</f>
        <v>1037</v>
      </c>
    </row>
    <row r="109" spans="1:8" ht="21.6" customHeight="1" x14ac:dyDescent="0.25">
      <c r="A109" s="87"/>
      <c r="B109" s="87"/>
      <c r="C109" s="91" t="s">
        <v>163</v>
      </c>
      <c r="D109" s="91"/>
      <c r="E109" s="6">
        <f>(E27+E105)-SUM(E106:E108)</f>
        <v>29663.4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A88:B88"/>
    <mergeCell ref="C88:D88"/>
    <mergeCell ref="G88:G90"/>
    <mergeCell ref="H88:H90"/>
    <mergeCell ref="A89:B90"/>
    <mergeCell ref="C89:D89"/>
    <mergeCell ref="C90:D90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A20:B20"/>
    <mergeCell ref="C20:D20"/>
    <mergeCell ref="A22:E22"/>
    <mergeCell ref="C23:D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8">
    <cfRule type="cellIs" dxfId="12" priority="10" operator="equal">
      <formula>0</formula>
    </cfRule>
  </conditionalFormatting>
  <conditionalFormatting sqref="C40:C50 H87 H94 H103">
    <cfRule type="cellIs" dxfId="11" priority="8" operator="equal">
      <formula>0</formula>
    </cfRule>
  </conditionalFormatting>
  <conditionalFormatting sqref="C52:C55 C57:C58 C60:C64 C66:C69 C84 E89:E91 E97:E99 E106:E108">
    <cfRule type="cellIs" dxfId="10" priority="17" operator="equal">
      <formula>0</formula>
    </cfRule>
  </conditionalFormatting>
  <conditionalFormatting sqref="C74">
    <cfRule type="cellIs" dxfId="9" priority="1" operator="equal">
      <formula>0</formula>
    </cfRule>
    <cfRule type="cellIs" dxfId="8" priority="2" operator="equal">
      <formula>0</formula>
    </cfRule>
  </conditionalFormatting>
  <conditionalFormatting sqref="D35:J35">
    <cfRule type="cellIs" dxfId="7" priority="11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22"/>
  <sheetViews>
    <sheetView topLeftCell="A67" zoomScaleNormal="100" workbookViewId="0">
      <selection activeCell="E81" sqref="E81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5" ht="21.6" customHeight="1" x14ac:dyDescent="0.25">
      <c r="A1" s="68" t="s">
        <v>481</v>
      </c>
      <c r="B1" s="68"/>
      <c r="C1" s="68"/>
      <c r="D1" s="68"/>
      <c r="E1" s="68"/>
      <c r="F1" s="15"/>
      <c r="G1" s="15"/>
      <c r="H1" s="20"/>
      <c r="I1" s="15"/>
    </row>
    <row r="2" spans="1:35" ht="21.6" customHeight="1" x14ac:dyDescent="0.25">
      <c r="A2" s="3"/>
      <c r="B2" s="3"/>
      <c r="C2" s="3"/>
      <c r="D2" s="3"/>
      <c r="E2" s="3"/>
    </row>
    <row r="3" spans="1:35" ht="64.900000000000006" customHeight="1" x14ac:dyDescent="0.25">
      <c r="A3" s="7" t="s">
        <v>6</v>
      </c>
      <c r="B3" s="7" t="s">
        <v>180</v>
      </c>
      <c r="C3" s="6">
        <f>E109</f>
        <v>33671.4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5" ht="21.6" customHeight="1" x14ac:dyDescent="0.25">
      <c r="A4" s="93" t="s">
        <v>22</v>
      </c>
      <c r="B4" s="93"/>
      <c r="C4" s="6">
        <f>SUM(C3)</f>
        <v>33671.4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21.6" customHeight="1" x14ac:dyDescent="0.25">
      <c r="A5" s="91" t="s">
        <v>24</v>
      </c>
      <c r="B5" s="91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 ht="21.6" customHeight="1" x14ac:dyDescent="0.25">
      <c r="A8" s="81" t="s">
        <v>482</v>
      </c>
      <c r="B8" s="81"/>
      <c r="C8" s="81"/>
      <c r="D8" s="81"/>
      <c r="E8" s="81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21.6" customHeight="1" x14ac:dyDescent="0.25">
      <c r="A9" s="1" t="s">
        <v>4</v>
      </c>
      <c r="B9" s="1" t="s">
        <v>29</v>
      </c>
      <c r="C9" s="74" t="s">
        <v>30</v>
      </c>
      <c r="D9" s="74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21.6" customHeight="1" x14ac:dyDescent="0.25">
      <c r="A10" s="13" t="s">
        <v>483</v>
      </c>
      <c r="B10" s="14" t="s">
        <v>34</v>
      </c>
      <c r="C10" s="75" t="s">
        <v>35</v>
      </c>
      <c r="D10" s="75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21.6" customHeight="1" x14ac:dyDescent="0.25">
      <c r="A11" s="13" t="s">
        <v>484</v>
      </c>
      <c r="B11" s="14" t="s">
        <v>263</v>
      </c>
      <c r="C11" s="83" t="s">
        <v>35</v>
      </c>
      <c r="D11" s="83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21.6" customHeight="1" x14ac:dyDescent="0.25">
      <c r="A12" s="13" t="s">
        <v>485</v>
      </c>
      <c r="B12" s="14" t="s">
        <v>57</v>
      </c>
      <c r="C12" s="75" t="s">
        <v>201</v>
      </c>
      <c r="D12" s="75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21.6" customHeight="1" x14ac:dyDescent="0.25">
      <c r="A13" s="76"/>
      <c r="B13" s="76"/>
      <c r="C13" s="91" t="s">
        <v>37</v>
      </c>
      <c r="D13" s="91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21.6" customHeight="1" x14ac:dyDescent="0.25">
      <c r="A15" s="81" t="s">
        <v>486</v>
      </c>
      <c r="B15" s="81"/>
      <c r="C15" s="81"/>
      <c r="D15" s="81"/>
      <c r="E15" s="81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21.6" customHeight="1" x14ac:dyDescent="0.25">
      <c r="A16" s="1" t="s">
        <v>4</v>
      </c>
      <c r="B16" s="1" t="s">
        <v>29</v>
      </c>
      <c r="C16" s="74" t="s">
        <v>30</v>
      </c>
      <c r="D16" s="74"/>
      <c r="E16" s="5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21.6" customHeight="1" x14ac:dyDescent="0.25">
      <c r="A17" s="13" t="s">
        <v>487</v>
      </c>
      <c r="B17" s="14" t="s">
        <v>34</v>
      </c>
      <c r="C17" s="75" t="s">
        <v>35</v>
      </c>
      <c r="D17" s="75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21.6" customHeight="1" x14ac:dyDescent="0.25">
      <c r="A18" s="13" t="s">
        <v>488</v>
      </c>
      <c r="B18" s="14" t="s">
        <v>57</v>
      </c>
      <c r="C18" s="75" t="s">
        <v>201</v>
      </c>
      <c r="D18" s="75"/>
      <c r="E18" s="6">
        <v>0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21.6" customHeight="1" x14ac:dyDescent="0.25">
      <c r="A19" s="76"/>
      <c r="B19" s="76"/>
      <c r="C19" s="91" t="s">
        <v>37</v>
      </c>
      <c r="D19" s="91"/>
      <c r="E19" s="6">
        <f>SUM(E17:E18)</f>
        <v>2405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21.6" customHeight="1" x14ac:dyDescent="0.25">
      <c r="A20" s="15"/>
      <c r="B20" s="15"/>
      <c r="C20" s="15"/>
      <c r="D20" s="32"/>
      <c r="E20" s="3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21.6" customHeight="1" x14ac:dyDescent="0.25">
      <c r="A21" s="81" t="s">
        <v>489</v>
      </c>
      <c r="B21" s="81"/>
      <c r="C21" s="81"/>
      <c r="D21" s="81"/>
      <c r="E21" s="81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21.6" customHeight="1" x14ac:dyDescent="0.25">
      <c r="A22" s="1" t="s">
        <v>4</v>
      </c>
      <c r="B22" s="1" t="s">
        <v>29</v>
      </c>
      <c r="C22" s="74" t="s">
        <v>30</v>
      </c>
      <c r="D22" s="74"/>
      <c r="E22" s="5" t="s">
        <v>31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21.6" customHeight="1" x14ac:dyDescent="0.25">
      <c r="A23" s="13" t="s">
        <v>490</v>
      </c>
      <c r="B23" s="14" t="s">
        <v>34</v>
      </c>
      <c r="C23" s="75" t="s">
        <v>35</v>
      </c>
      <c r="D23" s="75"/>
      <c r="E23" s="6">
        <v>2405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ht="21.6" customHeight="1" x14ac:dyDescent="0.25">
      <c r="A24" s="13" t="s">
        <v>491</v>
      </c>
      <c r="B24" s="14" t="s">
        <v>263</v>
      </c>
      <c r="C24" s="83" t="s">
        <v>35</v>
      </c>
      <c r="D24" s="83"/>
      <c r="E24" s="6">
        <v>68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ht="21.6" customHeight="1" x14ac:dyDescent="0.25">
      <c r="A25" s="13" t="s">
        <v>492</v>
      </c>
      <c r="B25" s="14" t="s">
        <v>263</v>
      </c>
      <c r="C25" s="83" t="s">
        <v>35</v>
      </c>
      <c r="D25" s="83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ht="21.6" customHeight="1" x14ac:dyDescent="0.25">
      <c r="A26" s="13" t="s">
        <v>493</v>
      </c>
      <c r="B26" s="14" t="s">
        <v>57</v>
      </c>
      <c r="C26" s="75" t="s">
        <v>201</v>
      </c>
      <c r="D26" s="75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ht="21.6" customHeight="1" x14ac:dyDescent="0.25">
      <c r="A27" s="76"/>
      <c r="B27" s="76"/>
      <c r="C27" s="91" t="s">
        <v>37</v>
      </c>
      <c r="D27" s="91"/>
      <c r="E27" s="6">
        <f>SUM(E23:E26)</f>
        <v>2541</v>
      </c>
    </row>
    <row r="28" spans="1:35" ht="21.6" customHeight="1" x14ac:dyDescent="0.25">
      <c r="A28" s="15"/>
      <c r="B28" s="15"/>
      <c r="C28" s="15"/>
      <c r="D28" s="32"/>
      <c r="E28" s="33"/>
    </row>
    <row r="29" spans="1:35" ht="21.6" customHeight="1" x14ac:dyDescent="0.25">
      <c r="A29" s="15"/>
      <c r="B29" s="15"/>
      <c r="C29" s="15"/>
      <c r="D29" s="32"/>
      <c r="E29" s="33"/>
    </row>
    <row r="30" spans="1:35" ht="21.6" customHeight="1" x14ac:dyDescent="0.25">
      <c r="A30" s="15"/>
      <c r="B30" s="15"/>
      <c r="C30" s="15"/>
      <c r="D30" s="32"/>
      <c r="E30" s="33"/>
    </row>
    <row r="31" spans="1:35" ht="21.6" customHeight="1" x14ac:dyDescent="0.25">
      <c r="A31" s="15"/>
      <c r="B31" s="15"/>
    </row>
    <row r="32" spans="1:35" ht="21.6" customHeight="1" x14ac:dyDescent="0.25">
      <c r="A32" s="84" t="s">
        <v>494</v>
      </c>
      <c r="B32" s="84"/>
      <c r="C32" s="84"/>
    </row>
    <row r="33" spans="1:11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11" ht="21.6" customHeight="1" x14ac:dyDescent="0.25">
      <c r="A34" s="85" t="s">
        <v>71</v>
      </c>
      <c r="B34" s="85"/>
      <c r="C34" s="85"/>
    </row>
    <row r="35" spans="1:11" ht="21.6" customHeight="1" x14ac:dyDescent="0.25">
      <c r="A35" s="13" t="s">
        <v>259</v>
      </c>
      <c r="B35" s="14"/>
      <c r="C35" s="23">
        <v>78</v>
      </c>
      <c r="K35" s="46"/>
    </row>
    <row r="36" spans="1:11" ht="21.6" customHeight="1" x14ac:dyDescent="0.25">
      <c r="A36" s="13" t="s">
        <v>48</v>
      </c>
      <c r="B36" s="4"/>
      <c r="C36" s="23">
        <v>0</v>
      </c>
    </row>
    <row r="37" spans="1:11" ht="21.6" customHeight="1" x14ac:dyDescent="0.25">
      <c r="A37" s="13" t="s">
        <v>74</v>
      </c>
      <c r="B37" s="14" t="s">
        <v>75</v>
      </c>
      <c r="C37" s="23">
        <v>149</v>
      </c>
    </row>
    <row r="38" spans="1:11" ht="21.6" customHeight="1" x14ac:dyDescent="0.25">
      <c r="A38" s="25"/>
      <c r="B38" s="11" t="s">
        <v>77</v>
      </c>
      <c r="C38" s="23">
        <f>SUM(C35:C37)</f>
        <v>227</v>
      </c>
    </row>
    <row r="39" spans="1:11" ht="21.6" customHeight="1" x14ac:dyDescent="0.25">
      <c r="A39" s="85" t="s">
        <v>281</v>
      </c>
      <c r="B39" s="85"/>
      <c r="C39" s="85"/>
    </row>
    <row r="40" spans="1:11" ht="21.6" customHeight="1" x14ac:dyDescent="0.25">
      <c r="A40" s="85"/>
      <c r="B40" s="85"/>
      <c r="C40" s="85"/>
    </row>
    <row r="41" spans="1:11" ht="21.6" customHeight="1" x14ac:dyDescent="0.25">
      <c r="A41" s="13" t="s">
        <v>82</v>
      </c>
      <c r="B41" s="14"/>
      <c r="C41" s="55">
        <v>0</v>
      </c>
    </row>
    <row r="42" spans="1:11" ht="21.6" customHeight="1" x14ac:dyDescent="0.25">
      <c r="A42" s="13" t="s">
        <v>84</v>
      </c>
      <c r="B42" s="14"/>
      <c r="C42" s="23">
        <v>0</v>
      </c>
    </row>
    <row r="43" spans="1:11" ht="21.6" customHeight="1" x14ac:dyDescent="0.25">
      <c r="A43" s="13" t="s">
        <v>86</v>
      </c>
      <c r="B43" s="14"/>
      <c r="C43" s="23">
        <v>0</v>
      </c>
    </row>
    <row r="44" spans="1:11" ht="21.6" customHeight="1" x14ac:dyDescent="0.25">
      <c r="A44" s="13" t="s">
        <v>88</v>
      </c>
      <c r="B44" s="14"/>
      <c r="C44" s="23">
        <v>0</v>
      </c>
    </row>
    <row r="45" spans="1:11" ht="43.15" customHeight="1" x14ac:dyDescent="0.25">
      <c r="A45" s="13" t="s">
        <v>146</v>
      </c>
      <c r="B45" s="14"/>
      <c r="C45" s="23">
        <v>0</v>
      </c>
    </row>
    <row r="46" spans="1:11" ht="21.6" customHeight="1" x14ac:dyDescent="0.25">
      <c r="A46" s="13"/>
      <c r="B46" s="11" t="s">
        <v>90</v>
      </c>
      <c r="C46" s="23">
        <f>SUM(C41:C45)</f>
        <v>0</v>
      </c>
    </row>
    <row r="47" spans="1:11" ht="21.6" customHeight="1" x14ac:dyDescent="0.25">
      <c r="A47" s="85" t="s">
        <v>92</v>
      </c>
      <c r="B47" s="85"/>
      <c r="C47" s="85"/>
    </row>
    <row r="48" spans="1:11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85" t="s">
        <v>102</v>
      </c>
      <c r="B51" s="85"/>
      <c r="C51" s="85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85" t="s">
        <v>112</v>
      </c>
      <c r="B56" s="85"/>
      <c r="C56" s="85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85" t="s">
        <v>116</v>
      </c>
      <c r="B59" s="85"/>
      <c r="C59" s="85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5" t="s">
        <v>125</v>
      </c>
      <c r="B65" s="85"/>
      <c r="C65" s="85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85" t="s">
        <v>131</v>
      </c>
      <c r="B70" s="85"/>
      <c r="C70" s="85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533</v>
      </c>
      <c r="B74" s="43" t="s">
        <v>534</v>
      </c>
      <c r="C74" s="23">
        <v>390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810</v>
      </c>
    </row>
    <row r="76" spans="1:10" ht="21.6" customHeight="1" x14ac:dyDescent="0.25">
      <c r="A76" s="25"/>
      <c r="B76" s="27" t="s">
        <v>22</v>
      </c>
      <c r="C76" s="23">
        <f>C38+C46+C50+C55+C58+C64+C69+C75</f>
        <v>1037</v>
      </c>
    </row>
    <row r="77" spans="1:10" ht="21.6" customHeight="1" x14ac:dyDescent="0.25">
      <c r="A77" s="85" t="s">
        <v>142</v>
      </c>
      <c r="B77" s="85"/>
      <c r="C77" s="85"/>
    </row>
    <row r="78" spans="1:10" ht="21.6" customHeight="1" x14ac:dyDescent="0.25">
      <c r="A78" s="25" t="s">
        <v>143</v>
      </c>
      <c r="B78" s="4"/>
      <c r="C78" s="6" t="str">
        <f>IF(('January 2027 - March 2027'!C78)+SUM(E90+E98+E107) &lt; 0,(('January 2027 - March 2027'!C78))+SUM(E90+E98+E107), TEXT((('January 2027 - March 2027'!C78))+SUM(E90+E98+E107),"+$0.00"))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IF(('January 2027 - March 2027'!C80)+SUM(0) &lt; 0,(('January 2027 - March 2027'!C80))+SUM(0), TEXT((('January 2027 - March 2027'!C80))+SUM(0),"+$0.00"))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1037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4" t="s">
        <v>495</v>
      </c>
      <c r="B87" s="124"/>
      <c r="C87" s="124"/>
      <c r="D87" s="124"/>
      <c r="E87" s="124"/>
      <c r="G87" s="37" t="s">
        <v>244</v>
      </c>
      <c r="H87" s="23">
        <v>0</v>
      </c>
    </row>
    <row r="88" spans="1:8" ht="21.6" customHeight="1" x14ac:dyDescent="0.25">
      <c r="A88" s="86" t="s">
        <v>151</v>
      </c>
      <c r="B88" s="86"/>
      <c r="C88" s="86" t="s">
        <v>30</v>
      </c>
      <c r="D88" s="86"/>
      <c r="E88" s="28" t="s">
        <v>31</v>
      </c>
      <c r="G88" s="117" t="s">
        <v>417</v>
      </c>
      <c r="H88" s="97">
        <f>C71-H87</f>
        <v>300</v>
      </c>
    </row>
    <row r="89" spans="1:8" ht="43.15" customHeight="1" x14ac:dyDescent="0.25">
      <c r="A89" s="87" t="s">
        <v>131</v>
      </c>
      <c r="B89" s="87"/>
      <c r="C89" s="83" t="s">
        <v>397</v>
      </c>
      <c r="D89" s="83"/>
      <c r="E89" s="23">
        <v>150</v>
      </c>
      <c r="G89" s="117"/>
      <c r="H89" s="97"/>
    </row>
    <row r="90" spans="1:8" ht="21.6" customHeight="1" x14ac:dyDescent="0.25">
      <c r="A90" s="87"/>
      <c r="B90" s="87"/>
      <c r="C90" s="75" t="s">
        <v>379</v>
      </c>
      <c r="D90" s="75"/>
      <c r="E90" s="23">
        <v>0</v>
      </c>
      <c r="G90" s="117"/>
      <c r="H90" s="97"/>
    </row>
    <row r="91" spans="1:8" ht="21.6" customHeight="1" x14ac:dyDescent="0.25">
      <c r="A91" s="87" t="s">
        <v>152</v>
      </c>
      <c r="B91" s="87"/>
      <c r="C91" s="75"/>
      <c r="D91" s="75"/>
      <c r="E91" s="23">
        <f>C84</f>
        <v>1037</v>
      </c>
      <c r="H91"/>
    </row>
    <row r="92" spans="1:8" ht="21.6" customHeight="1" x14ac:dyDescent="0.25">
      <c r="A92" s="87"/>
      <c r="B92" s="87"/>
      <c r="C92" s="89" t="s">
        <v>153</v>
      </c>
      <c r="D92" s="89"/>
      <c r="E92" s="6">
        <f>('January 2027 - March 2027'!E109+E13)-SUM(E89:E91)</f>
        <v>30949.4</v>
      </c>
      <c r="H92"/>
    </row>
    <row r="93" spans="1:8" ht="21.6" customHeight="1" x14ac:dyDescent="0.25">
      <c r="H93"/>
    </row>
    <row r="94" spans="1:8" ht="21.6" customHeight="1" x14ac:dyDescent="0.25">
      <c r="A94" s="124" t="s">
        <v>496</v>
      </c>
      <c r="B94" s="124"/>
      <c r="C94" s="124"/>
      <c r="D94" s="124"/>
      <c r="E94" s="124"/>
      <c r="G94" s="37" t="s">
        <v>244</v>
      </c>
      <c r="H94" s="23">
        <v>0</v>
      </c>
    </row>
    <row r="95" spans="1:8" ht="21.6" customHeight="1" x14ac:dyDescent="0.25">
      <c r="A95" s="86" t="s">
        <v>151</v>
      </c>
      <c r="B95" s="86"/>
      <c r="C95" s="86" t="s">
        <v>30</v>
      </c>
      <c r="D95" s="86"/>
      <c r="E95" s="28" t="s">
        <v>31</v>
      </c>
      <c r="G95" s="117" t="s">
        <v>417</v>
      </c>
      <c r="H95" s="97">
        <f>C71-H94</f>
        <v>300</v>
      </c>
    </row>
    <row r="96" spans="1:8" ht="21.6" customHeight="1" x14ac:dyDescent="0.25">
      <c r="A96" s="87" t="s">
        <v>497</v>
      </c>
      <c r="B96" s="87"/>
      <c r="C96" s="75"/>
      <c r="D96" s="75"/>
      <c r="E96" s="6">
        <f>E92</f>
        <v>30949.4</v>
      </c>
      <c r="G96" s="117"/>
      <c r="H96" s="97"/>
    </row>
    <row r="97" spans="1:8" ht="21.6" customHeight="1" x14ac:dyDescent="0.25">
      <c r="A97" s="87" t="s">
        <v>131</v>
      </c>
      <c r="B97" s="87"/>
      <c r="C97" s="83" t="s">
        <v>361</v>
      </c>
      <c r="D97" s="83"/>
      <c r="E97" s="23">
        <v>0</v>
      </c>
      <c r="G97" s="117"/>
      <c r="H97" s="97"/>
    </row>
    <row r="98" spans="1:8" ht="21.6" customHeight="1" x14ac:dyDescent="0.25">
      <c r="A98" s="87"/>
      <c r="B98" s="87"/>
      <c r="C98" s="75" t="s">
        <v>379</v>
      </c>
      <c r="D98" s="75"/>
      <c r="E98" s="23">
        <v>0</v>
      </c>
      <c r="H98"/>
    </row>
    <row r="99" spans="1:8" ht="21.6" customHeight="1" x14ac:dyDescent="0.25">
      <c r="A99" s="87" t="s">
        <v>152</v>
      </c>
      <c r="B99" s="87"/>
      <c r="C99" s="75"/>
      <c r="D99" s="75"/>
      <c r="E99" s="23">
        <f>C84</f>
        <v>1037</v>
      </c>
      <c r="H99"/>
    </row>
    <row r="100" spans="1:8" ht="21.6" customHeight="1" x14ac:dyDescent="0.25">
      <c r="A100" s="87"/>
      <c r="B100" s="87"/>
      <c r="C100" s="91" t="s">
        <v>163</v>
      </c>
      <c r="D100" s="91"/>
      <c r="E100" s="6">
        <f>(E19+E96)-SUM(E97:E99)</f>
        <v>32317.4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86" t="s">
        <v>498</v>
      </c>
      <c r="B103" s="86"/>
      <c r="C103" s="86"/>
      <c r="D103" s="86"/>
      <c r="E103" s="86"/>
      <c r="G103" s="37" t="s">
        <v>244</v>
      </c>
      <c r="H103" s="23">
        <v>0</v>
      </c>
    </row>
    <row r="104" spans="1:8" ht="21.6" customHeight="1" x14ac:dyDescent="0.25">
      <c r="A104" s="86" t="s">
        <v>151</v>
      </c>
      <c r="B104" s="86"/>
      <c r="C104" s="86" t="s">
        <v>30</v>
      </c>
      <c r="D104" s="86"/>
      <c r="E104" s="28" t="s">
        <v>31</v>
      </c>
      <c r="G104" s="117" t="s">
        <v>333</v>
      </c>
      <c r="H104" s="97">
        <f>C71-H103</f>
        <v>300</v>
      </c>
    </row>
    <row r="105" spans="1:8" ht="21.6" customHeight="1" x14ac:dyDescent="0.25">
      <c r="A105" s="87" t="s">
        <v>499</v>
      </c>
      <c r="B105" s="87"/>
      <c r="C105" s="75"/>
      <c r="D105" s="75"/>
      <c r="E105" s="6">
        <f>E100</f>
        <v>32317.4</v>
      </c>
      <c r="G105" s="117"/>
      <c r="H105" s="97"/>
    </row>
    <row r="106" spans="1:8" ht="43.15" customHeight="1" x14ac:dyDescent="0.25">
      <c r="A106" s="87" t="s">
        <v>131</v>
      </c>
      <c r="B106" s="87"/>
      <c r="C106" s="83" t="s">
        <v>355</v>
      </c>
      <c r="D106" s="83"/>
      <c r="E106" s="23">
        <v>150</v>
      </c>
      <c r="G106" s="117"/>
      <c r="H106" s="97"/>
    </row>
    <row r="107" spans="1:8" ht="21.6" customHeight="1" x14ac:dyDescent="0.25">
      <c r="A107" s="87"/>
      <c r="B107" s="87"/>
      <c r="C107" s="75" t="s">
        <v>379</v>
      </c>
      <c r="D107" s="75"/>
      <c r="E107" s="23">
        <v>0</v>
      </c>
      <c r="H107"/>
    </row>
    <row r="108" spans="1:8" ht="21.6" customHeight="1" x14ac:dyDescent="0.25">
      <c r="A108" s="87" t="s">
        <v>152</v>
      </c>
      <c r="B108" s="87"/>
      <c r="C108" s="75"/>
      <c r="D108" s="75"/>
      <c r="E108" s="23">
        <f>C84</f>
        <v>1037</v>
      </c>
    </row>
    <row r="109" spans="1:8" ht="21.6" customHeight="1" x14ac:dyDescent="0.25">
      <c r="A109" s="87"/>
      <c r="B109" s="87"/>
      <c r="C109" s="91" t="s">
        <v>163</v>
      </c>
      <c r="D109" s="91"/>
      <c r="E109" s="6">
        <f>(E27+E105)-SUM(E106:E108)</f>
        <v>33671.4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E21"/>
    <mergeCell ref="C22:D22"/>
    <mergeCell ref="C23:D23"/>
    <mergeCell ref="C24:D24"/>
    <mergeCell ref="C25:D25"/>
    <mergeCell ref="A15:E15"/>
    <mergeCell ref="C16:D16"/>
    <mergeCell ref="C17:D17"/>
    <mergeCell ref="C18:D18"/>
    <mergeCell ref="A19:B19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8">
    <cfRule type="cellIs" dxfId="6" priority="10" operator="equal">
      <formula>0</formula>
    </cfRule>
  </conditionalFormatting>
  <conditionalFormatting sqref="C40">
    <cfRule type="cellIs" dxfId="5" priority="9" operator="equal">
      <formula>0</formula>
    </cfRule>
  </conditionalFormatting>
  <conditionalFormatting sqref="C42:C50 H87 H94 H103">
    <cfRule type="cellIs" dxfId="4" priority="8" operator="equal">
      <formula>0</formula>
    </cfRule>
  </conditionalFormatting>
  <conditionalFormatting sqref="C52:C55 C57:C58 C60:C64 C66:C69 C84 E89:E91 E97:E99 E106:E108">
    <cfRule type="cellIs" dxfId="3" priority="18" operator="equal">
      <formula>0</formula>
    </cfRule>
  </conditionalFormatting>
  <conditionalFormatting sqref="C71:C76">
    <cfRule type="cellIs" dxfId="2" priority="1" operator="equal">
      <formula>0</formula>
    </cfRule>
  </conditionalFormatting>
  <conditionalFormatting sqref="C74">
    <cfRule type="cellIs" dxfId="1" priority="2" operator="equal">
      <formula>0</formula>
    </cfRule>
  </conditionalFormatting>
  <conditionalFormatting sqref="D35:K35">
    <cfRule type="cellIs" dxfId="0" priority="11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54"/>
  <sheetViews>
    <sheetView topLeftCell="A121" zoomScaleNormal="100" workbookViewId="0">
      <selection activeCell="C92" sqref="C92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2" ht="21.6" customHeight="1" x14ac:dyDescent="0.25">
      <c r="A1" s="68" t="s">
        <v>179</v>
      </c>
      <c r="B1" s="68"/>
      <c r="C1" s="68"/>
      <c r="D1" s="68"/>
      <c r="E1" s="68"/>
      <c r="F1" s="15"/>
      <c r="G1" s="15"/>
      <c r="H1" s="20"/>
      <c r="I1" s="15"/>
    </row>
    <row r="2" spans="1:32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32" ht="64.900000000000006" customHeight="1" x14ac:dyDescent="0.25">
      <c r="A3" s="7" t="s">
        <v>6</v>
      </c>
      <c r="B3" s="7" t="s">
        <v>180</v>
      </c>
      <c r="C3" s="6">
        <f>E141</f>
        <v>502.71000000000004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32" ht="21.6" customHeight="1" x14ac:dyDescent="0.25">
      <c r="A4" s="93" t="s">
        <v>22</v>
      </c>
      <c r="B4" s="93"/>
      <c r="C4" s="6">
        <f>SUM(C3)</f>
        <v>502.71000000000004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32" ht="21.6" customHeight="1" x14ac:dyDescent="0.25">
      <c r="A5" s="91" t="s">
        <v>24</v>
      </c>
      <c r="B5" s="91"/>
      <c r="C5" s="6">
        <f>C95</f>
        <v>-8433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32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32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32" ht="21.6" customHeight="1" x14ac:dyDescent="0.25">
      <c r="A8" s="81" t="s">
        <v>181</v>
      </c>
      <c r="B8" s="81"/>
      <c r="C8" s="81"/>
      <c r="D8" s="81"/>
      <c r="E8" s="81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32" ht="21.6" customHeight="1" x14ac:dyDescent="0.25">
      <c r="A9" s="1" t="s">
        <v>4</v>
      </c>
      <c r="B9" s="1" t="s">
        <v>29</v>
      </c>
      <c r="C9" s="74" t="s">
        <v>30</v>
      </c>
      <c r="D9" s="74"/>
      <c r="E9" s="5" t="s">
        <v>31</v>
      </c>
    </row>
    <row r="10" spans="1:32" ht="21.6" customHeight="1" x14ac:dyDescent="0.25">
      <c r="A10" s="13" t="s">
        <v>182</v>
      </c>
      <c r="B10" s="14" t="s">
        <v>34</v>
      </c>
      <c r="C10" s="75" t="s">
        <v>35</v>
      </c>
      <c r="D10" s="75"/>
      <c r="E10" s="6">
        <v>2405</v>
      </c>
    </row>
    <row r="11" spans="1:32" ht="43.15" customHeight="1" x14ac:dyDescent="0.25">
      <c r="A11" s="13"/>
      <c r="B11" s="14" t="s">
        <v>183</v>
      </c>
      <c r="C11" s="75"/>
      <c r="D11" s="75"/>
      <c r="E11" s="6">
        <v>27</v>
      </c>
    </row>
    <row r="12" spans="1:32" ht="43.15" customHeight="1" x14ac:dyDescent="0.25">
      <c r="A12" s="13"/>
      <c r="B12" s="14" t="s">
        <v>184</v>
      </c>
      <c r="C12" s="75"/>
      <c r="D12" s="75"/>
      <c r="E12" s="6">
        <v>17</v>
      </c>
    </row>
    <row r="13" spans="1:32" ht="21.6" customHeight="1" x14ac:dyDescent="0.25">
      <c r="A13" s="13" t="s">
        <v>185</v>
      </c>
      <c r="B13" s="14" t="s">
        <v>186</v>
      </c>
      <c r="C13" s="75"/>
      <c r="D13" s="75"/>
      <c r="E13" s="6">
        <v>1500</v>
      </c>
    </row>
    <row r="14" spans="1:32" ht="21.6" customHeight="1" x14ac:dyDescent="0.25">
      <c r="A14" s="76"/>
      <c r="B14" s="76"/>
      <c r="C14" s="91" t="s">
        <v>37</v>
      </c>
      <c r="D14" s="91"/>
      <c r="E14" s="6">
        <f>SUM(E10:E13)</f>
        <v>3949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 spans="1:32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32" ht="21.6" customHeight="1" x14ac:dyDescent="0.25">
      <c r="A16" s="81" t="s">
        <v>187</v>
      </c>
      <c r="B16" s="81"/>
      <c r="C16" s="81"/>
      <c r="D16" s="81"/>
      <c r="E16" s="81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33" ht="21.6" customHeight="1" x14ac:dyDescent="0.25">
      <c r="A17" s="1" t="s">
        <v>4</v>
      </c>
      <c r="B17" s="1" t="s">
        <v>29</v>
      </c>
      <c r="C17" s="74" t="s">
        <v>30</v>
      </c>
      <c r="D17" s="74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3" ht="21.6" customHeight="1" x14ac:dyDescent="0.25">
      <c r="A18" s="13" t="s">
        <v>188</v>
      </c>
      <c r="B18" s="14" t="s">
        <v>189</v>
      </c>
      <c r="C18" s="94" t="s">
        <v>190</v>
      </c>
      <c r="D18" s="94"/>
      <c r="E18" s="6">
        <v>204</v>
      </c>
    </row>
    <row r="19" spans="1:33" ht="21.6" customHeight="1" x14ac:dyDescent="0.25">
      <c r="A19" s="13" t="s">
        <v>188</v>
      </c>
      <c r="B19" s="14" t="s">
        <v>191</v>
      </c>
      <c r="C19" s="95" t="s">
        <v>192</v>
      </c>
      <c r="D19" s="95"/>
      <c r="E19" s="6">
        <v>207.5</v>
      </c>
    </row>
    <row r="20" spans="1:33" ht="21.6" customHeight="1" x14ac:dyDescent="0.25">
      <c r="A20" s="13" t="s">
        <v>193</v>
      </c>
      <c r="B20" s="14" t="s">
        <v>194</v>
      </c>
      <c r="C20" s="95" t="s">
        <v>195</v>
      </c>
      <c r="D20" s="95"/>
      <c r="E20" s="6">
        <v>900</v>
      </c>
    </row>
    <row r="21" spans="1:33" ht="21.6" customHeight="1" x14ac:dyDescent="0.25">
      <c r="A21" s="13" t="s">
        <v>196</v>
      </c>
      <c r="B21" s="14" t="s">
        <v>34</v>
      </c>
      <c r="C21" s="75" t="s">
        <v>35</v>
      </c>
      <c r="D21" s="75"/>
      <c r="E21" s="6">
        <v>2405</v>
      </c>
    </row>
    <row r="22" spans="1:33" ht="21.6" customHeight="1" x14ac:dyDescent="0.25">
      <c r="A22" s="13" t="s">
        <v>197</v>
      </c>
      <c r="B22" s="14" t="s">
        <v>198</v>
      </c>
      <c r="C22" s="75" t="s">
        <v>199</v>
      </c>
      <c r="D22" s="75"/>
      <c r="E22" s="6">
        <v>0</v>
      </c>
    </row>
    <row r="23" spans="1:33" ht="43.15" customHeight="1" x14ac:dyDescent="0.25">
      <c r="A23" s="13"/>
      <c r="B23" s="14" t="s">
        <v>184</v>
      </c>
      <c r="C23" s="75"/>
      <c r="D23" s="75"/>
      <c r="E23" s="6">
        <v>17</v>
      </c>
    </row>
    <row r="24" spans="1:33" ht="43.15" customHeight="1" x14ac:dyDescent="0.25">
      <c r="A24" s="13"/>
      <c r="B24" s="14" t="s">
        <v>183</v>
      </c>
      <c r="C24" s="75"/>
      <c r="D24" s="75"/>
      <c r="E24" s="6">
        <v>27</v>
      </c>
    </row>
    <row r="25" spans="1:33" ht="21.6" customHeight="1" x14ac:dyDescent="0.25">
      <c r="A25" s="13" t="s">
        <v>200</v>
      </c>
      <c r="B25" s="14" t="s">
        <v>57</v>
      </c>
      <c r="C25" s="75" t="s">
        <v>201</v>
      </c>
      <c r="D25" s="75"/>
      <c r="E25" s="6">
        <v>0</v>
      </c>
    </row>
    <row r="26" spans="1:33" ht="21.6" customHeight="1" x14ac:dyDescent="0.25">
      <c r="A26" s="76"/>
      <c r="B26" s="76"/>
      <c r="C26" s="91" t="s">
        <v>37</v>
      </c>
      <c r="D26" s="91"/>
      <c r="E26" s="6">
        <f>SUM(E18:E25)</f>
        <v>3760.5</v>
      </c>
    </row>
    <row r="27" spans="1:33" ht="13.5" customHeight="1" x14ac:dyDescent="0.25">
      <c r="A27" s="15"/>
      <c r="B27" s="15"/>
      <c r="C27" s="15"/>
      <c r="D27" s="32"/>
      <c r="E27" s="33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spans="1:33" ht="21.6" customHeight="1" x14ac:dyDescent="0.25">
      <c r="A28" s="81" t="s">
        <v>202</v>
      </c>
      <c r="B28" s="81"/>
      <c r="C28" s="81"/>
      <c r="D28" s="81"/>
      <c r="E28" s="81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ht="21.6" customHeight="1" x14ac:dyDescent="0.25">
      <c r="A29" s="1" t="s">
        <v>4</v>
      </c>
      <c r="B29" s="1" t="s">
        <v>29</v>
      </c>
      <c r="C29" s="74" t="s">
        <v>30</v>
      </c>
      <c r="D29" s="74"/>
      <c r="E29" s="5" t="s">
        <v>31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ht="21.6" customHeight="1" x14ac:dyDescent="0.25">
      <c r="A30" s="13" t="s">
        <v>203</v>
      </c>
      <c r="B30" s="14" t="s">
        <v>57</v>
      </c>
      <c r="C30" s="75" t="s">
        <v>201</v>
      </c>
      <c r="D30" s="75"/>
      <c r="E30" s="6">
        <v>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ht="43.15" customHeight="1" x14ac:dyDescent="0.25">
      <c r="A31" s="13"/>
      <c r="B31" s="14" t="s">
        <v>204</v>
      </c>
      <c r="C31" s="75"/>
      <c r="D31" s="75"/>
      <c r="E31" s="6">
        <v>270</v>
      </c>
    </row>
    <row r="32" spans="1:33" ht="21.6" customHeight="1" x14ac:dyDescent="0.25">
      <c r="A32" s="13" t="s">
        <v>203</v>
      </c>
      <c r="B32" s="14" t="s">
        <v>34</v>
      </c>
      <c r="C32" s="75" t="s">
        <v>35</v>
      </c>
      <c r="D32" s="75"/>
      <c r="E32" s="6">
        <v>2405</v>
      </c>
    </row>
    <row r="33" spans="1:5" ht="21.6" customHeight="1" x14ac:dyDescent="0.25">
      <c r="A33" s="13"/>
      <c r="B33" s="14" t="s">
        <v>205</v>
      </c>
      <c r="C33" s="75"/>
      <c r="D33" s="75"/>
      <c r="E33" s="6">
        <v>204</v>
      </c>
    </row>
    <row r="34" spans="1:5" ht="21.6" customHeight="1" x14ac:dyDescent="0.25">
      <c r="A34" s="13" t="s">
        <v>203</v>
      </c>
      <c r="B34" s="14" t="s">
        <v>206</v>
      </c>
      <c r="C34" s="75"/>
      <c r="D34" s="75"/>
      <c r="E34" s="6">
        <v>27</v>
      </c>
    </row>
    <row r="35" spans="1:5" ht="21.6" customHeight="1" x14ac:dyDescent="0.25">
      <c r="A35" s="13" t="s">
        <v>207</v>
      </c>
      <c r="B35" s="14" t="s">
        <v>208</v>
      </c>
      <c r="C35" s="75"/>
      <c r="D35" s="75"/>
      <c r="E35" s="6">
        <v>1000</v>
      </c>
    </row>
    <row r="36" spans="1:5" ht="43.15" customHeight="1" x14ac:dyDescent="0.25">
      <c r="A36" s="13" t="s">
        <v>209</v>
      </c>
      <c r="B36" s="14" t="s">
        <v>210</v>
      </c>
      <c r="C36" s="83" t="s">
        <v>211</v>
      </c>
      <c r="D36" s="83"/>
      <c r="E36" s="6">
        <v>100</v>
      </c>
    </row>
    <row r="37" spans="1:5" ht="43.15" customHeight="1" x14ac:dyDescent="0.25">
      <c r="A37" s="13" t="s">
        <v>212</v>
      </c>
      <c r="B37" s="14" t="s">
        <v>213</v>
      </c>
      <c r="C37" s="83" t="s">
        <v>214</v>
      </c>
      <c r="D37" s="83"/>
      <c r="E37" s="6">
        <v>500</v>
      </c>
    </row>
    <row r="38" spans="1:5" ht="21.6" customHeight="1" x14ac:dyDescent="0.25">
      <c r="A38" s="34"/>
      <c r="B38" s="14" t="s">
        <v>215</v>
      </c>
      <c r="C38" s="75" t="s">
        <v>216</v>
      </c>
      <c r="D38" s="75"/>
      <c r="E38" s="6">
        <v>800</v>
      </c>
    </row>
    <row r="39" spans="1:5" ht="21.6" customHeight="1" x14ac:dyDescent="0.25">
      <c r="A39" s="76"/>
      <c r="B39" s="76"/>
      <c r="C39" s="91" t="s">
        <v>37</v>
      </c>
      <c r="D39" s="91"/>
      <c r="E39" s="6">
        <f>SUM(E30:E38)</f>
        <v>5306</v>
      </c>
    </row>
    <row r="40" spans="1:5" ht="13.5" customHeight="1" x14ac:dyDescent="0.25">
      <c r="A40" s="15"/>
      <c r="B40" s="15"/>
      <c r="C40" s="15"/>
      <c r="D40" s="32"/>
      <c r="E40" s="33"/>
    </row>
    <row r="41" spans="1:5" ht="12.75" customHeight="1" x14ac:dyDescent="0.25">
      <c r="A41" s="15"/>
      <c r="B41" s="15"/>
      <c r="C41" s="15"/>
      <c r="D41" s="32"/>
      <c r="E41" s="33"/>
    </row>
    <row r="42" spans="1:5" ht="13.5" customHeight="1" x14ac:dyDescent="0.25">
      <c r="A42" s="15"/>
      <c r="B42" s="15"/>
      <c r="C42" s="15"/>
      <c r="D42" s="32"/>
      <c r="E42" s="33"/>
    </row>
    <row r="43" spans="1:5" ht="13.5" customHeight="1" x14ac:dyDescent="0.25">
      <c r="A43" s="15"/>
      <c r="B43" s="15"/>
    </row>
    <row r="44" spans="1:5" ht="21.6" customHeight="1" x14ac:dyDescent="0.25">
      <c r="A44" s="84" t="s">
        <v>217</v>
      </c>
      <c r="B44" s="84"/>
      <c r="C44" s="84"/>
    </row>
    <row r="45" spans="1:5" ht="21.6" customHeight="1" x14ac:dyDescent="0.25">
      <c r="A45" s="22" t="s">
        <v>29</v>
      </c>
      <c r="B45" s="22" t="s">
        <v>30</v>
      </c>
      <c r="C45" s="9" t="s">
        <v>31</v>
      </c>
      <c r="D45" s="20"/>
    </row>
    <row r="46" spans="1:5" ht="21.6" customHeight="1" x14ac:dyDescent="0.25">
      <c r="A46" s="85" t="s">
        <v>71</v>
      </c>
      <c r="B46" s="85"/>
      <c r="C46" s="85"/>
    </row>
    <row r="47" spans="1:5" ht="21.6" customHeight="1" x14ac:dyDescent="0.25">
      <c r="A47" s="13" t="s">
        <v>73</v>
      </c>
      <c r="B47" s="14"/>
      <c r="C47" s="23">
        <v>204</v>
      </c>
    </row>
    <row r="48" spans="1:5" ht="21.6" customHeight="1" x14ac:dyDescent="0.25">
      <c r="A48" s="13" t="s">
        <v>48</v>
      </c>
      <c r="B48" s="4"/>
      <c r="C48" s="23">
        <v>0</v>
      </c>
    </row>
    <row r="49" spans="1:3" ht="21.6" customHeight="1" x14ac:dyDescent="0.25">
      <c r="A49" s="13" t="s">
        <v>74</v>
      </c>
      <c r="B49" s="14" t="s">
        <v>75</v>
      </c>
      <c r="C49" s="23">
        <v>207.5</v>
      </c>
    </row>
    <row r="50" spans="1:3" ht="21.6" customHeight="1" x14ac:dyDescent="0.25">
      <c r="A50" s="25"/>
      <c r="B50" s="11" t="s">
        <v>77</v>
      </c>
      <c r="C50" s="23">
        <f>SUM(C47:C49)</f>
        <v>411.5</v>
      </c>
    </row>
    <row r="51" spans="1:3" ht="21.6" customHeight="1" x14ac:dyDescent="0.25">
      <c r="A51" s="85" t="s">
        <v>80</v>
      </c>
      <c r="B51" s="85"/>
      <c r="C51" s="85"/>
    </row>
    <row r="52" spans="1:3" ht="21.6" customHeight="1" x14ac:dyDescent="0.25">
      <c r="A52" s="85"/>
      <c r="B52" s="85"/>
      <c r="C52" s="85"/>
    </row>
    <row r="53" spans="1:3" ht="21.6" customHeight="1" x14ac:dyDescent="0.25">
      <c r="A53" s="13" t="s">
        <v>82</v>
      </c>
      <c r="B53" s="14"/>
      <c r="C53" s="23">
        <v>0</v>
      </c>
    </row>
    <row r="54" spans="1:3" ht="21.6" customHeight="1" x14ac:dyDescent="0.25">
      <c r="A54" s="13" t="s">
        <v>84</v>
      </c>
      <c r="B54" s="14"/>
      <c r="C54" s="23">
        <v>0</v>
      </c>
    </row>
    <row r="55" spans="1:3" ht="21.6" customHeight="1" x14ac:dyDescent="0.25">
      <c r="A55" s="13" t="s">
        <v>86</v>
      </c>
      <c r="B55" s="14"/>
      <c r="C55" s="23">
        <v>0</v>
      </c>
    </row>
    <row r="56" spans="1:3" ht="21.6" customHeight="1" x14ac:dyDescent="0.25">
      <c r="A56" s="13" t="s">
        <v>88</v>
      </c>
      <c r="B56" s="14"/>
      <c r="C56" s="23">
        <v>0</v>
      </c>
    </row>
    <row r="57" spans="1:3" ht="21.6" customHeight="1" x14ac:dyDescent="0.25">
      <c r="A57" s="13" t="s">
        <v>218</v>
      </c>
      <c r="B57" s="14"/>
      <c r="C57" s="23">
        <v>0</v>
      </c>
    </row>
    <row r="58" spans="1:3" ht="21.6" customHeight="1" x14ac:dyDescent="0.25">
      <c r="A58" s="13"/>
      <c r="B58" s="11" t="s">
        <v>90</v>
      </c>
      <c r="C58" s="23">
        <f>SUM(C53:C57)</f>
        <v>0</v>
      </c>
    </row>
    <row r="59" spans="1:3" ht="21.6" customHeight="1" x14ac:dyDescent="0.25">
      <c r="A59" s="85" t="s">
        <v>92</v>
      </c>
      <c r="B59" s="85"/>
      <c r="C59" s="85"/>
    </row>
    <row r="60" spans="1:3" ht="21.6" customHeight="1" x14ac:dyDescent="0.25">
      <c r="A60" s="13" t="s">
        <v>94</v>
      </c>
      <c r="B60" s="14" t="s">
        <v>95</v>
      </c>
      <c r="C60" s="23">
        <v>0</v>
      </c>
    </row>
    <row r="61" spans="1:3" ht="21.6" customHeight="1" x14ac:dyDescent="0.25">
      <c r="A61" s="13" t="s">
        <v>97</v>
      </c>
      <c r="B61" s="14" t="s">
        <v>98</v>
      </c>
      <c r="C61" s="23">
        <v>0</v>
      </c>
    </row>
    <row r="62" spans="1:3" ht="21.6" customHeight="1" x14ac:dyDescent="0.25">
      <c r="A62" s="13"/>
      <c r="B62" s="11" t="s">
        <v>100</v>
      </c>
      <c r="C62" s="23">
        <f>SUM(C60:C61)</f>
        <v>0</v>
      </c>
    </row>
    <row r="63" spans="1:3" ht="21.6" customHeight="1" x14ac:dyDescent="0.25">
      <c r="A63" s="85" t="s">
        <v>102</v>
      </c>
      <c r="B63" s="85"/>
      <c r="C63" s="85"/>
    </row>
    <row r="64" spans="1:3" ht="21.6" customHeight="1" x14ac:dyDescent="0.25">
      <c r="A64" s="13" t="s">
        <v>104</v>
      </c>
      <c r="B64" s="14" t="s">
        <v>105</v>
      </c>
      <c r="C64" s="23">
        <v>0</v>
      </c>
    </row>
    <row r="65" spans="1:33" ht="21.6" customHeight="1" x14ac:dyDescent="0.25">
      <c r="A65" s="25"/>
      <c r="B65" s="14" t="s">
        <v>107</v>
      </c>
      <c r="C65" s="23">
        <v>0</v>
      </c>
    </row>
    <row r="66" spans="1:33" ht="21.6" customHeight="1" x14ac:dyDescent="0.25">
      <c r="A66" s="25"/>
      <c r="B66" s="14" t="s">
        <v>109</v>
      </c>
      <c r="C66" s="23">
        <v>0</v>
      </c>
    </row>
    <row r="67" spans="1:33" ht="21.6" customHeight="1" x14ac:dyDescent="0.25">
      <c r="A67" s="25"/>
      <c r="B67" s="11" t="s">
        <v>111</v>
      </c>
      <c r="C67" s="23">
        <f>SUM(C64:C66)</f>
        <v>0</v>
      </c>
    </row>
    <row r="68" spans="1:33" ht="21.6" customHeight="1" x14ac:dyDescent="0.25">
      <c r="A68" s="85" t="s">
        <v>112</v>
      </c>
      <c r="B68" s="85"/>
      <c r="C68" s="85"/>
    </row>
    <row r="69" spans="1:33" ht="21.6" customHeight="1" x14ac:dyDescent="0.25">
      <c r="A69" s="13" t="s">
        <v>113</v>
      </c>
      <c r="B69" s="14" t="s">
        <v>114</v>
      </c>
      <c r="C69" s="23">
        <v>0</v>
      </c>
    </row>
    <row r="70" spans="1:33" ht="21.6" customHeight="1" x14ac:dyDescent="0.25">
      <c r="A70" s="25"/>
      <c r="B70" s="11" t="s">
        <v>115</v>
      </c>
      <c r="C70" s="23">
        <f>SUM(C69)</f>
        <v>0</v>
      </c>
    </row>
    <row r="71" spans="1:33" ht="21.6" customHeight="1" x14ac:dyDescent="0.25">
      <c r="A71" s="85" t="s">
        <v>116</v>
      </c>
      <c r="B71" s="85"/>
      <c r="C71" s="85"/>
    </row>
    <row r="72" spans="1:33" s="35" customFormat="1" ht="43.15" customHeight="1" x14ac:dyDescent="0.25">
      <c r="A72" s="13" t="s">
        <v>117</v>
      </c>
      <c r="B72" s="14" t="s">
        <v>118</v>
      </c>
      <c r="C72" s="23">
        <v>0</v>
      </c>
      <c r="D72"/>
      <c r="E72"/>
      <c r="F72"/>
      <c r="G72"/>
      <c r="H72" s="31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</row>
    <row r="73" spans="1:33" ht="21.6" customHeight="1" x14ac:dyDescent="0.25">
      <c r="A73" s="13" t="s">
        <v>119</v>
      </c>
      <c r="B73" s="14" t="s">
        <v>120</v>
      </c>
      <c r="C73" s="23">
        <v>0</v>
      </c>
    </row>
    <row r="74" spans="1:33" ht="43.15" customHeight="1" x14ac:dyDescent="0.25">
      <c r="A74" s="13" t="s">
        <v>121</v>
      </c>
      <c r="B74" s="14" t="s">
        <v>122</v>
      </c>
      <c r="C74" s="23">
        <v>0</v>
      </c>
    </row>
    <row r="75" spans="1:33" ht="21.6" customHeight="1" x14ac:dyDescent="0.25">
      <c r="A75" s="13" t="s">
        <v>123</v>
      </c>
      <c r="B75" s="14" t="s">
        <v>123</v>
      </c>
      <c r="C75" s="23">
        <v>0</v>
      </c>
    </row>
    <row r="76" spans="1:33" ht="21.6" customHeight="1" x14ac:dyDescent="0.25">
      <c r="A76" s="13"/>
      <c r="B76" s="11" t="s">
        <v>22</v>
      </c>
      <c r="C76" s="23">
        <f>SUM(C72:C75)</f>
        <v>0</v>
      </c>
    </row>
    <row r="77" spans="1:33" ht="21.6" customHeight="1" x14ac:dyDescent="0.25">
      <c r="A77" s="85" t="s">
        <v>125</v>
      </c>
      <c r="B77" s="85"/>
      <c r="C77" s="85"/>
    </row>
    <row r="78" spans="1:33" ht="21.6" customHeight="1" x14ac:dyDescent="0.25">
      <c r="A78" s="13" t="s">
        <v>126</v>
      </c>
      <c r="B78" s="4"/>
      <c r="C78" s="23">
        <v>0</v>
      </c>
    </row>
    <row r="79" spans="1:33" ht="21.6" customHeight="1" x14ac:dyDescent="0.25">
      <c r="A79" s="25" t="s">
        <v>127</v>
      </c>
      <c r="B79" s="4" t="s">
        <v>128</v>
      </c>
      <c r="C79" s="23">
        <v>0</v>
      </c>
    </row>
    <row r="80" spans="1:33" ht="21.6" customHeight="1" x14ac:dyDescent="0.25">
      <c r="A80" s="13" t="s">
        <v>57</v>
      </c>
      <c r="B80" s="14" t="s">
        <v>129</v>
      </c>
      <c r="C80" s="23">
        <v>0</v>
      </c>
    </row>
    <row r="81" spans="1:8" ht="21.6" customHeight="1" x14ac:dyDescent="0.25">
      <c r="A81" s="13"/>
      <c r="B81" s="11" t="s">
        <v>130</v>
      </c>
      <c r="C81" s="23">
        <f>C80</f>
        <v>0</v>
      </c>
    </row>
    <row r="82" spans="1:8" ht="21.6" customHeight="1" x14ac:dyDescent="0.25">
      <c r="A82" s="85" t="s">
        <v>131</v>
      </c>
      <c r="B82" s="85"/>
      <c r="C82" s="85"/>
    </row>
    <row r="83" spans="1:8" ht="21.6" customHeight="1" x14ac:dyDescent="0.25">
      <c r="A83" s="13" t="s">
        <v>132</v>
      </c>
      <c r="B83" s="4" t="s">
        <v>133</v>
      </c>
      <c r="C83" s="23">
        <v>600</v>
      </c>
    </row>
    <row r="84" spans="1:8" ht="21.6" customHeight="1" x14ac:dyDescent="0.25">
      <c r="A84" s="7" t="s">
        <v>134</v>
      </c>
      <c r="B84" s="36" t="s">
        <v>135</v>
      </c>
      <c r="C84" s="23">
        <v>68</v>
      </c>
    </row>
    <row r="85" spans="1:8" ht="60" customHeight="1" x14ac:dyDescent="0.25">
      <c r="A85" s="13" t="s">
        <v>136</v>
      </c>
      <c r="B85" s="14" t="s">
        <v>219</v>
      </c>
      <c r="C85" s="23">
        <v>79</v>
      </c>
    </row>
    <row r="86" spans="1:8" ht="21.6" customHeight="1" x14ac:dyDescent="0.25">
      <c r="A86" s="13" t="s">
        <v>138</v>
      </c>
      <c r="B86" s="14" t="s">
        <v>220</v>
      </c>
      <c r="C86" s="23">
        <v>870</v>
      </c>
    </row>
    <row r="87" spans="1:8" ht="21.6" customHeight="1" x14ac:dyDescent="0.25">
      <c r="A87" s="25"/>
      <c r="B87" s="27" t="s">
        <v>140</v>
      </c>
      <c r="C87" s="23">
        <f>SUM(C83:C86)</f>
        <v>1617</v>
      </c>
    </row>
    <row r="88" spans="1:8" ht="21.6" customHeight="1" x14ac:dyDescent="0.25">
      <c r="A88" s="25"/>
      <c r="B88" s="27" t="s">
        <v>22</v>
      </c>
      <c r="C88" s="23">
        <f>C50+C58+C62+C67+C70+C76+C81+C87</f>
        <v>2028.5</v>
      </c>
    </row>
    <row r="89" spans="1:8" ht="21.6" customHeight="1" x14ac:dyDescent="0.25">
      <c r="A89" s="85" t="s">
        <v>142</v>
      </c>
      <c r="B89" s="85"/>
      <c r="C89" s="85"/>
      <c r="D89" s="15"/>
      <c r="E89" s="15"/>
      <c r="F89" s="15"/>
      <c r="G89" s="15"/>
      <c r="H89" s="15"/>
    </row>
    <row r="90" spans="1:8" ht="21.6" customHeight="1" x14ac:dyDescent="0.25">
      <c r="A90" s="25" t="s">
        <v>143</v>
      </c>
      <c r="B90" s="4"/>
      <c r="C90" s="6">
        <f>IF(('April 2024 - June 2024'!C82 + 'April 2024 - June 2024'!E124)+SUM(E101+E120+E133) &lt; 0,('April 2024 - June 2024'!C82 + 'April 2024 - June 2024'!E124)+SUM(E101+E120+E133), TEXT(('April 2024 - June 2024'!C82 + 'April 2024 - June 2024'!E124)-SUM(E101+E120+E133),"+$0.00"))</f>
        <v>-7933</v>
      </c>
      <c r="D90" s="15"/>
      <c r="E90" s="15"/>
      <c r="F90" s="15"/>
      <c r="G90" s="15"/>
      <c r="H90" s="15"/>
    </row>
    <row r="91" spans="1:8" ht="21.6" customHeight="1" x14ac:dyDescent="0.25">
      <c r="A91" s="25" t="s">
        <v>144</v>
      </c>
      <c r="B91" s="4"/>
      <c r="C91" s="6">
        <v>0</v>
      </c>
      <c r="D91" s="15"/>
      <c r="E91" s="15"/>
      <c r="F91" s="15"/>
      <c r="G91" s="15"/>
      <c r="H91" s="15"/>
    </row>
    <row r="92" spans="1:8" ht="21.6" customHeight="1" x14ac:dyDescent="0.25">
      <c r="A92" s="25" t="s">
        <v>145</v>
      </c>
      <c r="B92" s="4"/>
      <c r="C92" s="6">
        <f>IF(('April 2024 - June 2024'!C84)+SUM(E121+E134) &lt; 0,('April 2024 - June 2024'!C84)+SUM(E121+E134), TEXT(('April 2024 - June 2024'!C84)+SUM(E121+E134),"+$0.00"))</f>
        <v>-500</v>
      </c>
      <c r="D92" s="15"/>
      <c r="E92" s="15"/>
      <c r="F92" s="15"/>
      <c r="G92" s="15"/>
      <c r="H92" s="15"/>
    </row>
    <row r="93" spans="1:8" ht="43.15" customHeight="1" x14ac:dyDescent="0.25">
      <c r="A93" s="13" t="s">
        <v>146</v>
      </c>
      <c r="B93" s="4"/>
      <c r="C93" s="6">
        <v>0</v>
      </c>
      <c r="D93" s="15"/>
      <c r="E93" s="15"/>
      <c r="F93" s="15"/>
      <c r="G93" s="15"/>
      <c r="H93" s="15"/>
    </row>
    <row r="94" spans="1:8" ht="43.15" customHeight="1" x14ac:dyDescent="0.25">
      <c r="A94" s="13" t="s">
        <v>221</v>
      </c>
      <c r="B94" s="4"/>
      <c r="C94" s="6">
        <v>0</v>
      </c>
      <c r="D94" s="15"/>
      <c r="E94" s="15"/>
      <c r="F94" s="15"/>
      <c r="G94" s="15"/>
      <c r="H94" s="15"/>
    </row>
    <row r="95" spans="1:8" ht="21.6" customHeight="1" x14ac:dyDescent="0.25">
      <c r="A95" s="25"/>
      <c r="B95" s="27" t="s">
        <v>148</v>
      </c>
      <c r="C95" s="6">
        <f>C90+C91+C92+C93+C94</f>
        <v>-8433</v>
      </c>
      <c r="D95" s="15"/>
      <c r="E95" s="15"/>
      <c r="F95" s="15"/>
      <c r="G95" s="15"/>
      <c r="H95" s="15"/>
    </row>
    <row r="96" spans="1:8" ht="21.6" customHeight="1" x14ac:dyDescent="0.25">
      <c r="A96" s="13"/>
      <c r="B96" s="11" t="s">
        <v>149</v>
      </c>
      <c r="C96" s="23">
        <f>C88</f>
        <v>2028.5</v>
      </c>
      <c r="D96" s="15"/>
      <c r="E96" s="15"/>
      <c r="F96" s="15"/>
      <c r="G96" s="15"/>
      <c r="H96" s="15"/>
    </row>
    <row r="97" spans="1:8" ht="13.5" customHeight="1" x14ac:dyDescent="0.25">
      <c r="A97" s="15"/>
      <c r="B97" s="15"/>
      <c r="D97" s="15"/>
      <c r="E97" s="15"/>
      <c r="F97" s="15"/>
      <c r="G97" s="15"/>
      <c r="H97" s="15"/>
    </row>
    <row r="98" spans="1:8" ht="13.5" customHeight="1" x14ac:dyDescent="0.25">
      <c r="A98" s="15"/>
      <c r="B98" s="15"/>
    </row>
    <row r="99" spans="1:8" ht="21.6" customHeight="1" x14ac:dyDescent="0.25">
      <c r="A99" s="86" t="s">
        <v>222</v>
      </c>
      <c r="B99" s="86"/>
      <c r="C99" s="86"/>
      <c r="D99" s="86"/>
      <c r="E99" s="86"/>
    </row>
    <row r="100" spans="1:8" ht="21.6" customHeight="1" x14ac:dyDescent="0.25">
      <c r="A100" s="86" t="s">
        <v>151</v>
      </c>
      <c r="B100" s="86"/>
      <c r="C100" s="86" t="s">
        <v>30</v>
      </c>
      <c r="D100" s="86"/>
      <c r="E100" s="28" t="s">
        <v>31</v>
      </c>
    </row>
    <row r="101" spans="1:8" ht="21.6" customHeight="1" x14ac:dyDescent="0.25">
      <c r="A101" s="87" t="s">
        <v>131</v>
      </c>
      <c r="B101" s="87"/>
      <c r="C101" s="75" t="s">
        <v>223</v>
      </c>
      <c r="D101" s="75"/>
      <c r="E101" s="23">
        <v>1000</v>
      </c>
      <c r="H101" s="15"/>
    </row>
    <row r="102" spans="1:8" ht="21.6" customHeight="1" x14ac:dyDescent="0.25">
      <c r="A102" s="87"/>
      <c r="B102" s="87"/>
      <c r="C102" s="75" t="s">
        <v>224</v>
      </c>
      <c r="D102" s="75"/>
      <c r="E102" s="23">
        <v>0</v>
      </c>
      <c r="H102" s="15"/>
    </row>
    <row r="103" spans="1:8" ht="21.6" customHeight="1" x14ac:dyDescent="0.25">
      <c r="A103" s="87"/>
      <c r="B103" s="87"/>
      <c r="C103" s="75" t="s">
        <v>225</v>
      </c>
      <c r="D103" s="75"/>
      <c r="E103" s="23">
        <v>788</v>
      </c>
      <c r="H103" s="15"/>
    </row>
    <row r="104" spans="1:8" ht="21.6" customHeight="1" x14ac:dyDescent="0.25">
      <c r="A104" s="87"/>
      <c r="B104" s="87"/>
      <c r="C104" s="75" t="s">
        <v>226</v>
      </c>
      <c r="D104" s="75"/>
      <c r="E104" s="23">
        <v>318</v>
      </c>
      <c r="H104" s="15"/>
    </row>
    <row r="105" spans="1:8" ht="21.6" customHeight="1" x14ac:dyDescent="0.25">
      <c r="A105" s="87"/>
      <c r="B105" s="87"/>
      <c r="C105" s="75" t="s">
        <v>227</v>
      </c>
      <c r="D105" s="75"/>
      <c r="E105" s="23">
        <v>600</v>
      </c>
      <c r="H105" s="15"/>
    </row>
    <row r="106" spans="1:8" ht="21.6" customHeight="1" x14ac:dyDescent="0.25">
      <c r="A106" s="87"/>
      <c r="B106" s="87"/>
      <c r="C106" s="75" t="s">
        <v>228</v>
      </c>
      <c r="D106" s="75"/>
      <c r="E106" s="23">
        <v>264</v>
      </c>
      <c r="H106" s="15"/>
    </row>
    <row r="107" spans="1:8" ht="21.6" customHeight="1" x14ac:dyDescent="0.25">
      <c r="A107" s="87"/>
      <c r="B107" s="87"/>
      <c r="C107" s="75" t="s">
        <v>229</v>
      </c>
      <c r="D107" s="75"/>
      <c r="E107" s="23">
        <v>60</v>
      </c>
      <c r="H107" s="15"/>
    </row>
    <row r="108" spans="1:8" ht="21.6" customHeight="1" x14ac:dyDescent="0.25">
      <c r="A108" s="87"/>
      <c r="B108" s="87"/>
      <c r="C108" s="75" t="s">
        <v>230</v>
      </c>
      <c r="D108" s="75"/>
      <c r="E108" s="23">
        <v>900</v>
      </c>
      <c r="H108" s="15"/>
    </row>
    <row r="109" spans="1:8" ht="21.6" customHeight="1" x14ac:dyDescent="0.25">
      <c r="A109" s="87"/>
      <c r="B109" s="87"/>
      <c r="C109" s="75" t="s">
        <v>231</v>
      </c>
      <c r="D109" s="75"/>
      <c r="E109" s="23">
        <v>204</v>
      </c>
      <c r="H109" s="15"/>
    </row>
    <row r="110" spans="1:8" ht="21.6" customHeight="1" x14ac:dyDescent="0.25">
      <c r="A110" s="87"/>
      <c r="B110" s="87"/>
      <c r="C110" s="75" t="s">
        <v>232</v>
      </c>
      <c r="D110" s="75"/>
      <c r="E110" s="23">
        <v>207.5</v>
      </c>
      <c r="H110" s="15"/>
    </row>
    <row r="111" spans="1:8" ht="21.6" customHeight="1" x14ac:dyDescent="0.25">
      <c r="A111" s="87"/>
      <c r="B111" s="87"/>
      <c r="C111" s="96" t="s">
        <v>233</v>
      </c>
      <c r="D111" s="96"/>
      <c r="E111" s="23">
        <v>139.28</v>
      </c>
      <c r="H111" s="15"/>
    </row>
    <row r="112" spans="1:8" ht="21.6" customHeight="1" x14ac:dyDescent="0.25">
      <c r="A112" s="87" t="s">
        <v>152</v>
      </c>
      <c r="B112" s="87"/>
      <c r="C112" s="90"/>
      <c r="D112" s="90"/>
      <c r="E112" s="23">
        <f>C96</f>
        <v>2028.5</v>
      </c>
      <c r="H112" s="15"/>
    </row>
    <row r="113" spans="1:8" ht="21.6" customHeight="1" x14ac:dyDescent="0.25">
      <c r="A113" s="88"/>
      <c r="B113" s="88"/>
      <c r="C113" s="89" t="s">
        <v>153</v>
      </c>
      <c r="D113" s="89"/>
      <c r="E113" s="6">
        <f>('April 2024 - June 2024'!E126+E14)-SUM(E101:E112)</f>
        <v>699.83999999999924</v>
      </c>
      <c r="H113" s="15"/>
    </row>
    <row r="114" spans="1:8" ht="13.5" customHeight="1" x14ac:dyDescent="0.25">
      <c r="H114" s="15"/>
    </row>
    <row r="115" spans="1:8" ht="21.6" customHeight="1" x14ac:dyDescent="0.25">
      <c r="A115" s="86" t="s">
        <v>234</v>
      </c>
      <c r="B115" s="86"/>
      <c r="C115" s="86"/>
      <c r="D115" s="86"/>
      <c r="E115" s="86"/>
      <c r="H115" s="15"/>
    </row>
    <row r="116" spans="1:8" ht="21.6" customHeight="1" x14ac:dyDescent="0.25">
      <c r="A116" s="86" t="s">
        <v>151</v>
      </c>
      <c r="B116" s="86"/>
      <c r="C116" s="86" t="s">
        <v>30</v>
      </c>
      <c r="D116" s="86"/>
      <c r="E116" s="28" t="s">
        <v>31</v>
      </c>
      <c r="H116" s="15"/>
    </row>
    <row r="117" spans="1:8" ht="21.6" customHeight="1" x14ac:dyDescent="0.25">
      <c r="A117" s="87" t="s">
        <v>235</v>
      </c>
      <c r="B117" s="87"/>
      <c r="C117" s="92"/>
      <c r="D117" s="92"/>
      <c r="E117" s="6">
        <f>E113</f>
        <v>699.83999999999924</v>
      </c>
    </row>
    <row r="118" spans="1:8" ht="21.6" customHeight="1" x14ac:dyDescent="0.25">
      <c r="A118" s="87" t="s">
        <v>131</v>
      </c>
      <c r="B118" s="87"/>
      <c r="C118" s="75" t="s">
        <v>236</v>
      </c>
      <c r="D118" s="75"/>
      <c r="E118" s="23">
        <v>72</v>
      </c>
    </row>
    <row r="119" spans="1:8" ht="21.6" customHeight="1" x14ac:dyDescent="0.25">
      <c r="A119" s="87"/>
      <c r="B119" s="87"/>
      <c r="C119" s="75" t="s">
        <v>237</v>
      </c>
      <c r="D119" s="75"/>
      <c r="E119" s="23">
        <v>55.3</v>
      </c>
    </row>
    <row r="120" spans="1:8" ht="21.6" customHeight="1" x14ac:dyDescent="0.25">
      <c r="A120" s="87"/>
      <c r="B120" s="87"/>
      <c r="C120" s="75" t="s">
        <v>238</v>
      </c>
      <c r="D120" s="75"/>
      <c r="E120" s="23">
        <v>0</v>
      </c>
    </row>
    <row r="121" spans="1:8" ht="21.6" customHeight="1" x14ac:dyDescent="0.25">
      <c r="A121" s="87"/>
      <c r="B121" s="87"/>
      <c r="C121" s="75" t="s">
        <v>239</v>
      </c>
      <c r="D121" s="75"/>
      <c r="E121" s="23">
        <v>500</v>
      </c>
    </row>
    <row r="122" spans="1:8" ht="21.6" customHeight="1" x14ac:dyDescent="0.25">
      <c r="A122" s="87"/>
      <c r="B122" s="87"/>
      <c r="C122" s="75" t="s">
        <v>240</v>
      </c>
      <c r="D122" s="75"/>
      <c r="E122" s="23">
        <v>85</v>
      </c>
    </row>
    <row r="123" spans="1:8" ht="21.6" customHeight="1" x14ac:dyDescent="0.25">
      <c r="A123" s="87"/>
      <c r="B123" s="87"/>
      <c r="C123" s="75" t="s">
        <v>241</v>
      </c>
      <c r="D123" s="75"/>
      <c r="E123" s="23">
        <v>630</v>
      </c>
    </row>
    <row r="124" spans="1:8" ht="21.6" customHeight="1" x14ac:dyDescent="0.25">
      <c r="A124" s="87"/>
      <c r="B124" s="87"/>
      <c r="C124" s="96" t="s">
        <v>242</v>
      </c>
      <c r="D124" s="96"/>
      <c r="E124" s="23">
        <v>464.47</v>
      </c>
    </row>
    <row r="125" spans="1:8" ht="21.6" customHeight="1" x14ac:dyDescent="0.25">
      <c r="A125" s="87" t="s">
        <v>152</v>
      </c>
      <c r="B125" s="87"/>
      <c r="C125" s="90"/>
      <c r="D125" s="90"/>
      <c r="E125" s="23">
        <f>C96</f>
        <v>2028.5</v>
      </c>
    </row>
    <row r="126" spans="1:8" ht="21.6" customHeight="1" x14ac:dyDescent="0.25">
      <c r="A126" s="88"/>
      <c r="B126" s="88"/>
      <c r="C126" s="91" t="s">
        <v>163</v>
      </c>
      <c r="D126" s="91"/>
      <c r="E126" s="6">
        <f>(E117+E26)-SUM(E118:E125)</f>
        <v>625.06999999999925</v>
      </c>
    </row>
    <row r="127" spans="1:8" ht="13.5" customHeight="1" x14ac:dyDescent="0.25">
      <c r="A127" s="30"/>
      <c r="B127" s="30"/>
      <c r="C127" s="30"/>
      <c r="D127" s="30"/>
      <c r="E127" s="30"/>
    </row>
    <row r="128" spans="1:8" ht="17.25" customHeight="1" x14ac:dyDescent="0.25">
      <c r="A128" s="30"/>
      <c r="B128" s="30"/>
      <c r="C128" s="30"/>
      <c r="D128" s="30"/>
      <c r="E128" s="30"/>
    </row>
    <row r="129" spans="1:33" ht="21.6" customHeight="1" x14ac:dyDescent="0.25">
      <c r="A129" s="86" t="s">
        <v>243</v>
      </c>
      <c r="B129" s="86"/>
      <c r="C129" s="86"/>
      <c r="D129" s="86"/>
      <c r="E129" s="86"/>
      <c r="G129" s="37" t="s">
        <v>244</v>
      </c>
      <c r="H129" s="23">
        <v>330.3</v>
      </c>
    </row>
    <row r="130" spans="1:33" ht="21.6" customHeight="1" x14ac:dyDescent="0.25">
      <c r="A130" s="86" t="s">
        <v>151</v>
      </c>
      <c r="B130" s="86"/>
      <c r="C130" s="86" t="s">
        <v>30</v>
      </c>
      <c r="D130" s="86"/>
      <c r="E130" s="28" t="s">
        <v>31</v>
      </c>
      <c r="G130" s="38" t="s">
        <v>245</v>
      </c>
      <c r="H130" s="97">
        <f>330-H129</f>
        <v>-0.30000000000001137</v>
      </c>
    </row>
    <row r="131" spans="1:33" ht="43.15" customHeight="1" x14ac:dyDescent="0.25">
      <c r="A131" s="87" t="s">
        <v>246</v>
      </c>
      <c r="B131" s="87"/>
      <c r="C131" s="90"/>
      <c r="D131" s="90"/>
      <c r="E131" s="6">
        <f>E126</f>
        <v>625.06999999999925</v>
      </c>
      <c r="G131" s="40" t="s">
        <v>247</v>
      </c>
      <c r="H131" s="97"/>
    </row>
    <row r="132" spans="1:33" ht="21.6" customHeight="1" x14ac:dyDescent="0.25">
      <c r="A132" s="87" t="s">
        <v>131</v>
      </c>
      <c r="B132" s="87"/>
      <c r="C132" s="75" t="s">
        <v>248</v>
      </c>
      <c r="D132" s="75"/>
      <c r="E132" s="23">
        <v>130.84</v>
      </c>
      <c r="H132"/>
    </row>
    <row r="133" spans="1:33" ht="21.6" customHeight="1" x14ac:dyDescent="0.25">
      <c r="A133" s="87"/>
      <c r="B133" s="87"/>
      <c r="C133" s="75" t="s">
        <v>249</v>
      </c>
      <c r="D133" s="75"/>
      <c r="E133" s="23">
        <v>1150</v>
      </c>
    </row>
    <row r="134" spans="1:33" ht="21.6" customHeight="1" x14ac:dyDescent="0.25">
      <c r="A134" s="87"/>
      <c r="B134" s="87"/>
      <c r="C134" s="75" t="s">
        <v>250</v>
      </c>
      <c r="D134" s="75"/>
      <c r="E134" s="23">
        <v>500</v>
      </c>
    </row>
    <row r="135" spans="1:33" ht="21.6" customHeight="1" x14ac:dyDescent="0.25">
      <c r="A135" s="87"/>
      <c r="B135" s="87"/>
      <c r="C135" s="75" t="s">
        <v>251</v>
      </c>
      <c r="D135" s="75"/>
      <c r="E135" s="23">
        <v>30</v>
      </c>
    </row>
    <row r="136" spans="1:33" ht="21.6" customHeight="1" x14ac:dyDescent="0.25">
      <c r="A136" s="87"/>
      <c r="B136" s="87"/>
      <c r="C136" s="75" t="s">
        <v>252</v>
      </c>
      <c r="D136" s="75"/>
      <c r="E136" s="23">
        <v>60</v>
      </c>
    </row>
    <row r="137" spans="1:33" ht="86.45" customHeight="1" x14ac:dyDescent="0.25">
      <c r="A137" s="87"/>
      <c r="B137" s="87"/>
      <c r="C137" s="83" t="s">
        <v>253</v>
      </c>
      <c r="D137" s="83"/>
      <c r="E137" s="23">
        <v>919.52</v>
      </c>
      <c r="F137" s="35"/>
      <c r="G137" s="35"/>
      <c r="H137" s="41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</row>
    <row r="138" spans="1:33" ht="21.6" customHeight="1" x14ac:dyDescent="0.25">
      <c r="A138" s="87"/>
      <c r="B138" s="87"/>
      <c r="C138" s="83" t="s">
        <v>229</v>
      </c>
      <c r="D138" s="83"/>
      <c r="E138" s="23">
        <v>600</v>
      </c>
    </row>
    <row r="139" spans="1:33" ht="21.6" customHeight="1" x14ac:dyDescent="0.25">
      <c r="A139" s="87"/>
      <c r="B139" s="87"/>
      <c r="C139" s="98" t="s">
        <v>254</v>
      </c>
      <c r="D139" s="98"/>
      <c r="E139" s="23">
        <v>9.5</v>
      </c>
    </row>
    <row r="140" spans="1:33" ht="21.6" customHeight="1" x14ac:dyDescent="0.25">
      <c r="A140" s="87" t="s">
        <v>152</v>
      </c>
      <c r="B140" s="87"/>
      <c r="C140" s="90"/>
      <c r="D140" s="90"/>
      <c r="E140" s="23">
        <f>C96</f>
        <v>2028.5</v>
      </c>
    </row>
    <row r="141" spans="1:33" ht="21.6" customHeight="1" x14ac:dyDescent="0.25">
      <c r="A141" s="88"/>
      <c r="B141" s="88"/>
      <c r="C141" s="91" t="s">
        <v>163</v>
      </c>
      <c r="D141" s="91"/>
      <c r="E141" s="6">
        <f>(E39+E131)-SUM(E132:E140)</f>
        <v>502.71000000000004</v>
      </c>
    </row>
    <row r="142" spans="1:33" ht="13.5" customHeight="1" x14ac:dyDescent="0.25">
      <c r="A142" s="15"/>
      <c r="B142" s="15"/>
    </row>
    <row r="143" spans="1:33" ht="13.5" customHeight="1" x14ac:dyDescent="0.25">
      <c r="A143" s="15"/>
      <c r="B143" s="15"/>
    </row>
    <row r="144" spans="1:33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</sheetData>
  <mergeCells count="101">
    <mergeCell ref="A140:B140"/>
    <mergeCell ref="C140:D140"/>
    <mergeCell ref="A141:B141"/>
    <mergeCell ref="C141:D141"/>
    <mergeCell ref="A126:B126"/>
    <mergeCell ref="C126:D126"/>
    <mergeCell ref="A129:E129"/>
    <mergeCell ref="A130:B130"/>
    <mergeCell ref="C130:D130"/>
    <mergeCell ref="H130:H131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A1:E1"/>
    <mergeCell ref="A4:B4"/>
    <mergeCell ref="A5:B5"/>
    <mergeCell ref="A8:E8"/>
    <mergeCell ref="C9:D9"/>
    <mergeCell ref="C10:D10"/>
    <mergeCell ref="C11:D11"/>
    <mergeCell ref="C12:D12"/>
    <mergeCell ref="C13:D13"/>
  </mergeCells>
  <conditionalFormatting sqref="C34:C35">
    <cfRule type="cellIs" dxfId="69" priority="4" operator="equal">
      <formula>0</formula>
    </cfRule>
  </conditionalFormatting>
  <conditionalFormatting sqref="C40">
    <cfRule type="cellIs" dxfId="68" priority="3" operator="equal">
      <formula>0</formula>
    </cfRule>
  </conditionalFormatting>
  <conditionalFormatting sqref="C47:C50 C53:C58 C60:C62 C64:C67 C69:C70 C72:C76 C78:C81 C83:C88 C96 E101:E112 E118:E125 H129 E132:E140">
    <cfRule type="cellIs" dxfId="67" priority="2" operator="equal">
      <formula>0</formula>
    </cfRule>
  </conditionalFormatting>
  <conditionalFormatting sqref="D35">
    <cfRule type="cellIs" dxfId="66" priority="6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44"/>
  <sheetViews>
    <sheetView tabSelected="1" topLeftCell="A109" zoomScaleNormal="100" workbookViewId="0">
      <selection activeCell="G117" sqref="G117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9" ht="21.6" customHeight="1" x14ac:dyDescent="0.25">
      <c r="A1" s="68" t="s">
        <v>255</v>
      </c>
      <c r="B1" s="68"/>
      <c r="C1" s="68"/>
      <c r="D1" s="68"/>
      <c r="E1" s="68"/>
      <c r="F1" s="15"/>
      <c r="G1" s="15"/>
      <c r="H1" s="20"/>
      <c r="I1" s="15"/>
    </row>
    <row r="2" spans="1:29" ht="21.6" customHeight="1" x14ac:dyDescent="0.25">
      <c r="A2" s="3"/>
      <c r="B2" s="3"/>
      <c r="C2" s="3"/>
      <c r="D2" s="3"/>
      <c r="E2" s="3"/>
    </row>
    <row r="3" spans="1:29" ht="64.900000000000006" customHeight="1" x14ac:dyDescent="0.25">
      <c r="A3" s="7" t="s">
        <v>6</v>
      </c>
      <c r="B3" s="7" t="s">
        <v>180</v>
      </c>
      <c r="C3" s="6">
        <f>E131</f>
        <v>1124.3999999999996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ht="21.6" customHeight="1" x14ac:dyDescent="0.25">
      <c r="A4" s="93" t="s">
        <v>22</v>
      </c>
      <c r="B4" s="93"/>
      <c r="C4" s="6">
        <f>SUM(C3)</f>
        <v>1124.3999999999996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21.6" customHeight="1" x14ac:dyDescent="0.25">
      <c r="A5" s="91" t="s">
        <v>24</v>
      </c>
      <c r="B5" s="91"/>
      <c r="C5" s="6">
        <f>C96</f>
        <v>-8433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1:2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29" ht="21.6" customHeight="1" x14ac:dyDescent="0.25">
      <c r="A8" s="81" t="s">
        <v>256</v>
      </c>
      <c r="B8" s="81"/>
      <c r="C8" s="81"/>
      <c r="D8" s="81"/>
      <c r="E8" s="81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ht="21.6" customHeight="1" x14ac:dyDescent="0.25">
      <c r="A9" s="1" t="s">
        <v>4</v>
      </c>
      <c r="B9" s="1" t="s">
        <v>29</v>
      </c>
      <c r="C9" s="74" t="s">
        <v>30</v>
      </c>
      <c r="D9" s="74"/>
      <c r="E9" s="5" t="s">
        <v>31</v>
      </c>
    </row>
    <row r="10" spans="1:29" ht="21.6" customHeight="1" x14ac:dyDescent="0.25">
      <c r="A10" s="13" t="s">
        <v>257</v>
      </c>
      <c r="B10" s="14" t="s">
        <v>57</v>
      </c>
      <c r="C10" s="75" t="s">
        <v>201</v>
      </c>
      <c r="D10" s="75"/>
      <c r="E10" s="6">
        <v>0</v>
      </c>
    </row>
    <row r="11" spans="1:29" ht="21.6" customHeight="1" x14ac:dyDescent="0.25">
      <c r="A11" s="13" t="s">
        <v>258</v>
      </c>
      <c r="B11" s="14" t="s">
        <v>259</v>
      </c>
      <c r="C11" s="75" t="s">
        <v>260</v>
      </c>
      <c r="D11" s="75"/>
      <c r="E11" s="6">
        <v>78</v>
      </c>
    </row>
    <row r="12" spans="1:29" ht="21.6" customHeight="1" x14ac:dyDescent="0.25">
      <c r="A12" s="13" t="s">
        <v>261</v>
      </c>
      <c r="B12" s="14" t="s">
        <v>74</v>
      </c>
      <c r="C12" s="75" t="s">
        <v>262</v>
      </c>
      <c r="D12" s="75"/>
      <c r="E12" s="6">
        <v>174</v>
      </c>
    </row>
    <row r="13" spans="1:29" ht="21.6" customHeight="1" x14ac:dyDescent="0.25">
      <c r="A13" s="13" t="s">
        <v>261</v>
      </c>
      <c r="B13" s="14" t="s">
        <v>263</v>
      </c>
      <c r="C13" s="83" t="s">
        <v>35</v>
      </c>
      <c r="D13" s="83"/>
      <c r="E13" s="6">
        <v>68</v>
      </c>
    </row>
    <row r="14" spans="1:29" ht="21.6" customHeight="1" x14ac:dyDescent="0.25">
      <c r="A14" s="13" t="s">
        <v>264</v>
      </c>
      <c r="B14" s="14" t="s">
        <v>263</v>
      </c>
      <c r="C14" s="83" t="s">
        <v>35</v>
      </c>
      <c r="D14" s="83"/>
      <c r="E14" s="6">
        <v>68</v>
      </c>
    </row>
    <row r="15" spans="1:29" ht="21.6" customHeight="1" x14ac:dyDescent="0.25">
      <c r="A15" s="13" t="s">
        <v>265</v>
      </c>
      <c r="B15" s="14" t="s">
        <v>34</v>
      </c>
      <c r="C15" s="75" t="s">
        <v>35</v>
      </c>
      <c r="D15" s="75"/>
      <c r="E15" s="6">
        <v>2405</v>
      </c>
    </row>
    <row r="16" spans="1:29" ht="21.6" customHeight="1" x14ac:dyDescent="0.25">
      <c r="A16" s="76"/>
      <c r="B16" s="76"/>
      <c r="C16" s="91" t="s">
        <v>37</v>
      </c>
      <c r="D16" s="91"/>
      <c r="E16" s="6">
        <f>SUM(E10:E15)</f>
        <v>2793</v>
      </c>
    </row>
    <row r="17" spans="1:26" ht="13.5" customHeight="1" x14ac:dyDescent="0.25">
      <c r="A17" s="15"/>
      <c r="B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81" t="s">
        <v>266</v>
      </c>
      <c r="B18" s="81"/>
      <c r="C18" s="81"/>
      <c r="D18" s="81"/>
      <c r="E18" s="81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42" t="s">
        <v>4</v>
      </c>
      <c r="B19" s="1" t="s">
        <v>29</v>
      </c>
      <c r="C19" s="74" t="s">
        <v>30</v>
      </c>
      <c r="D19" s="74"/>
      <c r="E19" s="5" t="s">
        <v>31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267</v>
      </c>
      <c r="B20" s="14" t="s">
        <v>57</v>
      </c>
      <c r="C20" s="75" t="s">
        <v>201</v>
      </c>
      <c r="D20" s="75"/>
      <c r="E20" s="6">
        <v>0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3" t="s">
        <v>268</v>
      </c>
      <c r="B21" s="14" t="s">
        <v>263</v>
      </c>
      <c r="C21" s="83" t="s">
        <v>35</v>
      </c>
      <c r="D21" s="83"/>
      <c r="E21" s="6">
        <v>68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3" t="s">
        <v>269</v>
      </c>
      <c r="B22" s="14" t="s">
        <v>34</v>
      </c>
      <c r="C22" s="75" t="s">
        <v>35</v>
      </c>
      <c r="D22" s="75"/>
      <c r="E22" s="6">
        <v>2405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3" t="s">
        <v>270</v>
      </c>
      <c r="B23" s="14" t="s">
        <v>271</v>
      </c>
      <c r="C23" s="75" t="s">
        <v>272</v>
      </c>
      <c r="D23" s="75"/>
      <c r="E23" s="6">
        <v>300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50.1" customHeight="1" x14ac:dyDescent="0.25">
      <c r="A24" s="13" t="s">
        <v>273</v>
      </c>
      <c r="B24" s="14" t="s">
        <v>274</v>
      </c>
      <c r="C24" s="83" t="s">
        <v>275</v>
      </c>
      <c r="D24" s="83"/>
      <c r="E24" s="6">
        <v>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509</v>
      </c>
      <c r="B25" s="14" t="s">
        <v>143</v>
      </c>
      <c r="C25" s="83" t="s">
        <v>510</v>
      </c>
      <c r="D25" s="83"/>
      <c r="E25" s="6">
        <v>500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39.950000000000003" customHeight="1" x14ac:dyDescent="0.25">
      <c r="A26" s="13" t="s">
        <v>515</v>
      </c>
      <c r="B26" s="64" t="s">
        <v>517</v>
      </c>
      <c r="C26" s="102" t="s">
        <v>516</v>
      </c>
      <c r="D26" s="100"/>
      <c r="E26" s="6">
        <v>12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90" customHeight="1" x14ac:dyDescent="0.25">
      <c r="A27" s="13" t="s">
        <v>515</v>
      </c>
      <c r="B27" s="64" t="s">
        <v>518</v>
      </c>
      <c r="C27" s="99" t="s">
        <v>527</v>
      </c>
      <c r="D27" s="100"/>
      <c r="E27" s="6">
        <v>7.1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21.6" customHeight="1" x14ac:dyDescent="0.25">
      <c r="A28" s="13" t="s">
        <v>519</v>
      </c>
      <c r="B28" s="64" t="s">
        <v>145</v>
      </c>
      <c r="C28" s="99" t="s">
        <v>520</v>
      </c>
      <c r="D28" s="101"/>
      <c r="E28" s="6">
        <v>500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21.6" customHeight="1" x14ac:dyDescent="0.25">
      <c r="A29" s="13" t="s">
        <v>519</v>
      </c>
      <c r="B29" s="64" t="s">
        <v>15</v>
      </c>
      <c r="C29" s="99" t="s">
        <v>521</v>
      </c>
      <c r="D29" s="101"/>
      <c r="E29" s="6">
        <v>5.04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21.6" customHeight="1" x14ac:dyDescent="0.25">
      <c r="A30" s="13" t="s">
        <v>528</v>
      </c>
      <c r="B30" s="64"/>
      <c r="C30" s="99" t="s">
        <v>529</v>
      </c>
      <c r="D30" s="101"/>
      <c r="E30" s="6">
        <v>9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21.6" customHeight="1" x14ac:dyDescent="0.25">
      <c r="A31" s="13" t="s">
        <v>530</v>
      </c>
      <c r="B31" s="64" t="s">
        <v>145</v>
      </c>
      <c r="C31" s="99" t="s">
        <v>531</v>
      </c>
      <c r="D31" s="101"/>
      <c r="E31" s="6">
        <v>1000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21.6" customHeight="1" x14ac:dyDescent="0.25">
      <c r="A32" s="76"/>
      <c r="B32" s="76"/>
      <c r="C32" s="91" t="s">
        <v>37</v>
      </c>
      <c r="D32" s="91"/>
      <c r="E32" s="6">
        <f>SUM(E20:E31)</f>
        <v>4806.1399999999994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3.5" customHeight="1" x14ac:dyDescent="0.25">
      <c r="A33" s="15"/>
      <c r="B33" s="15"/>
      <c r="C33" s="15"/>
      <c r="D33" s="32"/>
      <c r="E33" s="33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21.6" customHeight="1" x14ac:dyDescent="0.25">
      <c r="A34" s="81" t="s">
        <v>276</v>
      </c>
      <c r="B34" s="81"/>
      <c r="C34" s="81"/>
      <c r="D34" s="81"/>
      <c r="E34" s="81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21.6" customHeight="1" x14ac:dyDescent="0.25">
      <c r="A35" s="1" t="s">
        <v>4</v>
      </c>
      <c r="B35" s="1" t="s">
        <v>29</v>
      </c>
      <c r="C35" s="74" t="s">
        <v>30</v>
      </c>
      <c r="D35" s="74"/>
      <c r="E35" s="5" t="s">
        <v>31</v>
      </c>
    </row>
    <row r="36" spans="1:26" ht="21.6" customHeight="1" x14ac:dyDescent="0.25">
      <c r="A36" s="13" t="s">
        <v>277</v>
      </c>
      <c r="B36" s="14" t="s">
        <v>57</v>
      </c>
      <c r="C36" s="75" t="s">
        <v>201</v>
      </c>
      <c r="D36" s="75"/>
      <c r="E36" s="6">
        <v>0</v>
      </c>
    </row>
    <row r="37" spans="1:26" ht="21.6" customHeight="1" x14ac:dyDescent="0.25">
      <c r="A37" s="13" t="s">
        <v>278</v>
      </c>
      <c r="B37" s="14" t="s">
        <v>263</v>
      </c>
      <c r="C37" s="75" t="s">
        <v>35</v>
      </c>
      <c r="D37" s="75"/>
      <c r="E37" s="6">
        <v>68</v>
      </c>
    </row>
    <row r="38" spans="1:26" ht="21.6" customHeight="1" x14ac:dyDescent="0.25">
      <c r="A38" s="13"/>
      <c r="B38" s="14" t="s">
        <v>523</v>
      </c>
      <c r="C38" s="103" t="s">
        <v>524</v>
      </c>
      <c r="D38" s="104"/>
      <c r="E38" s="6">
        <v>900</v>
      </c>
    </row>
    <row r="39" spans="1:26" ht="21.6" customHeight="1" x14ac:dyDescent="0.25">
      <c r="A39" s="13" t="s">
        <v>279</v>
      </c>
      <c r="B39" s="14" t="s">
        <v>34</v>
      </c>
      <c r="C39" s="75" t="s">
        <v>35</v>
      </c>
      <c r="D39" s="75"/>
      <c r="E39" s="6">
        <v>2405</v>
      </c>
    </row>
    <row r="40" spans="1:26" ht="21.6" customHeight="1" x14ac:dyDescent="0.25">
      <c r="A40" s="76"/>
      <c r="B40" s="76"/>
      <c r="C40" s="91" t="s">
        <v>37</v>
      </c>
      <c r="D40" s="91"/>
      <c r="E40" s="6">
        <f>SUM(E36:E39)</f>
        <v>3373</v>
      </c>
    </row>
    <row r="41" spans="1:26" ht="13.5" customHeight="1" x14ac:dyDescent="0.25">
      <c r="A41" s="15"/>
      <c r="B41" s="15"/>
      <c r="C41" s="15"/>
      <c r="D41" s="32"/>
      <c r="E41" s="33"/>
    </row>
    <row r="42" spans="1:26" ht="12.75" customHeight="1" x14ac:dyDescent="0.25">
      <c r="A42" s="15"/>
      <c r="B42" s="15"/>
      <c r="C42" s="15"/>
      <c r="D42" s="32"/>
      <c r="E42" s="33"/>
    </row>
    <row r="43" spans="1:26" ht="13.5" customHeight="1" x14ac:dyDescent="0.25">
      <c r="A43" s="15"/>
      <c r="B43" s="15"/>
      <c r="C43" s="15"/>
      <c r="D43" s="32"/>
      <c r="E43" s="33"/>
    </row>
    <row r="44" spans="1:26" ht="13.5" customHeight="1" x14ac:dyDescent="0.25">
      <c r="A44" s="15"/>
      <c r="B44" s="15"/>
    </row>
    <row r="45" spans="1:26" ht="21.6" customHeight="1" x14ac:dyDescent="0.25">
      <c r="A45" s="84" t="s">
        <v>280</v>
      </c>
      <c r="B45" s="84"/>
      <c r="C45" s="84"/>
    </row>
    <row r="46" spans="1:26" ht="21.6" customHeight="1" x14ac:dyDescent="0.25">
      <c r="A46" s="22" t="s">
        <v>29</v>
      </c>
      <c r="B46" s="22" t="s">
        <v>30</v>
      </c>
      <c r="C46" s="9" t="s">
        <v>31</v>
      </c>
      <c r="D46" s="20"/>
    </row>
    <row r="47" spans="1:26" ht="21.6" customHeight="1" x14ac:dyDescent="0.25">
      <c r="A47" s="85" t="s">
        <v>71</v>
      </c>
      <c r="B47" s="85"/>
      <c r="C47" s="85"/>
    </row>
    <row r="48" spans="1:26" ht="21.6" customHeight="1" x14ac:dyDescent="0.25">
      <c r="A48" s="13" t="s">
        <v>259</v>
      </c>
      <c r="B48" s="43"/>
      <c r="C48" s="23">
        <v>0</v>
      </c>
    </row>
    <row r="49" spans="1:3" ht="21.6" customHeight="1" x14ac:dyDescent="0.25">
      <c r="A49" s="13" t="s">
        <v>48</v>
      </c>
      <c r="B49" s="43"/>
      <c r="C49" s="23">
        <v>0</v>
      </c>
    </row>
    <row r="50" spans="1:3" ht="21.6" customHeight="1" x14ac:dyDescent="0.25">
      <c r="A50" s="13" t="s">
        <v>74</v>
      </c>
      <c r="B50" s="43" t="s">
        <v>75</v>
      </c>
      <c r="C50" s="23">
        <v>149</v>
      </c>
    </row>
    <row r="51" spans="1:3" ht="21.6" customHeight="1" x14ac:dyDescent="0.25">
      <c r="A51" s="25"/>
      <c r="B51" s="27" t="s">
        <v>77</v>
      </c>
      <c r="C51" s="23">
        <f>SUM(C48:C50)</f>
        <v>149</v>
      </c>
    </row>
    <row r="52" spans="1:3" ht="21.6" customHeight="1" x14ac:dyDescent="0.25">
      <c r="A52" s="85" t="s">
        <v>281</v>
      </c>
      <c r="B52" s="85"/>
      <c r="C52" s="85"/>
    </row>
    <row r="53" spans="1:3" ht="21.6" customHeight="1" x14ac:dyDescent="0.25">
      <c r="A53" s="85"/>
      <c r="B53" s="85"/>
      <c r="C53" s="85"/>
    </row>
    <row r="54" spans="1:3" ht="21.6" customHeight="1" x14ac:dyDescent="0.25">
      <c r="A54" s="13" t="s">
        <v>82</v>
      </c>
      <c r="B54" s="43"/>
      <c r="C54" s="23">
        <v>0</v>
      </c>
    </row>
    <row r="55" spans="1:3" ht="21.6" customHeight="1" x14ac:dyDescent="0.25">
      <c r="A55" s="13" t="s">
        <v>84</v>
      </c>
      <c r="B55" s="43"/>
      <c r="C55" s="23">
        <v>0</v>
      </c>
    </row>
    <row r="56" spans="1:3" ht="21.6" customHeight="1" x14ac:dyDescent="0.25">
      <c r="A56" s="13" t="s">
        <v>86</v>
      </c>
      <c r="B56" s="43"/>
      <c r="C56" s="23">
        <v>0</v>
      </c>
    </row>
    <row r="57" spans="1:3" ht="21.6" customHeight="1" x14ac:dyDescent="0.25">
      <c r="A57" s="13" t="s">
        <v>88</v>
      </c>
      <c r="B57" s="43"/>
      <c r="C57" s="23">
        <v>0</v>
      </c>
    </row>
    <row r="58" spans="1:3" ht="21.6" customHeight="1" x14ac:dyDescent="0.25">
      <c r="A58" s="13" t="s">
        <v>218</v>
      </c>
      <c r="B58" s="43"/>
      <c r="C58" s="23">
        <v>0</v>
      </c>
    </row>
    <row r="59" spans="1:3" ht="21.6" customHeight="1" x14ac:dyDescent="0.25">
      <c r="A59" s="13"/>
      <c r="B59" s="27" t="s">
        <v>90</v>
      </c>
      <c r="C59" s="23">
        <f>SUM(C54:C58)</f>
        <v>0</v>
      </c>
    </row>
    <row r="60" spans="1:3" ht="21.6" customHeight="1" x14ac:dyDescent="0.25">
      <c r="A60" s="85" t="s">
        <v>92</v>
      </c>
      <c r="B60" s="85"/>
      <c r="C60" s="85"/>
    </row>
    <row r="61" spans="1:3" ht="21.6" customHeight="1" x14ac:dyDescent="0.25">
      <c r="A61" s="13" t="s">
        <v>94</v>
      </c>
      <c r="B61" s="43" t="s">
        <v>95</v>
      </c>
      <c r="C61" s="23">
        <v>0</v>
      </c>
    </row>
    <row r="62" spans="1:3" ht="21.6" customHeight="1" x14ac:dyDescent="0.25">
      <c r="A62" s="13" t="s">
        <v>97</v>
      </c>
      <c r="B62" s="43" t="s">
        <v>98</v>
      </c>
      <c r="C62" s="23">
        <v>0</v>
      </c>
    </row>
    <row r="63" spans="1:3" ht="21.6" customHeight="1" x14ac:dyDescent="0.25">
      <c r="A63" s="13"/>
      <c r="B63" s="27" t="s">
        <v>100</v>
      </c>
      <c r="C63" s="23">
        <f>SUM(C61:C62)</f>
        <v>0</v>
      </c>
    </row>
    <row r="64" spans="1:3" ht="21.6" customHeight="1" x14ac:dyDescent="0.25">
      <c r="A64" s="85" t="s">
        <v>102</v>
      </c>
      <c r="B64" s="85"/>
      <c r="C64" s="85"/>
    </row>
    <row r="65" spans="1:3" ht="21.6" customHeight="1" x14ac:dyDescent="0.25">
      <c r="A65" s="13" t="s">
        <v>104</v>
      </c>
      <c r="B65" s="43" t="s">
        <v>105</v>
      </c>
      <c r="C65" s="23">
        <v>0</v>
      </c>
    </row>
    <row r="66" spans="1:3" ht="21.6" customHeight="1" x14ac:dyDescent="0.25">
      <c r="A66" s="25"/>
      <c r="B66" s="43" t="s">
        <v>107</v>
      </c>
      <c r="C66" s="23">
        <v>0</v>
      </c>
    </row>
    <row r="67" spans="1:3" ht="21.6" customHeight="1" x14ac:dyDescent="0.25">
      <c r="A67" s="25"/>
      <c r="B67" s="43" t="s">
        <v>109</v>
      </c>
      <c r="C67" s="23">
        <v>0</v>
      </c>
    </row>
    <row r="68" spans="1:3" ht="21.6" customHeight="1" x14ac:dyDescent="0.25">
      <c r="A68" s="25"/>
      <c r="B68" s="27" t="s">
        <v>111</v>
      </c>
      <c r="C68" s="23">
        <f>SUM(C65:C67)</f>
        <v>0</v>
      </c>
    </row>
    <row r="69" spans="1:3" ht="21.6" customHeight="1" x14ac:dyDescent="0.25">
      <c r="A69" s="85" t="s">
        <v>112</v>
      </c>
      <c r="B69" s="85"/>
      <c r="C69" s="85"/>
    </row>
    <row r="70" spans="1:3" ht="21.6" customHeight="1" x14ac:dyDescent="0.25">
      <c r="A70" s="13" t="s">
        <v>113</v>
      </c>
      <c r="B70" s="43" t="s">
        <v>114</v>
      </c>
      <c r="C70" s="23">
        <v>0</v>
      </c>
    </row>
    <row r="71" spans="1:3" ht="21.6" customHeight="1" x14ac:dyDescent="0.25">
      <c r="A71" s="25"/>
      <c r="B71" s="27" t="s">
        <v>115</v>
      </c>
      <c r="C71" s="23">
        <f>SUM(C70)</f>
        <v>0</v>
      </c>
    </row>
    <row r="72" spans="1:3" ht="21.6" customHeight="1" x14ac:dyDescent="0.25">
      <c r="A72" s="85" t="s">
        <v>116</v>
      </c>
      <c r="B72" s="85"/>
      <c r="C72" s="85"/>
    </row>
    <row r="73" spans="1:3" ht="43.15" customHeight="1" x14ac:dyDescent="0.25">
      <c r="A73" s="13" t="s">
        <v>282</v>
      </c>
      <c r="B73" s="43" t="s">
        <v>118</v>
      </c>
      <c r="C73" s="23">
        <v>0</v>
      </c>
    </row>
    <row r="74" spans="1:3" ht="21.6" customHeight="1" x14ac:dyDescent="0.25">
      <c r="A74" s="13" t="s">
        <v>119</v>
      </c>
      <c r="B74" s="43" t="s">
        <v>120</v>
      </c>
      <c r="C74" s="23">
        <v>0</v>
      </c>
    </row>
    <row r="75" spans="1:3" ht="43.15" customHeight="1" x14ac:dyDescent="0.25">
      <c r="A75" s="13" t="s">
        <v>121</v>
      </c>
      <c r="B75" s="43" t="s">
        <v>122</v>
      </c>
      <c r="C75" s="23">
        <v>0</v>
      </c>
    </row>
    <row r="76" spans="1:3" ht="21.6" customHeight="1" x14ac:dyDescent="0.25">
      <c r="A76" s="13" t="s">
        <v>123</v>
      </c>
      <c r="B76" s="43" t="s">
        <v>123</v>
      </c>
      <c r="C76" s="23">
        <v>0</v>
      </c>
    </row>
    <row r="77" spans="1:3" ht="21.6" customHeight="1" x14ac:dyDescent="0.25">
      <c r="A77" s="13"/>
      <c r="B77" s="27" t="s">
        <v>22</v>
      </c>
      <c r="C77" s="23">
        <f>SUM(C73:C76)</f>
        <v>0</v>
      </c>
    </row>
    <row r="78" spans="1:3" ht="21.6" customHeight="1" x14ac:dyDescent="0.25">
      <c r="A78" s="85" t="s">
        <v>125</v>
      </c>
      <c r="B78" s="85"/>
      <c r="C78" s="85"/>
    </row>
    <row r="79" spans="1:3" ht="21.6" customHeight="1" x14ac:dyDescent="0.25">
      <c r="A79" s="13" t="s">
        <v>126</v>
      </c>
      <c r="B79" s="43"/>
      <c r="C79" s="23">
        <v>0</v>
      </c>
    </row>
    <row r="80" spans="1:3" ht="21.6" customHeight="1" x14ac:dyDescent="0.25">
      <c r="A80" s="25" t="s">
        <v>127</v>
      </c>
      <c r="B80" s="43" t="s">
        <v>128</v>
      </c>
      <c r="C80" s="23">
        <v>0</v>
      </c>
    </row>
    <row r="81" spans="1:3" ht="21.6" customHeight="1" x14ac:dyDescent="0.25">
      <c r="A81" s="13" t="s">
        <v>57</v>
      </c>
      <c r="B81" s="43" t="s">
        <v>129</v>
      </c>
      <c r="C81" s="23">
        <v>0</v>
      </c>
    </row>
    <row r="82" spans="1:3" ht="21.6" customHeight="1" x14ac:dyDescent="0.25">
      <c r="A82" s="13"/>
      <c r="B82" s="27" t="s">
        <v>130</v>
      </c>
      <c r="C82" s="23">
        <f>SUM(C79:C81)</f>
        <v>0</v>
      </c>
    </row>
    <row r="83" spans="1:3" ht="21.6" customHeight="1" x14ac:dyDescent="0.25">
      <c r="A83" s="85" t="s">
        <v>131</v>
      </c>
      <c r="B83" s="85"/>
      <c r="C83" s="85"/>
    </row>
    <row r="84" spans="1:3" ht="21.6" customHeight="1" x14ac:dyDescent="0.25">
      <c r="A84" s="13" t="s">
        <v>132</v>
      </c>
      <c r="B84" s="43" t="s">
        <v>133</v>
      </c>
      <c r="C84" s="23">
        <v>200</v>
      </c>
    </row>
    <row r="85" spans="1:3" ht="21.6" customHeight="1" x14ac:dyDescent="0.25">
      <c r="A85" s="7" t="s">
        <v>134</v>
      </c>
      <c r="B85" s="43" t="s">
        <v>135</v>
      </c>
      <c r="C85" s="23">
        <v>68</v>
      </c>
    </row>
    <row r="86" spans="1:3" ht="39.950000000000003" customHeight="1" x14ac:dyDescent="0.25">
      <c r="A86" s="13" t="s">
        <v>136</v>
      </c>
      <c r="B86" s="61" t="s">
        <v>283</v>
      </c>
      <c r="C86" s="23">
        <v>52</v>
      </c>
    </row>
    <row r="87" spans="1:3" ht="21.6" customHeight="1" x14ac:dyDescent="0.25">
      <c r="A87" s="13" t="s">
        <v>138</v>
      </c>
      <c r="B87" s="43" t="s">
        <v>220</v>
      </c>
      <c r="C87" s="23">
        <v>900</v>
      </c>
    </row>
    <row r="88" spans="1:3" ht="21.6" customHeight="1" x14ac:dyDescent="0.25">
      <c r="A88" s="25"/>
      <c r="B88" s="27" t="s">
        <v>140</v>
      </c>
      <c r="C88" s="23">
        <f>SUM(C84:C87)</f>
        <v>1220</v>
      </c>
    </row>
    <row r="89" spans="1:3" ht="21.6" customHeight="1" x14ac:dyDescent="0.25">
      <c r="A89" s="25"/>
      <c r="B89" s="27" t="s">
        <v>22</v>
      </c>
      <c r="C89" s="23">
        <f>C51+C59+C63+C68+C71+C77+C82+C88</f>
        <v>1369</v>
      </c>
    </row>
    <row r="90" spans="1:3" ht="21.6" customHeight="1" x14ac:dyDescent="0.25">
      <c r="A90" s="85" t="s">
        <v>142</v>
      </c>
      <c r="B90" s="85"/>
      <c r="C90" s="85"/>
    </row>
    <row r="91" spans="1:3" ht="21.6" customHeight="1" x14ac:dyDescent="0.25">
      <c r="A91" s="25" t="s">
        <v>143</v>
      </c>
      <c r="B91" s="4"/>
      <c r="C91" s="6">
        <f>IF(('July 2024 - September 2024'!C90)+SUM(E105+E115+E126)  &lt; 0,(('July 2024 - September 2024'!C90))+SUM(E105+E115+E126), TEXT((('July 2024 - September 2024'!C90))+SUM(E105+E115+E126),"+$0.00"))</f>
        <v>-7933</v>
      </c>
    </row>
    <row r="92" spans="1:3" ht="21.6" customHeight="1" x14ac:dyDescent="0.25">
      <c r="A92" s="25" t="s">
        <v>144</v>
      </c>
      <c r="B92" s="4"/>
      <c r="C92" s="6">
        <v>0</v>
      </c>
    </row>
    <row r="93" spans="1:3" ht="21.6" customHeight="1" x14ac:dyDescent="0.25">
      <c r="A93" s="25" t="s">
        <v>145</v>
      </c>
      <c r="B93" s="4"/>
      <c r="C93" s="6">
        <f>IF(('July 2024 - September 2024'!C92)+SUM(E104+E116+E128) &lt; 0,(('July 2024 - September 2024'!C92))+SUM(E104+E116+E128), TEXT((('July 2024 - September 2024'!C92))+SUM(E104+E116+E128),"+$0.00")) - 1000</f>
        <v>-500</v>
      </c>
    </row>
    <row r="94" spans="1:3" ht="43.15" customHeight="1" x14ac:dyDescent="0.25">
      <c r="A94" s="13" t="s">
        <v>146</v>
      </c>
      <c r="B94" s="4"/>
      <c r="C94" s="6">
        <v>0</v>
      </c>
    </row>
    <row r="95" spans="1:3" ht="43.15" customHeight="1" x14ac:dyDescent="0.25">
      <c r="A95" s="13" t="s">
        <v>147</v>
      </c>
      <c r="B95" s="4"/>
      <c r="C95" s="6">
        <v>0</v>
      </c>
    </row>
    <row r="96" spans="1:3" ht="21.6" customHeight="1" x14ac:dyDescent="0.25">
      <c r="A96" s="25"/>
      <c r="B96" s="27" t="s">
        <v>148</v>
      </c>
      <c r="C96" s="6">
        <f>C91+C92+C93+C94+C95</f>
        <v>-8433</v>
      </c>
    </row>
    <row r="97" spans="1:8" ht="21.6" customHeight="1" x14ac:dyDescent="0.25">
      <c r="A97" s="13"/>
      <c r="B97" s="11" t="s">
        <v>149</v>
      </c>
      <c r="C97" s="23">
        <f>C89</f>
        <v>1369</v>
      </c>
      <c r="H97" s="44"/>
    </row>
    <row r="98" spans="1:8" ht="13.5" customHeight="1" x14ac:dyDescent="0.25">
      <c r="A98" s="15"/>
      <c r="B98" s="15"/>
    </row>
    <row r="99" spans="1:8" ht="13.5" customHeight="1" x14ac:dyDescent="0.25">
      <c r="A99" s="15"/>
      <c r="B99" s="15"/>
    </row>
    <row r="100" spans="1:8" ht="21.6" customHeight="1" x14ac:dyDescent="0.25">
      <c r="A100" s="86" t="s">
        <v>284</v>
      </c>
      <c r="B100" s="86"/>
      <c r="C100" s="86"/>
      <c r="D100" s="86"/>
      <c r="E100" s="86"/>
      <c r="G100" s="37" t="s">
        <v>244</v>
      </c>
      <c r="H100" s="23">
        <v>651.70000000000005</v>
      </c>
    </row>
    <row r="101" spans="1:8" ht="21.6" customHeight="1" x14ac:dyDescent="0.25">
      <c r="A101" s="86" t="s">
        <v>151</v>
      </c>
      <c r="B101" s="86"/>
      <c r="C101" s="86" t="s">
        <v>30</v>
      </c>
      <c r="D101" s="86"/>
      <c r="E101" s="28" t="s">
        <v>31</v>
      </c>
      <c r="G101" s="38" t="s">
        <v>245</v>
      </c>
      <c r="H101" s="97">
        <f>C84-H100</f>
        <v>-451.70000000000005</v>
      </c>
    </row>
    <row r="102" spans="1:8" ht="43.15" customHeight="1" x14ac:dyDescent="0.25">
      <c r="A102" s="87" t="s">
        <v>285</v>
      </c>
      <c r="B102" s="87"/>
      <c r="C102" s="75"/>
      <c r="D102" s="75"/>
      <c r="E102" s="6">
        <f>'July 2024 - September 2024'!E141</f>
        <v>502.71000000000004</v>
      </c>
      <c r="G102" s="40" t="s">
        <v>247</v>
      </c>
      <c r="H102" s="97"/>
    </row>
    <row r="103" spans="1:8" ht="99.95" customHeight="1" x14ac:dyDescent="0.25">
      <c r="A103" s="105" t="s">
        <v>131</v>
      </c>
      <c r="B103" s="106"/>
      <c r="C103" s="83" t="s">
        <v>286</v>
      </c>
      <c r="D103" s="83"/>
      <c r="E103" s="23">
        <v>651.70000000000005</v>
      </c>
      <c r="H103"/>
    </row>
    <row r="104" spans="1:8" ht="21.6" customHeight="1" x14ac:dyDescent="0.25">
      <c r="A104" s="107"/>
      <c r="B104" s="108"/>
      <c r="C104" s="75" t="s">
        <v>287</v>
      </c>
      <c r="D104" s="75"/>
      <c r="E104" s="23">
        <v>200</v>
      </c>
    </row>
    <row r="105" spans="1:8" ht="21.6" customHeight="1" x14ac:dyDescent="0.25">
      <c r="A105" s="107"/>
      <c r="B105" s="108"/>
      <c r="C105" s="75" t="s">
        <v>238</v>
      </c>
      <c r="D105" s="75"/>
      <c r="E105" s="23">
        <v>0</v>
      </c>
    </row>
    <row r="106" spans="1:8" ht="21.6" customHeight="1" x14ac:dyDescent="0.25">
      <c r="A106" s="107"/>
      <c r="B106" s="108"/>
      <c r="C106" s="75" t="s">
        <v>288</v>
      </c>
      <c r="D106" s="75"/>
      <c r="E106" s="23">
        <v>58</v>
      </c>
    </row>
    <row r="107" spans="1:8" ht="21.6" customHeight="1" x14ac:dyDescent="0.25">
      <c r="A107" s="107"/>
      <c r="B107" s="108"/>
      <c r="C107" s="75" t="s">
        <v>289</v>
      </c>
      <c r="D107" s="75"/>
      <c r="E107" s="23">
        <v>600</v>
      </c>
    </row>
    <row r="108" spans="1:8" ht="21.6" customHeight="1" x14ac:dyDescent="0.25">
      <c r="A108" s="109"/>
      <c r="B108" s="110"/>
      <c r="C108" s="96" t="s">
        <v>290</v>
      </c>
      <c r="D108" s="96"/>
      <c r="E108" s="23">
        <v>291.85000000000002</v>
      </c>
    </row>
    <row r="109" spans="1:8" ht="21.6" customHeight="1" x14ac:dyDescent="0.25">
      <c r="A109" s="87" t="s">
        <v>152</v>
      </c>
      <c r="B109" s="87"/>
      <c r="C109" s="75"/>
      <c r="D109" s="75"/>
      <c r="E109" s="23">
        <f>C97</f>
        <v>1369</v>
      </c>
    </row>
    <row r="110" spans="1:8" ht="21.6" customHeight="1" x14ac:dyDescent="0.25">
      <c r="A110" s="87"/>
      <c r="B110" s="87"/>
      <c r="C110" s="89" t="s">
        <v>153</v>
      </c>
      <c r="D110" s="89"/>
      <c r="E110" s="6">
        <f>('July 2024 - September 2024'!E141+E16)-SUM(E103:E109)</f>
        <v>125.15999999999985</v>
      </c>
    </row>
    <row r="111" spans="1:8" ht="13.5" customHeight="1" x14ac:dyDescent="0.25"/>
    <row r="112" spans="1:8" ht="21.6" customHeight="1" x14ac:dyDescent="0.25">
      <c r="A112" s="86" t="s">
        <v>291</v>
      </c>
      <c r="B112" s="86"/>
      <c r="C112" s="86"/>
      <c r="D112" s="86"/>
      <c r="E112" s="86"/>
      <c r="G112" s="37" t="s">
        <v>244</v>
      </c>
      <c r="H112" s="23">
        <v>975.7</v>
      </c>
    </row>
    <row r="113" spans="1:8" ht="21.6" customHeight="1" x14ac:dyDescent="0.25">
      <c r="A113" s="86" t="s">
        <v>151</v>
      </c>
      <c r="B113" s="86"/>
      <c r="C113" s="86" t="s">
        <v>30</v>
      </c>
      <c r="D113" s="86"/>
      <c r="E113" s="28" t="s">
        <v>31</v>
      </c>
      <c r="G113" s="38" t="s">
        <v>245</v>
      </c>
      <c r="H113" s="97">
        <f>300-H112</f>
        <v>-675.7</v>
      </c>
    </row>
    <row r="114" spans="1:8" ht="43.15" customHeight="1" x14ac:dyDescent="0.25">
      <c r="A114" s="87" t="s">
        <v>292</v>
      </c>
      <c r="B114" s="87"/>
      <c r="C114" s="75"/>
      <c r="D114" s="75"/>
      <c r="E114" s="6">
        <f>E110</f>
        <v>125.15999999999985</v>
      </c>
      <c r="G114" s="40" t="s">
        <v>247</v>
      </c>
      <c r="H114" s="97"/>
    </row>
    <row r="115" spans="1:8" ht="43.15" customHeight="1" x14ac:dyDescent="0.25">
      <c r="A115" s="105" t="s">
        <v>131</v>
      </c>
      <c r="B115" s="106"/>
      <c r="C115" s="83" t="s">
        <v>512</v>
      </c>
      <c r="D115" s="83"/>
      <c r="E115" s="23">
        <v>0</v>
      </c>
      <c r="H115"/>
    </row>
    <row r="116" spans="1:8" ht="21.6" customHeight="1" x14ac:dyDescent="0.25">
      <c r="A116" s="107"/>
      <c r="B116" s="108"/>
      <c r="C116" s="75" t="s">
        <v>293</v>
      </c>
      <c r="D116" s="75"/>
      <c r="E116" s="23">
        <v>300</v>
      </c>
    </row>
    <row r="117" spans="1:8" ht="230.1" customHeight="1" x14ac:dyDescent="0.25">
      <c r="A117" s="107"/>
      <c r="B117" s="108"/>
      <c r="C117" s="111" t="s">
        <v>545</v>
      </c>
      <c r="D117" s="83"/>
      <c r="E117" s="23">
        <v>2763.9</v>
      </c>
      <c r="G117" s="31"/>
    </row>
    <row r="118" spans="1:8" ht="24.95" customHeight="1" x14ac:dyDescent="0.25">
      <c r="A118" s="109"/>
      <c r="B118" s="110"/>
      <c r="C118" s="99" t="s">
        <v>511</v>
      </c>
      <c r="D118" s="101"/>
      <c r="E118" s="23">
        <v>200</v>
      </c>
      <c r="G118" s="31"/>
    </row>
    <row r="119" spans="1:8" ht="21.6" customHeight="1" x14ac:dyDescent="0.25">
      <c r="A119" s="87" t="s">
        <v>152</v>
      </c>
      <c r="B119" s="87"/>
      <c r="C119" s="75"/>
      <c r="D119" s="75"/>
      <c r="E119" s="23">
        <f>C97</f>
        <v>1369</v>
      </c>
    </row>
    <row r="120" spans="1:8" ht="21.6" customHeight="1" x14ac:dyDescent="0.25">
      <c r="A120" s="87"/>
      <c r="B120" s="87"/>
      <c r="C120" s="91" t="s">
        <v>163</v>
      </c>
      <c r="D120" s="91"/>
      <c r="E120" s="6">
        <f>(E32+E114)-SUM(E115:E119)</f>
        <v>298.39999999999964</v>
      </c>
    </row>
    <row r="121" spans="1:8" ht="13.5" customHeight="1" x14ac:dyDescent="0.25">
      <c r="A121" s="30"/>
      <c r="B121" s="30"/>
      <c r="C121" s="30"/>
      <c r="D121" s="30"/>
      <c r="E121" s="30"/>
    </row>
    <row r="122" spans="1:8" ht="17.25" customHeight="1" x14ac:dyDescent="0.25">
      <c r="A122" s="30"/>
      <c r="B122" s="30"/>
      <c r="C122" s="30"/>
      <c r="D122" s="30"/>
      <c r="E122" s="30"/>
      <c r="H122"/>
    </row>
    <row r="123" spans="1:8" ht="21.6" customHeight="1" x14ac:dyDescent="0.25">
      <c r="A123" s="86" t="s">
        <v>294</v>
      </c>
      <c r="B123" s="86"/>
      <c r="C123" s="86"/>
      <c r="D123" s="86"/>
      <c r="E123" s="86"/>
      <c r="G123" s="37" t="s">
        <v>244</v>
      </c>
      <c r="H123" s="23">
        <v>0</v>
      </c>
    </row>
    <row r="124" spans="1:8" ht="21.6" customHeight="1" x14ac:dyDescent="0.25">
      <c r="A124" s="86" t="s">
        <v>151</v>
      </c>
      <c r="B124" s="86"/>
      <c r="C124" s="86" t="s">
        <v>30</v>
      </c>
      <c r="D124" s="86"/>
      <c r="E124" s="28" t="s">
        <v>31</v>
      </c>
      <c r="G124" s="38" t="s">
        <v>245</v>
      </c>
      <c r="H124" s="97">
        <f>300-H123</f>
        <v>300</v>
      </c>
    </row>
    <row r="125" spans="1:8" ht="43.15" customHeight="1" x14ac:dyDescent="0.25">
      <c r="A125" s="87" t="s">
        <v>295</v>
      </c>
      <c r="B125" s="87"/>
      <c r="C125" s="75"/>
      <c r="D125" s="75"/>
      <c r="E125" s="6">
        <f>E120</f>
        <v>298.39999999999964</v>
      </c>
      <c r="G125" s="40" t="s">
        <v>247</v>
      </c>
      <c r="H125" s="97"/>
    </row>
    <row r="126" spans="1:8" ht="21.6" customHeight="1" x14ac:dyDescent="0.25">
      <c r="A126" s="105" t="s">
        <v>131</v>
      </c>
      <c r="B126" s="106"/>
      <c r="C126" s="111" t="s">
        <v>156</v>
      </c>
      <c r="D126" s="83"/>
      <c r="E126" s="23">
        <v>0</v>
      </c>
      <c r="H126"/>
    </row>
    <row r="127" spans="1:8" ht="150" customHeight="1" x14ac:dyDescent="0.25">
      <c r="A127" s="107"/>
      <c r="B127" s="108"/>
      <c r="C127" s="102" t="s">
        <v>522</v>
      </c>
      <c r="D127" s="100"/>
      <c r="E127" s="23">
        <v>0</v>
      </c>
      <c r="H127"/>
    </row>
    <row r="128" spans="1:8" ht="21.6" customHeight="1" x14ac:dyDescent="0.25">
      <c r="A128" s="107"/>
      <c r="B128" s="108"/>
      <c r="C128" s="75" t="s">
        <v>250</v>
      </c>
      <c r="D128" s="75"/>
      <c r="E128" s="23">
        <v>500</v>
      </c>
      <c r="H128"/>
    </row>
    <row r="129" spans="1:5" ht="86.45" customHeight="1" x14ac:dyDescent="0.25">
      <c r="A129" s="109"/>
      <c r="B129" s="110"/>
      <c r="C129" s="83" t="s">
        <v>532</v>
      </c>
      <c r="D129" s="83"/>
      <c r="E129" s="23">
        <v>678</v>
      </c>
    </row>
    <row r="130" spans="1:5" ht="21.6" customHeight="1" x14ac:dyDescent="0.25">
      <c r="A130" s="87" t="s">
        <v>152</v>
      </c>
      <c r="B130" s="87"/>
      <c r="C130" s="75"/>
      <c r="D130" s="75"/>
      <c r="E130" s="23">
        <f>C97</f>
        <v>1369</v>
      </c>
    </row>
    <row r="131" spans="1:5" ht="21.6" customHeight="1" x14ac:dyDescent="0.25">
      <c r="A131" s="87"/>
      <c r="B131" s="87"/>
      <c r="C131" s="91" t="s">
        <v>163</v>
      </c>
      <c r="D131" s="91"/>
      <c r="E131" s="6">
        <f>(E40+E125)-SUM(E126:E130)</f>
        <v>1124.3999999999996</v>
      </c>
    </row>
    <row r="132" spans="1:5" ht="13.5" customHeight="1" x14ac:dyDescent="0.25">
      <c r="A132" s="15"/>
      <c r="B132" s="15"/>
    </row>
    <row r="133" spans="1:5" ht="13.5" customHeight="1" x14ac:dyDescent="0.25">
      <c r="A133" s="15"/>
      <c r="B133" s="15"/>
    </row>
    <row r="134" spans="1:5" ht="13.5" customHeight="1" x14ac:dyDescent="0.25">
      <c r="A134" s="15"/>
      <c r="B134" s="15"/>
    </row>
    <row r="135" spans="1:5" ht="13.5" customHeight="1" x14ac:dyDescent="0.25">
      <c r="A135" s="15"/>
      <c r="B135" s="15"/>
    </row>
    <row r="136" spans="1:5" ht="13.5" customHeight="1" x14ac:dyDescent="0.25">
      <c r="A136" s="15"/>
      <c r="B136" s="15"/>
    </row>
    <row r="137" spans="1:5" ht="13.5" customHeight="1" x14ac:dyDescent="0.25">
      <c r="A137" s="15"/>
      <c r="B137" s="15"/>
    </row>
    <row r="138" spans="1:5" ht="13.5" customHeight="1" x14ac:dyDescent="0.25">
      <c r="A138" s="15"/>
      <c r="B138" s="15"/>
    </row>
    <row r="139" spans="1:5" ht="13.5" customHeight="1" x14ac:dyDescent="0.25">
      <c r="A139" s="15"/>
      <c r="B139" s="15"/>
    </row>
    <row r="140" spans="1:5" ht="13.5" customHeight="1" x14ac:dyDescent="0.25">
      <c r="A140" s="15"/>
      <c r="B140" s="15"/>
    </row>
    <row r="141" spans="1:5" ht="13.5" customHeight="1" x14ac:dyDescent="0.25">
      <c r="A141" s="15"/>
      <c r="B141" s="15"/>
    </row>
    <row r="142" spans="1:5" ht="13.5" customHeight="1" x14ac:dyDescent="0.25">
      <c r="A142" s="15"/>
      <c r="B142" s="15"/>
    </row>
    <row r="143" spans="1:5" ht="13.5" customHeight="1" x14ac:dyDescent="0.25">
      <c r="A143" s="15"/>
      <c r="B143" s="15"/>
    </row>
    <row r="144" spans="1:5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</sheetData>
  <mergeCells count="94">
    <mergeCell ref="C115:D115"/>
    <mergeCell ref="C116:D116"/>
    <mergeCell ref="C117:D117"/>
    <mergeCell ref="A119:B119"/>
    <mergeCell ref="C119:D119"/>
    <mergeCell ref="A115:B118"/>
    <mergeCell ref="C118:D118"/>
    <mergeCell ref="A130:B130"/>
    <mergeCell ref="C130:D130"/>
    <mergeCell ref="A131:B131"/>
    <mergeCell ref="C131:D131"/>
    <mergeCell ref="A120:B120"/>
    <mergeCell ref="C120:D120"/>
    <mergeCell ref="A123:E123"/>
    <mergeCell ref="C127:D127"/>
    <mergeCell ref="A126:B129"/>
    <mergeCell ref="C129:D129"/>
    <mergeCell ref="H124:H125"/>
    <mergeCell ref="A125:B125"/>
    <mergeCell ref="C125:D125"/>
    <mergeCell ref="C126:D126"/>
    <mergeCell ref="C128:D128"/>
    <mergeCell ref="A124:B124"/>
    <mergeCell ref="C124:D124"/>
    <mergeCell ref="A113:B113"/>
    <mergeCell ref="C113:D113"/>
    <mergeCell ref="H113:H114"/>
    <mergeCell ref="A114:B114"/>
    <mergeCell ref="C114:D114"/>
    <mergeCell ref="A109:B109"/>
    <mergeCell ref="C109:D109"/>
    <mergeCell ref="A110:B110"/>
    <mergeCell ref="C110:D110"/>
    <mergeCell ref="A112:E112"/>
    <mergeCell ref="A103:B108"/>
    <mergeCell ref="C103:D103"/>
    <mergeCell ref="C104:D104"/>
    <mergeCell ref="C105:D105"/>
    <mergeCell ref="C106:D106"/>
    <mergeCell ref="C107:D107"/>
    <mergeCell ref="C108:D108"/>
    <mergeCell ref="A100:E100"/>
    <mergeCell ref="A101:B101"/>
    <mergeCell ref="C101:D101"/>
    <mergeCell ref="H101:H102"/>
    <mergeCell ref="A102:B102"/>
    <mergeCell ref="C102:D102"/>
    <mergeCell ref="A69:C69"/>
    <mergeCell ref="A72:C72"/>
    <mergeCell ref="A78:C78"/>
    <mergeCell ref="A83:C83"/>
    <mergeCell ref="A90:C90"/>
    <mergeCell ref="A45:C45"/>
    <mergeCell ref="A47:C47"/>
    <mergeCell ref="A52:C53"/>
    <mergeCell ref="A60:C60"/>
    <mergeCell ref="A64:C64"/>
    <mergeCell ref="C35:D35"/>
    <mergeCell ref="C36:D36"/>
    <mergeCell ref="C37:D37"/>
    <mergeCell ref="C39:D39"/>
    <mergeCell ref="A40:B40"/>
    <mergeCell ref="C40:D40"/>
    <mergeCell ref="C38:D38"/>
    <mergeCell ref="C24:D24"/>
    <mergeCell ref="C25:D25"/>
    <mergeCell ref="A32:B32"/>
    <mergeCell ref="C32:D32"/>
    <mergeCell ref="A34:E34"/>
    <mergeCell ref="C27:D27"/>
    <mergeCell ref="C29:D29"/>
    <mergeCell ref="C28:D28"/>
    <mergeCell ref="C26:D26"/>
    <mergeCell ref="C30:D30"/>
    <mergeCell ref="C31:D31"/>
    <mergeCell ref="C19:D19"/>
    <mergeCell ref="C20:D20"/>
    <mergeCell ref="C21:D21"/>
    <mergeCell ref="C22:D22"/>
    <mergeCell ref="C23:D23"/>
    <mergeCell ref="A1:E1"/>
    <mergeCell ref="A4:B4"/>
    <mergeCell ref="A5:B5"/>
    <mergeCell ref="A8:E8"/>
    <mergeCell ref="C9:D9"/>
    <mergeCell ref="C15:D15"/>
    <mergeCell ref="A16:B16"/>
    <mergeCell ref="C16:D16"/>
    <mergeCell ref="A18:E18"/>
    <mergeCell ref="C10:D10"/>
    <mergeCell ref="C11:D11"/>
    <mergeCell ref="C12:D12"/>
    <mergeCell ref="C13:D13"/>
    <mergeCell ref="C14:D14"/>
  </mergeCells>
  <conditionalFormatting sqref="C42:C43 H100 H112 H123">
    <cfRule type="cellIs" dxfId="65" priority="2" operator="equal">
      <formula>0</formula>
    </cfRule>
  </conditionalFormatting>
  <conditionalFormatting sqref="C48:C51 C54:C59 C61:C63 C65:C68 C70:C71 C73:C77 C79:C82 C84:C89 C97 E103:E109 E115:E119 E126:E130">
    <cfRule type="cellIs" dxfId="64" priority="5" operator="equal">
      <formula>0</formula>
    </cfRule>
    <cfRule type="cellIs" dxfId="63" priority="6" operator="equal">
      <formula>0</formula>
    </cfRule>
  </conditionalFormatting>
  <conditionalFormatting sqref="D43">
    <cfRule type="cellIs" dxfId="62" priority="4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024"/>
  <sheetViews>
    <sheetView topLeftCell="A94" zoomScaleNormal="100" workbookViewId="0">
      <selection activeCell="E93" sqref="E93:G93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8" width="10.42578125" customWidth="1"/>
    <col min="9" max="9" width="38.85546875" customWidth="1"/>
    <col min="10" max="10" width="10.42578125" style="31" customWidth="1"/>
    <col min="11" max="11" width="19.42578125" customWidth="1"/>
    <col min="12" max="27" width="9" customWidth="1"/>
  </cols>
  <sheetData>
    <row r="1" spans="1:37" ht="21.6" customHeight="1" x14ac:dyDescent="0.25">
      <c r="A1" s="68" t="s">
        <v>296</v>
      </c>
      <c r="B1" s="68"/>
      <c r="C1" s="68"/>
      <c r="D1" s="68"/>
      <c r="E1" s="68"/>
      <c r="F1" s="15"/>
      <c r="G1" s="15"/>
      <c r="H1" s="15"/>
      <c r="I1" s="15"/>
      <c r="J1" s="20"/>
      <c r="K1" s="15"/>
    </row>
    <row r="2" spans="1:37" ht="21.6" customHeight="1" x14ac:dyDescent="0.25">
      <c r="A2" s="3"/>
      <c r="B2" s="3"/>
      <c r="C2" s="3"/>
      <c r="D2" s="3"/>
      <c r="E2" s="3"/>
    </row>
    <row r="3" spans="1:37" ht="64.900000000000006" customHeight="1" x14ac:dyDescent="0.25">
      <c r="A3" s="7" t="s">
        <v>6</v>
      </c>
      <c r="B3" s="7" t="s">
        <v>180</v>
      </c>
      <c r="C3" s="6">
        <f>E111</f>
        <v>3714.3999999999996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</row>
    <row r="4" spans="1:37" ht="21.6" customHeight="1" x14ac:dyDescent="0.25">
      <c r="A4" s="93" t="s">
        <v>22</v>
      </c>
      <c r="B4" s="93"/>
      <c r="C4" s="6">
        <f>SUM(C3)</f>
        <v>3714.3999999999996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</row>
    <row r="5" spans="1:37" ht="21.6" customHeight="1" x14ac:dyDescent="0.25">
      <c r="A5" s="91" t="s">
        <v>24</v>
      </c>
      <c r="B5" s="91"/>
      <c r="C5" s="6">
        <f>C82</f>
        <v>-6933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</row>
    <row r="6" spans="1:37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</row>
    <row r="7" spans="1:37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</row>
    <row r="8" spans="1:37" ht="21.6" customHeight="1" x14ac:dyDescent="0.25">
      <c r="A8" s="81" t="s">
        <v>297</v>
      </c>
      <c r="B8" s="81"/>
      <c r="C8" s="81"/>
      <c r="D8" s="81"/>
      <c r="E8" s="81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ht="21.6" customHeight="1" x14ac:dyDescent="0.25">
      <c r="A9" s="1" t="s">
        <v>4</v>
      </c>
      <c r="B9" s="1" t="s">
        <v>29</v>
      </c>
      <c r="C9" s="74" t="s">
        <v>30</v>
      </c>
      <c r="D9" s="74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</row>
    <row r="10" spans="1:37" ht="21.6" customHeight="1" x14ac:dyDescent="0.25">
      <c r="A10" s="13" t="s">
        <v>298</v>
      </c>
      <c r="B10" s="14" t="s">
        <v>34</v>
      </c>
      <c r="C10" s="75" t="s">
        <v>35</v>
      </c>
      <c r="D10" s="75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ht="21.6" customHeight="1" x14ac:dyDescent="0.25">
      <c r="A11" s="13" t="s">
        <v>299</v>
      </c>
      <c r="B11" s="14" t="s">
        <v>263</v>
      </c>
      <c r="C11" s="83" t="s">
        <v>35</v>
      </c>
      <c r="D11" s="83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</row>
    <row r="12" spans="1:37" ht="21.6" customHeight="1" x14ac:dyDescent="0.25">
      <c r="A12" s="13" t="s">
        <v>300</v>
      </c>
      <c r="B12" s="14" t="s">
        <v>57</v>
      </c>
      <c r="C12" s="75" t="s">
        <v>201</v>
      </c>
      <c r="D12" s="75"/>
      <c r="E12" s="6">
        <v>0</v>
      </c>
    </row>
    <row r="13" spans="1:37" ht="21.6" customHeight="1" x14ac:dyDescent="0.25">
      <c r="A13" s="76"/>
      <c r="B13" s="76"/>
      <c r="C13" s="91" t="s">
        <v>37</v>
      </c>
      <c r="D13" s="91"/>
      <c r="E13" s="6">
        <f>SUM(E10:E12)</f>
        <v>2473</v>
      </c>
    </row>
    <row r="14" spans="1:37" ht="13.5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37" ht="21.6" customHeight="1" x14ac:dyDescent="0.25">
      <c r="A15" s="81" t="s">
        <v>301</v>
      </c>
      <c r="B15" s="81"/>
      <c r="C15" s="81"/>
      <c r="D15" s="81"/>
      <c r="E15" s="81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37" ht="21.6" customHeight="1" x14ac:dyDescent="0.25">
      <c r="A16" s="1" t="s">
        <v>4</v>
      </c>
      <c r="B16" s="1" t="s">
        <v>29</v>
      </c>
      <c r="C16" s="74" t="s">
        <v>30</v>
      </c>
      <c r="D16" s="74"/>
      <c r="E16" s="5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21.6" customHeight="1" x14ac:dyDescent="0.25">
      <c r="A17" s="13" t="s">
        <v>302</v>
      </c>
      <c r="B17" s="14" t="s">
        <v>34</v>
      </c>
      <c r="C17" s="75" t="s">
        <v>35</v>
      </c>
      <c r="D17" s="75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21.6" customHeight="1" x14ac:dyDescent="0.25">
      <c r="A18" s="13" t="s">
        <v>303</v>
      </c>
      <c r="B18" s="14" t="s">
        <v>263</v>
      </c>
      <c r="C18" s="83" t="s">
        <v>35</v>
      </c>
      <c r="D18" s="83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ht="21.6" customHeight="1" x14ac:dyDescent="0.25">
      <c r="A19" s="13" t="s">
        <v>304</v>
      </c>
      <c r="B19" s="14" t="s">
        <v>57</v>
      </c>
      <c r="C19" s="75" t="s">
        <v>201</v>
      </c>
      <c r="D19" s="75"/>
      <c r="E19" s="6">
        <v>0</v>
      </c>
    </row>
    <row r="20" spans="1:28" ht="21.6" customHeight="1" x14ac:dyDescent="0.25">
      <c r="A20" s="76"/>
      <c r="B20" s="76"/>
      <c r="C20" s="91" t="s">
        <v>37</v>
      </c>
      <c r="D20" s="91"/>
      <c r="E20" s="6">
        <f>SUM(E17:E19)</f>
        <v>2473</v>
      </c>
    </row>
    <row r="21" spans="1:28" ht="13.5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8" ht="21.6" customHeight="1" x14ac:dyDescent="0.25">
      <c r="A22" s="81" t="s">
        <v>305</v>
      </c>
      <c r="B22" s="81"/>
      <c r="C22" s="81"/>
      <c r="D22" s="81"/>
      <c r="E22" s="81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45"/>
    </row>
    <row r="23" spans="1:28" ht="21.6" customHeight="1" x14ac:dyDescent="0.25">
      <c r="A23" s="1" t="s">
        <v>4</v>
      </c>
      <c r="B23" s="1" t="s">
        <v>29</v>
      </c>
      <c r="C23" s="74" t="s">
        <v>30</v>
      </c>
      <c r="D23" s="74"/>
      <c r="E23" s="5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8" ht="21.6" customHeight="1" x14ac:dyDescent="0.25">
      <c r="A24" s="13" t="s">
        <v>306</v>
      </c>
      <c r="B24" s="14" t="s">
        <v>34</v>
      </c>
      <c r="C24" s="75" t="s">
        <v>35</v>
      </c>
      <c r="D24" s="75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8" ht="21.6" customHeight="1" x14ac:dyDescent="0.25">
      <c r="A25" s="13" t="s">
        <v>307</v>
      </c>
      <c r="B25" s="14" t="s">
        <v>57</v>
      </c>
      <c r="C25" s="75" t="s">
        <v>201</v>
      </c>
      <c r="D25" s="75"/>
      <c r="E25" s="6">
        <v>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8" ht="21.6" customHeight="1" x14ac:dyDescent="0.25">
      <c r="A26" s="76"/>
      <c r="B26" s="76"/>
      <c r="C26" s="91" t="s">
        <v>37</v>
      </c>
      <c r="D26" s="91"/>
      <c r="E26" s="6">
        <f>SUM(E24:E25)</f>
        <v>2405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8" ht="13.5" customHeight="1" x14ac:dyDescent="0.25">
      <c r="A27" s="15"/>
      <c r="B27" s="15"/>
      <c r="C27" s="15"/>
      <c r="D27" s="32"/>
      <c r="E27" s="33"/>
    </row>
    <row r="28" spans="1:28" ht="12.75" customHeight="1" x14ac:dyDescent="0.25">
      <c r="A28" s="15"/>
      <c r="B28" s="15"/>
      <c r="C28" s="15"/>
      <c r="D28" s="32"/>
      <c r="E28" s="33"/>
    </row>
    <row r="29" spans="1:28" ht="13.5" customHeight="1" x14ac:dyDescent="0.25">
      <c r="A29" s="15"/>
      <c r="B29" s="15"/>
      <c r="C29" s="15"/>
      <c r="D29" s="32"/>
      <c r="E29" s="33"/>
    </row>
    <row r="30" spans="1:28" ht="13.5" customHeight="1" x14ac:dyDescent="0.25">
      <c r="A30" s="15"/>
      <c r="B30" s="15"/>
    </row>
    <row r="31" spans="1:28" ht="21.6" customHeight="1" x14ac:dyDescent="0.25">
      <c r="A31" s="84" t="s">
        <v>308</v>
      </c>
      <c r="B31" s="84"/>
      <c r="C31" s="84"/>
    </row>
    <row r="32" spans="1:28" ht="21.6" customHeight="1" x14ac:dyDescent="0.25">
      <c r="A32" s="22" t="s">
        <v>29</v>
      </c>
      <c r="B32" s="22" t="s">
        <v>30</v>
      </c>
      <c r="C32" s="9" t="s">
        <v>31</v>
      </c>
      <c r="D32" s="46"/>
    </row>
    <row r="33" spans="1:38" ht="21.6" customHeight="1" x14ac:dyDescent="0.25">
      <c r="A33" s="85" t="s">
        <v>71</v>
      </c>
      <c r="B33" s="85"/>
      <c r="C33" s="85"/>
      <c r="D33" s="46"/>
    </row>
    <row r="34" spans="1:38" ht="21.6" customHeight="1" x14ac:dyDescent="0.25">
      <c r="A34" s="13" t="s">
        <v>259</v>
      </c>
      <c r="B34" s="14"/>
      <c r="C34" s="23">
        <v>78</v>
      </c>
    </row>
    <row r="35" spans="1:38" ht="21.6" customHeight="1" x14ac:dyDescent="0.25">
      <c r="A35" s="13" t="s">
        <v>48</v>
      </c>
      <c r="B35" s="4"/>
      <c r="C35" s="23">
        <v>0</v>
      </c>
    </row>
    <row r="36" spans="1:38" ht="21.6" customHeight="1" x14ac:dyDescent="0.25">
      <c r="A36" s="13" t="s">
        <v>74</v>
      </c>
      <c r="B36" s="14" t="s">
        <v>75</v>
      </c>
      <c r="C36" s="23">
        <v>149</v>
      </c>
    </row>
    <row r="37" spans="1:38" ht="21.6" customHeight="1" x14ac:dyDescent="0.25">
      <c r="A37" s="25"/>
      <c r="B37" s="11" t="s">
        <v>77</v>
      </c>
      <c r="C37" s="23">
        <f>SUM(C34:C36)</f>
        <v>227</v>
      </c>
    </row>
    <row r="38" spans="1:38" ht="21.6" customHeight="1" x14ac:dyDescent="0.25">
      <c r="A38" s="85" t="s">
        <v>281</v>
      </c>
      <c r="B38" s="85"/>
      <c r="C38" s="85"/>
    </row>
    <row r="39" spans="1:38" s="15" customFormat="1" ht="21.6" customHeight="1" x14ac:dyDescent="0.25">
      <c r="A39" s="85"/>
      <c r="B39" s="85"/>
      <c r="C39" s="85"/>
      <c r="D39"/>
      <c r="E39"/>
      <c r="F39"/>
      <c r="G39"/>
      <c r="H39"/>
      <c r="I39"/>
      <c r="J39" s="31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ht="21.6" customHeight="1" x14ac:dyDescent="0.25">
      <c r="A40" s="13" t="s">
        <v>82</v>
      </c>
      <c r="B40" s="14"/>
      <c r="C40" s="23">
        <v>0</v>
      </c>
    </row>
    <row r="41" spans="1:38" ht="21.6" customHeight="1" x14ac:dyDescent="0.25">
      <c r="A41" s="13" t="s">
        <v>84</v>
      </c>
      <c r="B41" s="14"/>
      <c r="C41" s="23">
        <v>0</v>
      </c>
    </row>
    <row r="42" spans="1:38" ht="21.6" customHeight="1" x14ac:dyDescent="0.25">
      <c r="A42" s="13" t="s">
        <v>86</v>
      </c>
      <c r="B42" s="14"/>
      <c r="C42" s="23">
        <v>0</v>
      </c>
    </row>
    <row r="43" spans="1:38" ht="21.6" customHeight="1" x14ac:dyDescent="0.25">
      <c r="A43" s="13" t="s">
        <v>88</v>
      </c>
      <c r="B43" s="14"/>
      <c r="C43" s="23">
        <v>0</v>
      </c>
    </row>
    <row r="44" spans="1:38" ht="21.6" customHeight="1" x14ac:dyDescent="0.25">
      <c r="A44" s="13" t="s">
        <v>218</v>
      </c>
      <c r="B44" s="14"/>
      <c r="C44" s="23">
        <v>0</v>
      </c>
    </row>
    <row r="45" spans="1:38" ht="21.6" customHeight="1" x14ac:dyDescent="0.25">
      <c r="A45" s="13"/>
      <c r="B45" s="11" t="s">
        <v>90</v>
      </c>
      <c r="C45" s="23">
        <f>SUM(C40:C44)</f>
        <v>0</v>
      </c>
    </row>
    <row r="46" spans="1:38" ht="21.6" customHeight="1" x14ac:dyDescent="0.25">
      <c r="A46" s="85" t="s">
        <v>92</v>
      </c>
      <c r="B46" s="85"/>
      <c r="C46" s="85"/>
    </row>
    <row r="47" spans="1:38" ht="21.6" customHeight="1" x14ac:dyDescent="0.25">
      <c r="A47" s="13" t="s">
        <v>94</v>
      </c>
      <c r="B47" s="14" t="s">
        <v>95</v>
      </c>
      <c r="C47" s="23">
        <v>0</v>
      </c>
    </row>
    <row r="48" spans="1:38" ht="21.6" customHeight="1" x14ac:dyDescent="0.25">
      <c r="A48" s="13" t="s">
        <v>97</v>
      </c>
      <c r="B48" s="14" t="s">
        <v>98</v>
      </c>
      <c r="C48" s="23">
        <v>0</v>
      </c>
    </row>
    <row r="49" spans="1:3" ht="21.6" customHeight="1" x14ac:dyDescent="0.25">
      <c r="A49" s="13"/>
      <c r="B49" s="11" t="s">
        <v>100</v>
      </c>
      <c r="C49" s="23">
        <f>SUM(C47:C48)</f>
        <v>0</v>
      </c>
    </row>
    <row r="50" spans="1:3" ht="21.6" customHeight="1" x14ac:dyDescent="0.25">
      <c r="A50" s="85" t="s">
        <v>102</v>
      </c>
      <c r="B50" s="85"/>
      <c r="C50" s="85"/>
    </row>
    <row r="51" spans="1:3" ht="21.6" customHeight="1" x14ac:dyDescent="0.25">
      <c r="A51" s="13" t="s">
        <v>104</v>
      </c>
      <c r="B51" s="14" t="s">
        <v>105</v>
      </c>
      <c r="C51" s="23">
        <v>0</v>
      </c>
    </row>
    <row r="52" spans="1:3" ht="21.6" customHeight="1" x14ac:dyDescent="0.25">
      <c r="A52" s="25"/>
      <c r="B52" s="14" t="s">
        <v>107</v>
      </c>
      <c r="C52" s="23">
        <v>0</v>
      </c>
    </row>
    <row r="53" spans="1:3" ht="21.6" customHeight="1" x14ac:dyDescent="0.25">
      <c r="A53" s="25"/>
      <c r="B53" s="14" t="s">
        <v>109</v>
      </c>
      <c r="C53" s="23">
        <v>0</v>
      </c>
    </row>
    <row r="54" spans="1:3" ht="21.6" customHeight="1" x14ac:dyDescent="0.25">
      <c r="A54" s="25"/>
      <c r="B54" s="11" t="s">
        <v>111</v>
      </c>
      <c r="C54" s="23">
        <f>SUM(C51:C53)</f>
        <v>0</v>
      </c>
    </row>
    <row r="55" spans="1:3" ht="21.6" customHeight="1" x14ac:dyDescent="0.25">
      <c r="A55" s="85" t="s">
        <v>112</v>
      </c>
      <c r="B55" s="85"/>
      <c r="C55" s="85"/>
    </row>
    <row r="56" spans="1:3" ht="21.6" customHeight="1" x14ac:dyDescent="0.25">
      <c r="A56" s="13" t="s">
        <v>113</v>
      </c>
      <c r="B56" s="14" t="s">
        <v>114</v>
      </c>
      <c r="C56" s="23">
        <v>0</v>
      </c>
    </row>
    <row r="57" spans="1:3" ht="21.6" customHeight="1" x14ac:dyDescent="0.25">
      <c r="A57" s="25"/>
      <c r="B57" s="11" t="s">
        <v>115</v>
      </c>
      <c r="C57" s="23">
        <f>SUM(C56)</f>
        <v>0</v>
      </c>
    </row>
    <row r="58" spans="1:3" ht="21.6" customHeight="1" x14ac:dyDescent="0.25">
      <c r="A58" s="85" t="s">
        <v>116</v>
      </c>
      <c r="B58" s="85"/>
      <c r="C58" s="85"/>
    </row>
    <row r="59" spans="1:3" ht="43.15" customHeight="1" x14ac:dyDescent="0.25">
      <c r="A59" s="13" t="s">
        <v>282</v>
      </c>
      <c r="B59" s="14" t="s">
        <v>118</v>
      </c>
      <c r="C59" s="23">
        <v>0</v>
      </c>
    </row>
    <row r="60" spans="1:3" ht="21.6" customHeight="1" x14ac:dyDescent="0.25">
      <c r="A60" s="13" t="s">
        <v>119</v>
      </c>
      <c r="B60" s="14" t="s">
        <v>120</v>
      </c>
      <c r="C60" s="23">
        <v>0</v>
      </c>
    </row>
    <row r="61" spans="1:3" ht="43.15" customHeight="1" x14ac:dyDescent="0.25">
      <c r="A61" s="13" t="s">
        <v>121</v>
      </c>
      <c r="B61" s="14" t="s">
        <v>122</v>
      </c>
      <c r="C61" s="23">
        <v>0</v>
      </c>
    </row>
    <row r="62" spans="1:3" ht="21.6" customHeight="1" x14ac:dyDescent="0.25">
      <c r="A62" s="13" t="s">
        <v>123</v>
      </c>
      <c r="B62" s="14" t="s">
        <v>123</v>
      </c>
      <c r="C62" s="23">
        <v>0</v>
      </c>
    </row>
    <row r="63" spans="1:3" ht="21.6" customHeight="1" x14ac:dyDescent="0.25">
      <c r="A63" s="13"/>
      <c r="B63" s="11" t="s">
        <v>22</v>
      </c>
      <c r="C63" s="23">
        <f>SUM(C59:C62)</f>
        <v>0</v>
      </c>
    </row>
    <row r="64" spans="1:3" ht="21.6" customHeight="1" x14ac:dyDescent="0.25">
      <c r="A64" s="85" t="s">
        <v>125</v>
      </c>
      <c r="B64" s="85"/>
      <c r="C64" s="85"/>
    </row>
    <row r="65" spans="1:3" ht="21.6" customHeight="1" x14ac:dyDescent="0.25">
      <c r="A65" s="13" t="s">
        <v>126</v>
      </c>
      <c r="B65" s="4"/>
      <c r="C65" s="23">
        <v>0</v>
      </c>
    </row>
    <row r="66" spans="1:3" ht="21.6" customHeight="1" x14ac:dyDescent="0.25">
      <c r="A66" s="25" t="s">
        <v>127</v>
      </c>
      <c r="B66" s="4" t="s">
        <v>128</v>
      </c>
      <c r="C66" s="23">
        <v>0</v>
      </c>
    </row>
    <row r="67" spans="1:3" ht="21.6" customHeight="1" x14ac:dyDescent="0.25">
      <c r="A67" s="13" t="s">
        <v>57</v>
      </c>
      <c r="B67" s="14" t="s">
        <v>129</v>
      </c>
      <c r="C67" s="23">
        <v>0</v>
      </c>
    </row>
    <row r="68" spans="1:3" ht="21.6" customHeight="1" x14ac:dyDescent="0.25">
      <c r="A68" s="13"/>
      <c r="B68" s="11" t="s">
        <v>130</v>
      </c>
      <c r="C68" s="23">
        <f>SUM(C65:C67)</f>
        <v>0</v>
      </c>
    </row>
    <row r="69" spans="1:3" ht="21.6" customHeight="1" x14ac:dyDescent="0.25">
      <c r="A69" s="85" t="s">
        <v>131</v>
      </c>
      <c r="B69" s="85"/>
      <c r="C69" s="85"/>
    </row>
    <row r="70" spans="1:3" ht="21.6" customHeight="1" x14ac:dyDescent="0.25">
      <c r="A70" s="13" t="s">
        <v>132</v>
      </c>
      <c r="B70" s="4" t="s">
        <v>133</v>
      </c>
      <c r="C70" s="23">
        <v>300</v>
      </c>
    </row>
    <row r="71" spans="1:3" ht="21.6" customHeight="1" x14ac:dyDescent="0.25">
      <c r="A71" s="7" t="s">
        <v>134</v>
      </c>
      <c r="B71" s="36" t="s">
        <v>135</v>
      </c>
      <c r="C71" s="23">
        <v>68</v>
      </c>
    </row>
    <row r="72" spans="1:3" ht="39.950000000000003" customHeight="1" x14ac:dyDescent="0.25">
      <c r="A72" s="13" t="s">
        <v>136</v>
      </c>
      <c r="B72" s="14" t="s">
        <v>309</v>
      </c>
      <c r="C72" s="23">
        <v>52</v>
      </c>
    </row>
    <row r="73" spans="1:3" ht="21.6" customHeight="1" x14ac:dyDescent="0.25">
      <c r="A73" s="13" t="s">
        <v>533</v>
      </c>
      <c r="B73" s="43" t="s">
        <v>534</v>
      </c>
      <c r="C73" s="23">
        <v>390</v>
      </c>
    </row>
    <row r="74" spans="1:3" ht="21.6" customHeight="1" x14ac:dyDescent="0.25">
      <c r="A74" s="25"/>
      <c r="B74" s="27" t="s">
        <v>140</v>
      </c>
      <c r="C74" s="23">
        <f>SUM(C70:C73)</f>
        <v>810</v>
      </c>
    </row>
    <row r="75" spans="1:3" ht="21.6" customHeight="1" x14ac:dyDescent="0.25">
      <c r="A75" s="25"/>
      <c r="B75" s="27" t="s">
        <v>22</v>
      </c>
      <c r="C75" s="23">
        <f>C37+C45+C49+C54+C57+C63+C68+C74</f>
        <v>1037</v>
      </c>
    </row>
    <row r="76" spans="1:3" ht="21.6" customHeight="1" x14ac:dyDescent="0.25">
      <c r="A76" s="85" t="s">
        <v>142</v>
      </c>
      <c r="B76" s="85"/>
      <c r="C76" s="85"/>
    </row>
    <row r="77" spans="1:3" ht="21.6" customHeight="1" x14ac:dyDescent="0.25">
      <c r="A77" s="25" t="s">
        <v>143</v>
      </c>
      <c r="B77" s="4"/>
      <c r="C77" s="6">
        <f>IF(('October 2024 - December 2024'!C91)+SUM(E88+E99+E100+E108)  &lt; 0,(('October 2024 - December 2024'!C91))+SUM(E88+E99+E100+E108), TEXT((('October 2024 - December 2024'!C91))+SUM(E88+E99+E100+E108),"+$0.00"))</f>
        <v>-6933</v>
      </c>
    </row>
    <row r="78" spans="1:3" ht="21.6" customHeight="1" x14ac:dyDescent="0.25">
      <c r="A78" s="25" t="s">
        <v>144</v>
      </c>
      <c r="B78" s="4"/>
      <c r="C78" s="6">
        <v>0</v>
      </c>
    </row>
    <row r="79" spans="1:3" ht="21.6" customHeight="1" x14ac:dyDescent="0.25">
      <c r="A79" s="25" t="s">
        <v>145</v>
      </c>
      <c r="B79" s="4"/>
      <c r="C79" s="6" t="str">
        <f>IF(('October 2024 - December 2024'!C93)+SUM(E91) &lt; 0,(('October 2024 - December 2024'!C93))+SUM(E91), TEXT((('October 2024 - December 2024'!C93))+SUM(E91),"+$0.00"))</f>
        <v>+$0.00</v>
      </c>
    </row>
    <row r="80" spans="1:3" ht="43.15" customHeight="1" x14ac:dyDescent="0.25">
      <c r="A80" s="13" t="s">
        <v>146</v>
      </c>
      <c r="B80" s="4"/>
      <c r="C80" s="6">
        <v>0</v>
      </c>
    </row>
    <row r="81" spans="1:37" ht="43.15" customHeight="1" x14ac:dyDescent="0.25">
      <c r="A81" s="13" t="s">
        <v>147</v>
      </c>
      <c r="B81" s="4"/>
      <c r="C81" s="6">
        <v>0</v>
      </c>
    </row>
    <row r="82" spans="1:37" ht="21.6" customHeight="1" x14ac:dyDescent="0.25">
      <c r="A82" s="25"/>
      <c r="B82" s="27" t="s">
        <v>148</v>
      </c>
      <c r="C82" s="6">
        <f>C77+C78+C79+C80+C81</f>
        <v>-6933</v>
      </c>
    </row>
    <row r="83" spans="1:37" ht="21.6" customHeight="1" x14ac:dyDescent="0.25">
      <c r="A83" s="13"/>
      <c r="B83" s="11" t="s">
        <v>149</v>
      </c>
      <c r="C83" s="23">
        <f>C75</f>
        <v>1037</v>
      </c>
      <c r="J83" s="44"/>
    </row>
    <row r="84" spans="1:37" ht="13.5" customHeight="1" x14ac:dyDescent="0.25">
      <c r="A84" s="15"/>
      <c r="B84" s="15"/>
    </row>
    <row r="85" spans="1:37" ht="13.5" customHeight="1" x14ac:dyDescent="0.25">
      <c r="A85" s="15"/>
      <c r="B85" s="15"/>
    </row>
    <row r="86" spans="1:37" ht="21.6" customHeight="1" x14ac:dyDescent="0.25">
      <c r="A86" s="86" t="s">
        <v>310</v>
      </c>
      <c r="B86" s="86"/>
      <c r="C86" s="86"/>
      <c r="D86" s="86"/>
      <c r="E86" s="86"/>
      <c r="F86" s="86"/>
      <c r="G86" s="86"/>
      <c r="I86" s="37" t="s">
        <v>244</v>
      </c>
      <c r="J86" s="23">
        <v>0</v>
      </c>
    </row>
    <row r="87" spans="1:37" ht="21.6" customHeight="1" x14ac:dyDescent="0.25">
      <c r="A87" s="86" t="s">
        <v>151</v>
      </c>
      <c r="B87" s="86"/>
      <c r="C87" s="86" t="s">
        <v>30</v>
      </c>
      <c r="D87" s="86"/>
      <c r="E87" s="86" t="s">
        <v>31</v>
      </c>
      <c r="F87" s="86"/>
      <c r="G87" s="86"/>
      <c r="H87" s="15"/>
      <c r="I87" s="38" t="s">
        <v>245</v>
      </c>
      <c r="J87" s="97">
        <f>C70-J86</f>
        <v>300</v>
      </c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</row>
    <row r="88" spans="1:37" ht="43.15" customHeight="1" x14ac:dyDescent="0.25">
      <c r="A88" s="105" t="s">
        <v>131</v>
      </c>
      <c r="B88" s="106"/>
      <c r="C88" s="75" t="s">
        <v>539</v>
      </c>
      <c r="D88" s="75"/>
      <c r="E88" s="112">
        <v>0</v>
      </c>
      <c r="F88" s="112"/>
      <c r="G88" s="112"/>
      <c r="I88" s="40" t="s">
        <v>247</v>
      </c>
      <c r="J88" s="97"/>
    </row>
    <row r="89" spans="1:37" ht="43.15" customHeight="1" x14ac:dyDescent="0.25">
      <c r="A89" s="107"/>
      <c r="B89" s="108"/>
      <c r="C89" s="111" t="s">
        <v>514</v>
      </c>
      <c r="D89" s="83"/>
      <c r="E89" s="112">
        <v>0</v>
      </c>
      <c r="F89" s="112"/>
      <c r="G89" s="112"/>
      <c r="I89" s="40"/>
      <c r="J89" s="39"/>
    </row>
    <row r="90" spans="1:37" ht="21.6" customHeight="1" x14ac:dyDescent="0.25">
      <c r="A90" s="107"/>
      <c r="B90" s="108"/>
      <c r="C90" s="83" t="s">
        <v>311</v>
      </c>
      <c r="D90" s="83"/>
      <c r="E90" s="112">
        <v>0</v>
      </c>
      <c r="F90" s="112"/>
      <c r="G90" s="112"/>
      <c r="J90"/>
    </row>
    <row r="91" spans="1:37" ht="21.6" customHeight="1" x14ac:dyDescent="0.25">
      <c r="A91" s="109"/>
      <c r="B91" s="110"/>
      <c r="C91" s="102" t="s">
        <v>538</v>
      </c>
      <c r="D91" s="100"/>
      <c r="E91" s="114">
        <v>500</v>
      </c>
      <c r="F91" s="115"/>
      <c r="G91" s="116"/>
      <c r="J91"/>
    </row>
    <row r="92" spans="1:37" ht="21.6" customHeight="1" x14ac:dyDescent="0.25">
      <c r="A92" s="87" t="s">
        <v>152</v>
      </c>
      <c r="B92" s="87"/>
      <c r="C92" s="75"/>
      <c r="D92" s="75"/>
      <c r="E92" s="112">
        <f>C83</f>
        <v>1037</v>
      </c>
      <c r="F92" s="112"/>
      <c r="G92" s="112"/>
      <c r="J92"/>
    </row>
    <row r="93" spans="1:37" ht="21.6" customHeight="1" x14ac:dyDescent="0.25">
      <c r="A93" s="87"/>
      <c r="B93" s="87"/>
      <c r="C93" s="89" t="s">
        <v>153</v>
      </c>
      <c r="D93" s="89"/>
      <c r="E93" s="72">
        <f>('October 2024 - December 2024'!E131+E13)-SUM(E88:E92)</f>
        <v>2060.3999999999996</v>
      </c>
      <c r="F93" s="72"/>
      <c r="G93" s="72"/>
      <c r="J93"/>
    </row>
    <row r="94" spans="1:37" ht="13.5" customHeight="1" x14ac:dyDescent="0.25">
      <c r="J94"/>
    </row>
    <row r="95" spans="1:37" ht="21.6" customHeight="1" x14ac:dyDescent="0.25">
      <c r="A95" s="86" t="s">
        <v>312</v>
      </c>
      <c r="B95" s="86"/>
      <c r="C95" s="86"/>
      <c r="D95" s="86"/>
      <c r="E95" s="86"/>
      <c r="F95" s="86"/>
      <c r="G95" s="86"/>
      <c r="I95" s="37" t="s">
        <v>244</v>
      </c>
      <c r="J95" s="23">
        <v>0</v>
      </c>
    </row>
    <row r="96" spans="1:37" ht="21.6" customHeight="1" x14ac:dyDescent="0.25">
      <c r="A96" s="86" t="s">
        <v>151</v>
      </c>
      <c r="B96" s="86"/>
      <c r="C96" s="86" t="s">
        <v>30</v>
      </c>
      <c r="D96" s="86"/>
      <c r="E96" s="86" t="s">
        <v>31</v>
      </c>
      <c r="F96" s="86"/>
      <c r="G96" s="86"/>
      <c r="H96" s="15"/>
      <c r="I96" s="38" t="s">
        <v>245</v>
      </c>
      <c r="J96" s="97">
        <f>C70-J95</f>
        <v>300</v>
      </c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</row>
    <row r="97" spans="1:37" ht="43.15" customHeight="1" x14ac:dyDescent="0.25">
      <c r="A97" s="87" t="s">
        <v>313</v>
      </c>
      <c r="B97" s="87"/>
      <c r="C97" s="75"/>
      <c r="D97" s="75"/>
      <c r="E97" s="72">
        <f>E93</f>
        <v>2060.3999999999996</v>
      </c>
      <c r="F97" s="72"/>
      <c r="G97" s="72"/>
      <c r="I97" s="40" t="s">
        <v>247</v>
      </c>
      <c r="J97" s="97"/>
    </row>
    <row r="98" spans="1:37" ht="43.15" customHeight="1" x14ac:dyDescent="0.25">
      <c r="A98" s="105" t="s">
        <v>131</v>
      </c>
      <c r="B98" s="106"/>
      <c r="C98" s="83" t="s">
        <v>314</v>
      </c>
      <c r="D98" s="83"/>
      <c r="E98" s="112">
        <v>150</v>
      </c>
      <c r="F98" s="112"/>
      <c r="G98" s="112"/>
      <c r="J98"/>
    </row>
    <row r="99" spans="1:37" ht="64.900000000000006" customHeight="1" x14ac:dyDescent="0.25">
      <c r="A99" s="107"/>
      <c r="B99" s="108"/>
      <c r="C99" s="83" t="s">
        <v>513</v>
      </c>
      <c r="D99" s="83"/>
      <c r="E99" s="112">
        <v>0</v>
      </c>
      <c r="F99" s="112"/>
      <c r="G99" s="112"/>
      <c r="J99"/>
    </row>
    <row r="100" spans="1:37" ht="21.6" customHeight="1" x14ac:dyDescent="0.25">
      <c r="A100" s="109"/>
      <c r="B100" s="110"/>
      <c r="C100" s="102" t="s">
        <v>535</v>
      </c>
      <c r="D100" s="100"/>
      <c r="E100" s="114">
        <v>500</v>
      </c>
      <c r="F100" s="115"/>
      <c r="G100" s="116"/>
      <c r="J100"/>
    </row>
    <row r="101" spans="1:37" ht="21.6" customHeight="1" x14ac:dyDescent="0.25">
      <c r="A101" s="87" t="s">
        <v>152</v>
      </c>
      <c r="B101" s="87"/>
      <c r="C101" s="113"/>
      <c r="D101" s="113"/>
      <c r="E101" s="112">
        <f>C83</f>
        <v>1037</v>
      </c>
      <c r="F101" s="112"/>
      <c r="G101" s="112"/>
      <c r="J101"/>
    </row>
    <row r="102" spans="1:37" ht="21.6" customHeight="1" x14ac:dyDescent="0.25">
      <c r="A102" s="87"/>
      <c r="B102" s="87"/>
      <c r="C102" s="91" t="s">
        <v>163</v>
      </c>
      <c r="D102" s="91"/>
      <c r="E102" s="72">
        <f>(E20+E97)-SUM(E98:E101)</f>
        <v>2846.3999999999996</v>
      </c>
      <c r="F102" s="72"/>
      <c r="G102" s="72"/>
      <c r="J102"/>
    </row>
    <row r="103" spans="1:37" ht="13.5" customHeight="1" x14ac:dyDescent="0.25">
      <c r="A103" s="30"/>
      <c r="B103" s="30"/>
      <c r="C103" s="30"/>
      <c r="D103" s="30"/>
      <c r="E103" s="30"/>
      <c r="J103"/>
    </row>
    <row r="104" spans="1:37" ht="17.25" customHeight="1" x14ac:dyDescent="0.25">
      <c r="A104" s="30"/>
      <c r="B104" s="30"/>
      <c r="C104" s="30"/>
      <c r="D104" s="30"/>
      <c r="E104" s="30"/>
      <c r="J104"/>
    </row>
    <row r="105" spans="1:37" ht="21.6" customHeight="1" x14ac:dyDescent="0.25">
      <c r="A105" s="86" t="s">
        <v>315</v>
      </c>
      <c r="B105" s="86"/>
      <c r="C105" s="86"/>
      <c r="D105" s="86"/>
      <c r="E105" s="86"/>
      <c r="F105" s="86"/>
      <c r="G105" s="86"/>
      <c r="I105" s="37" t="s">
        <v>244</v>
      </c>
      <c r="J105" s="23">
        <v>0</v>
      </c>
    </row>
    <row r="106" spans="1:37" ht="21.6" customHeight="1" x14ac:dyDescent="0.25">
      <c r="A106" s="86" t="s">
        <v>151</v>
      </c>
      <c r="B106" s="86"/>
      <c r="C106" s="86" t="s">
        <v>30</v>
      </c>
      <c r="D106" s="86"/>
      <c r="E106" s="86" t="s">
        <v>31</v>
      </c>
      <c r="F106" s="86"/>
      <c r="G106" s="86"/>
      <c r="H106" s="15"/>
      <c r="I106" s="38" t="s">
        <v>245</v>
      </c>
      <c r="J106" s="97">
        <f>C70-J105</f>
        <v>300</v>
      </c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</row>
    <row r="107" spans="1:37" ht="43.15" customHeight="1" x14ac:dyDescent="0.25">
      <c r="A107" s="87" t="s">
        <v>316</v>
      </c>
      <c r="B107" s="87"/>
      <c r="C107" s="75"/>
      <c r="D107" s="75"/>
      <c r="E107" s="72">
        <f>E102</f>
        <v>2846.3999999999996</v>
      </c>
      <c r="F107" s="72"/>
      <c r="G107" s="72"/>
      <c r="I107" s="40" t="s">
        <v>247</v>
      </c>
      <c r="J107" s="97"/>
    </row>
    <row r="108" spans="1:37" ht="21.6" customHeight="1" x14ac:dyDescent="0.25">
      <c r="A108" s="87" t="s">
        <v>131</v>
      </c>
      <c r="B108" s="87"/>
      <c r="C108" s="75" t="s">
        <v>539</v>
      </c>
      <c r="D108" s="75"/>
      <c r="E108" s="112">
        <v>500</v>
      </c>
      <c r="F108" s="112"/>
      <c r="G108" s="112"/>
      <c r="J108"/>
    </row>
    <row r="109" spans="1:37" ht="21.6" customHeight="1" x14ac:dyDescent="0.25">
      <c r="A109" s="87"/>
      <c r="B109" s="87"/>
      <c r="C109" s="83" t="s">
        <v>317</v>
      </c>
      <c r="D109" s="83"/>
      <c r="E109" s="112">
        <v>0</v>
      </c>
      <c r="F109" s="112"/>
      <c r="G109" s="112"/>
    </row>
    <row r="110" spans="1:37" ht="21.6" customHeight="1" x14ac:dyDescent="0.25">
      <c r="A110" s="87" t="s">
        <v>152</v>
      </c>
      <c r="B110" s="87"/>
      <c r="C110" s="75"/>
      <c r="D110" s="75"/>
      <c r="E110" s="112">
        <f>C83</f>
        <v>1037</v>
      </c>
      <c r="F110" s="112"/>
      <c r="G110" s="112"/>
    </row>
    <row r="111" spans="1:37" ht="21.6" customHeight="1" x14ac:dyDescent="0.25">
      <c r="A111" s="87"/>
      <c r="B111" s="87"/>
      <c r="C111" s="91" t="s">
        <v>163</v>
      </c>
      <c r="D111" s="91"/>
      <c r="E111" s="72">
        <f>(E26+E107)-SUM(E108:E110)</f>
        <v>3714.3999999999996</v>
      </c>
      <c r="F111" s="72"/>
      <c r="G111" s="72"/>
    </row>
    <row r="112" spans="1:37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</sheetData>
  <mergeCells count="93">
    <mergeCell ref="C91:D91"/>
    <mergeCell ref="E91:G91"/>
    <mergeCell ref="A88:B91"/>
    <mergeCell ref="A98:B100"/>
    <mergeCell ref="C100:D100"/>
    <mergeCell ref="E100:G100"/>
    <mergeCell ref="C98:D98"/>
    <mergeCell ref="E98:G98"/>
    <mergeCell ref="C99:D99"/>
    <mergeCell ref="E99:G99"/>
    <mergeCell ref="A95:G95"/>
    <mergeCell ref="A96:B96"/>
    <mergeCell ref="C96:D96"/>
    <mergeCell ref="E96:G96"/>
    <mergeCell ref="C90:D90"/>
    <mergeCell ref="E90:G90"/>
    <mergeCell ref="A110:B110"/>
    <mergeCell ref="C110:D110"/>
    <mergeCell ref="E110:G110"/>
    <mergeCell ref="A111:B111"/>
    <mergeCell ref="C111:D111"/>
    <mergeCell ref="E111:G111"/>
    <mergeCell ref="A108:B109"/>
    <mergeCell ref="C108:D108"/>
    <mergeCell ref="E108:G108"/>
    <mergeCell ref="C109:D109"/>
    <mergeCell ref="E109:G109"/>
    <mergeCell ref="A105:G105"/>
    <mergeCell ref="A106:B106"/>
    <mergeCell ref="C106:D106"/>
    <mergeCell ref="E106:G106"/>
    <mergeCell ref="J106:J107"/>
    <mergeCell ref="A107:B107"/>
    <mergeCell ref="C107:D107"/>
    <mergeCell ref="E107:G107"/>
    <mergeCell ref="A101:B101"/>
    <mergeCell ref="C101:D101"/>
    <mergeCell ref="E101:G101"/>
    <mergeCell ref="A102:B102"/>
    <mergeCell ref="C102:D102"/>
    <mergeCell ref="E102:G102"/>
    <mergeCell ref="J96:J97"/>
    <mergeCell ref="A97:B97"/>
    <mergeCell ref="C97:D97"/>
    <mergeCell ref="E97:G97"/>
    <mergeCell ref="A92:B92"/>
    <mergeCell ref="C92:D92"/>
    <mergeCell ref="E92:G92"/>
    <mergeCell ref="A93:B93"/>
    <mergeCell ref="C93:D93"/>
    <mergeCell ref="E93:G93"/>
    <mergeCell ref="J87:J88"/>
    <mergeCell ref="C88:D88"/>
    <mergeCell ref="E88:G88"/>
    <mergeCell ref="C89:D89"/>
    <mergeCell ref="E89:G89"/>
    <mergeCell ref="A64:C64"/>
    <mergeCell ref="A69:C69"/>
    <mergeCell ref="A76:C76"/>
    <mergeCell ref="A86:G86"/>
    <mergeCell ref="A87:B87"/>
    <mergeCell ref="C87:D87"/>
    <mergeCell ref="E87:G87"/>
    <mergeCell ref="A38:C39"/>
    <mergeCell ref="A46:C46"/>
    <mergeCell ref="A50:C50"/>
    <mergeCell ref="A55:C55"/>
    <mergeCell ref="A58:C58"/>
    <mergeCell ref="C25:D25"/>
    <mergeCell ref="A26:B26"/>
    <mergeCell ref="C26:D26"/>
    <mergeCell ref="A31:C31"/>
    <mergeCell ref="A33:C33"/>
    <mergeCell ref="A20:B20"/>
    <mergeCell ref="C20:D20"/>
    <mergeCell ref="A22:E22"/>
    <mergeCell ref="C23:D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7 C40:C45 C47:C49 C51:C54 C56:C57 C59:C63 C65:C68 C83 J86 E88:E92 J95 J105 E108:E110">
    <cfRule type="cellIs" dxfId="61" priority="4" operator="equal">
      <formula>0</formula>
    </cfRule>
  </conditionalFormatting>
  <conditionalFormatting sqref="C70:C75">
    <cfRule type="cellIs" dxfId="60" priority="1" operator="equal">
      <formula>0</formula>
    </cfRule>
  </conditionalFormatting>
  <conditionalFormatting sqref="C73">
    <cfRule type="cellIs" dxfId="59" priority="2" operator="equal">
      <formula>0</formula>
    </cfRule>
  </conditionalFormatting>
  <conditionalFormatting sqref="D35">
    <cfRule type="cellIs" dxfId="58" priority="5" operator="equal">
      <formula>0</formula>
    </cfRule>
  </conditionalFormatting>
  <conditionalFormatting sqref="E98:E101">
    <cfRule type="cellIs" dxfId="57" priority="6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22"/>
  <sheetViews>
    <sheetView topLeftCell="A88" zoomScaleNormal="100" workbookViewId="0">
      <selection activeCell="G114" sqref="G114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5" ht="21.6" customHeight="1" x14ac:dyDescent="0.25">
      <c r="A1" s="68" t="s">
        <v>318</v>
      </c>
      <c r="B1" s="68"/>
      <c r="C1" s="68"/>
      <c r="D1" s="68"/>
      <c r="E1" s="68"/>
      <c r="F1" s="15"/>
      <c r="G1" s="15"/>
      <c r="H1" s="20"/>
      <c r="I1" s="15"/>
    </row>
    <row r="2" spans="1:25" ht="21.6" customHeight="1" x14ac:dyDescent="0.25">
      <c r="A2" s="3"/>
      <c r="B2" s="3"/>
      <c r="C2" s="3"/>
      <c r="D2" s="3"/>
      <c r="E2" s="3"/>
    </row>
    <row r="3" spans="1:25" ht="64.900000000000006" customHeight="1" x14ac:dyDescent="0.25">
      <c r="A3" s="7" t="s">
        <v>6</v>
      </c>
      <c r="B3" s="7" t="s">
        <v>180</v>
      </c>
      <c r="C3" s="6">
        <f>E109</f>
        <v>6372.4</v>
      </c>
      <c r="D3" s="12"/>
      <c r="E3" s="12"/>
      <c r="F3" s="45"/>
      <c r="G3" s="45"/>
      <c r="H3" s="47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</row>
    <row r="4" spans="1:25" ht="21.6" customHeight="1" x14ac:dyDescent="0.25">
      <c r="A4" s="93" t="s">
        <v>22</v>
      </c>
      <c r="B4" s="93"/>
      <c r="C4" s="6">
        <f>SUM(C3)</f>
        <v>6372.4</v>
      </c>
      <c r="D4" s="12"/>
      <c r="E4" s="12"/>
      <c r="F4" s="45"/>
      <c r="G4" s="45"/>
      <c r="H4" s="47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</row>
    <row r="5" spans="1:25" ht="21.6" customHeight="1" x14ac:dyDescent="0.25">
      <c r="A5" s="91" t="s">
        <v>24</v>
      </c>
      <c r="B5" s="91"/>
      <c r="C5" s="6">
        <f>C83</f>
        <v>-5433</v>
      </c>
      <c r="D5" s="12"/>
      <c r="E5" s="12"/>
      <c r="F5" s="45"/>
      <c r="G5" s="45"/>
      <c r="H5" s="47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</row>
    <row r="6" spans="1:25" ht="13.5" customHeight="1" x14ac:dyDescent="0.25">
      <c r="A6" s="48"/>
      <c r="B6" s="48"/>
      <c r="C6" s="48"/>
      <c r="D6" s="48"/>
      <c r="E6" s="48"/>
      <c r="F6" s="45"/>
      <c r="G6" s="45"/>
      <c r="H6" s="47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</row>
    <row r="7" spans="1:25" ht="13.5" customHeight="1" x14ac:dyDescent="0.25"/>
    <row r="8" spans="1:25" ht="21.6" customHeight="1" x14ac:dyDescent="0.25">
      <c r="A8" s="81" t="s">
        <v>319</v>
      </c>
      <c r="B8" s="81"/>
      <c r="C8" s="81"/>
      <c r="D8" s="81"/>
      <c r="E8" s="81"/>
      <c r="G8" s="45"/>
      <c r="H8" s="47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</row>
    <row r="9" spans="1:25" ht="21.6" customHeight="1" x14ac:dyDescent="0.25">
      <c r="A9" s="1" t="s">
        <v>4</v>
      </c>
      <c r="B9" s="1" t="s">
        <v>29</v>
      </c>
      <c r="C9" s="74" t="s">
        <v>30</v>
      </c>
      <c r="D9" s="74"/>
      <c r="E9" s="5" t="s">
        <v>31</v>
      </c>
    </row>
    <row r="10" spans="1:25" ht="21.6" customHeight="1" x14ac:dyDescent="0.25">
      <c r="A10" s="13" t="s">
        <v>320</v>
      </c>
      <c r="B10" s="14" t="s">
        <v>34</v>
      </c>
      <c r="C10" s="75" t="s">
        <v>35</v>
      </c>
      <c r="D10" s="75"/>
      <c r="E10" s="6">
        <v>2405</v>
      </c>
    </row>
    <row r="11" spans="1:25" ht="21.6" customHeight="1" x14ac:dyDescent="0.25">
      <c r="A11" s="13" t="s">
        <v>321</v>
      </c>
      <c r="B11" s="14" t="s">
        <v>263</v>
      </c>
      <c r="C11" s="83" t="s">
        <v>35</v>
      </c>
      <c r="D11" s="83"/>
      <c r="E11" s="6">
        <v>68</v>
      </c>
    </row>
    <row r="12" spans="1:25" ht="21.6" customHeight="1" x14ac:dyDescent="0.25">
      <c r="A12" s="13" t="s">
        <v>322</v>
      </c>
      <c r="B12" s="14" t="s">
        <v>57</v>
      </c>
      <c r="C12" s="75" t="s">
        <v>201</v>
      </c>
      <c r="D12" s="75"/>
      <c r="E12" s="6">
        <v>0</v>
      </c>
    </row>
    <row r="13" spans="1:25" ht="21.6" customHeight="1" x14ac:dyDescent="0.25">
      <c r="A13" s="76"/>
      <c r="B13" s="76"/>
      <c r="C13" s="91" t="s">
        <v>37</v>
      </c>
      <c r="D13" s="91"/>
      <c r="E13" s="6">
        <f>SUM(E10:E12)</f>
        <v>2473</v>
      </c>
    </row>
    <row r="14" spans="1:25" ht="13.5" customHeight="1" x14ac:dyDescent="0.25">
      <c r="A14" s="15"/>
      <c r="B14" s="15"/>
    </row>
    <row r="15" spans="1:25" ht="21.6" customHeight="1" x14ac:dyDescent="0.25">
      <c r="A15" s="81" t="s">
        <v>323</v>
      </c>
      <c r="B15" s="81"/>
      <c r="C15" s="81"/>
      <c r="D15" s="81"/>
      <c r="E15" s="81"/>
      <c r="G15" s="45"/>
      <c r="H15" s="47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</row>
    <row r="16" spans="1:25" ht="21.6" customHeight="1" x14ac:dyDescent="0.25">
      <c r="A16" s="1" t="s">
        <v>4</v>
      </c>
      <c r="B16" s="1" t="s">
        <v>29</v>
      </c>
      <c r="C16" s="74" t="s">
        <v>30</v>
      </c>
      <c r="D16" s="74"/>
      <c r="E16" s="5" t="s">
        <v>31</v>
      </c>
    </row>
    <row r="17" spans="1:25" ht="21.6" customHeight="1" x14ac:dyDescent="0.25">
      <c r="A17" s="13" t="s">
        <v>324</v>
      </c>
      <c r="B17" s="14" t="s">
        <v>34</v>
      </c>
      <c r="C17" s="75" t="s">
        <v>35</v>
      </c>
      <c r="D17" s="75"/>
      <c r="E17" s="6">
        <v>2405</v>
      </c>
    </row>
    <row r="18" spans="1:25" ht="21.6" customHeight="1" x14ac:dyDescent="0.25">
      <c r="A18" s="13" t="s">
        <v>325</v>
      </c>
      <c r="B18" s="14" t="s">
        <v>263</v>
      </c>
      <c r="C18" s="83" t="s">
        <v>35</v>
      </c>
      <c r="D18" s="83"/>
      <c r="E18" s="6">
        <v>68</v>
      </c>
    </row>
    <row r="19" spans="1:25" ht="21.6" customHeight="1" x14ac:dyDescent="0.25">
      <c r="A19" s="13" t="s">
        <v>326</v>
      </c>
      <c r="B19" s="14" t="s">
        <v>263</v>
      </c>
      <c r="C19" s="83" t="s">
        <v>35</v>
      </c>
      <c r="D19" s="83"/>
      <c r="E19" s="6">
        <v>68</v>
      </c>
    </row>
    <row r="20" spans="1:25" ht="21.6" customHeight="1" x14ac:dyDescent="0.25">
      <c r="A20" s="13" t="s">
        <v>327</v>
      </c>
      <c r="B20" s="14" t="s">
        <v>57</v>
      </c>
      <c r="C20" s="75" t="s">
        <v>201</v>
      </c>
      <c r="D20" s="75"/>
      <c r="E20" s="6">
        <v>0</v>
      </c>
    </row>
    <row r="21" spans="1:25" ht="21.6" customHeight="1" x14ac:dyDescent="0.25">
      <c r="A21" s="76"/>
      <c r="B21" s="76"/>
      <c r="C21" s="91" t="s">
        <v>37</v>
      </c>
      <c r="D21" s="91"/>
      <c r="E21" s="6">
        <f>SUM(E17:E20)</f>
        <v>2541</v>
      </c>
    </row>
    <row r="22" spans="1:25" ht="13.5" customHeight="1" x14ac:dyDescent="0.25">
      <c r="A22" s="15"/>
      <c r="B22" s="15"/>
      <c r="C22" s="15"/>
      <c r="D22" s="32"/>
      <c r="E22" s="33"/>
    </row>
    <row r="23" spans="1:25" ht="21.6" customHeight="1" x14ac:dyDescent="0.25">
      <c r="A23" s="81" t="s">
        <v>328</v>
      </c>
      <c r="B23" s="81"/>
      <c r="C23" s="81"/>
      <c r="D23" s="81"/>
      <c r="E23" s="81"/>
      <c r="G23" s="45"/>
      <c r="H23" s="47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</row>
    <row r="24" spans="1:25" ht="21.6" customHeight="1" x14ac:dyDescent="0.25">
      <c r="A24" s="1" t="s">
        <v>4</v>
      </c>
      <c r="B24" s="1" t="s">
        <v>29</v>
      </c>
      <c r="C24" s="74" t="s">
        <v>30</v>
      </c>
      <c r="D24" s="74"/>
      <c r="E24" s="5" t="s">
        <v>31</v>
      </c>
    </row>
    <row r="25" spans="1:25" ht="21.6" customHeight="1" x14ac:dyDescent="0.25">
      <c r="A25" s="13" t="s">
        <v>329</v>
      </c>
      <c r="B25" s="14" t="s">
        <v>34</v>
      </c>
      <c r="C25" s="75" t="s">
        <v>35</v>
      </c>
      <c r="D25" s="75"/>
      <c r="E25" s="6">
        <v>2405</v>
      </c>
    </row>
    <row r="26" spans="1:25" ht="21.6" customHeight="1" x14ac:dyDescent="0.25">
      <c r="A26" s="13" t="s">
        <v>330</v>
      </c>
      <c r="B26" s="14" t="s">
        <v>57</v>
      </c>
      <c r="C26" s="75" t="s">
        <v>201</v>
      </c>
      <c r="D26" s="75"/>
      <c r="E26" s="6">
        <v>0</v>
      </c>
    </row>
    <row r="27" spans="1:25" ht="21.6" customHeight="1" x14ac:dyDescent="0.25">
      <c r="A27" s="76"/>
      <c r="B27" s="76"/>
      <c r="C27" s="91" t="s">
        <v>37</v>
      </c>
      <c r="D27" s="91"/>
      <c r="E27" s="6">
        <f>SUM(E25:E26)</f>
        <v>2405</v>
      </c>
    </row>
    <row r="28" spans="1:25" ht="13.5" customHeight="1" x14ac:dyDescent="0.25">
      <c r="A28" s="15"/>
      <c r="B28" s="15"/>
      <c r="C28" s="15"/>
      <c r="D28" s="32"/>
      <c r="E28" s="33"/>
    </row>
    <row r="29" spans="1:25" ht="12.75" customHeight="1" x14ac:dyDescent="0.25">
      <c r="A29" s="15"/>
      <c r="B29" s="15"/>
      <c r="C29" s="15"/>
      <c r="D29" s="32"/>
      <c r="E29" s="33"/>
    </row>
    <row r="30" spans="1:25" ht="13.5" customHeight="1" x14ac:dyDescent="0.25">
      <c r="A30" s="15"/>
      <c r="B30" s="15"/>
      <c r="C30" s="15"/>
      <c r="D30" s="32"/>
      <c r="E30" s="33"/>
    </row>
    <row r="31" spans="1:25" ht="13.5" customHeight="1" x14ac:dyDescent="0.25">
      <c r="A31" s="15"/>
      <c r="B31" s="15"/>
    </row>
    <row r="32" spans="1:25" ht="21.6" customHeight="1" x14ac:dyDescent="0.25">
      <c r="A32" s="84" t="s">
        <v>331</v>
      </c>
      <c r="B32" s="84"/>
      <c r="C32" s="84"/>
    </row>
    <row r="33" spans="1:4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4" ht="21.6" customHeight="1" x14ac:dyDescent="0.25">
      <c r="A34" s="85" t="s">
        <v>71</v>
      </c>
      <c r="B34" s="85"/>
      <c r="C34" s="85"/>
    </row>
    <row r="35" spans="1:4" ht="21.6" customHeight="1" x14ac:dyDescent="0.25">
      <c r="A35" s="13" t="s">
        <v>259</v>
      </c>
      <c r="B35" s="14"/>
      <c r="C35" s="23">
        <v>78</v>
      </c>
    </row>
    <row r="36" spans="1:4" ht="21.6" customHeight="1" x14ac:dyDescent="0.25">
      <c r="A36" s="13" t="s">
        <v>48</v>
      </c>
      <c r="B36" s="4"/>
      <c r="C36" s="23">
        <v>0</v>
      </c>
    </row>
    <row r="37" spans="1:4" ht="21.6" customHeight="1" x14ac:dyDescent="0.25">
      <c r="A37" s="13" t="s">
        <v>74</v>
      </c>
      <c r="B37" s="14" t="s">
        <v>75</v>
      </c>
      <c r="C37" s="23">
        <v>149</v>
      </c>
    </row>
    <row r="38" spans="1:4" ht="21.6" customHeight="1" x14ac:dyDescent="0.25">
      <c r="A38" s="25"/>
      <c r="B38" s="11" t="s">
        <v>77</v>
      </c>
      <c r="C38" s="23">
        <f>SUM(C35:C37)</f>
        <v>227</v>
      </c>
    </row>
    <row r="39" spans="1:4" ht="21.6" customHeight="1" x14ac:dyDescent="0.25">
      <c r="A39" s="85" t="s">
        <v>281</v>
      </c>
      <c r="B39" s="85"/>
      <c r="C39" s="85"/>
    </row>
    <row r="40" spans="1:4" ht="21.6" customHeight="1" x14ac:dyDescent="0.25">
      <c r="A40" s="85"/>
      <c r="B40" s="85"/>
      <c r="C40" s="85"/>
    </row>
    <row r="41" spans="1:4" ht="21.6" customHeight="1" x14ac:dyDescent="0.25">
      <c r="A41" s="13" t="s">
        <v>82</v>
      </c>
      <c r="B41" s="14"/>
      <c r="C41" s="23">
        <v>0</v>
      </c>
    </row>
    <row r="42" spans="1:4" ht="21.6" customHeight="1" x14ac:dyDescent="0.25">
      <c r="A42" s="13" t="s">
        <v>84</v>
      </c>
      <c r="B42" s="14"/>
      <c r="C42" s="23">
        <v>0</v>
      </c>
    </row>
    <row r="43" spans="1:4" ht="21.6" customHeight="1" x14ac:dyDescent="0.25">
      <c r="A43" s="13" t="s">
        <v>86</v>
      </c>
      <c r="B43" s="14"/>
      <c r="C43" s="23">
        <v>0</v>
      </c>
    </row>
    <row r="44" spans="1:4" ht="21.6" customHeight="1" x14ac:dyDescent="0.25">
      <c r="A44" s="13" t="s">
        <v>88</v>
      </c>
      <c r="B44" s="14"/>
      <c r="C44" s="23">
        <v>0</v>
      </c>
    </row>
    <row r="45" spans="1:4" ht="21.6" customHeight="1" x14ac:dyDescent="0.25">
      <c r="A45" s="13" t="s">
        <v>218</v>
      </c>
      <c r="B45" s="14"/>
      <c r="C45" s="23">
        <v>0</v>
      </c>
    </row>
    <row r="46" spans="1:4" ht="21.6" customHeight="1" x14ac:dyDescent="0.25">
      <c r="A46" s="13"/>
      <c r="B46" s="11" t="s">
        <v>90</v>
      </c>
      <c r="C46" s="23">
        <f>SUM(C41:C45)</f>
        <v>0</v>
      </c>
    </row>
    <row r="47" spans="1:4" ht="21.6" customHeight="1" x14ac:dyDescent="0.25">
      <c r="A47" s="85" t="s">
        <v>92</v>
      </c>
      <c r="B47" s="85"/>
      <c r="C47" s="85"/>
    </row>
    <row r="48" spans="1:4" ht="21.6" customHeight="1" x14ac:dyDescent="0.25">
      <c r="A48" s="13" t="s">
        <v>94</v>
      </c>
      <c r="B48" s="14" t="s">
        <v>95</v>
      </c>
      <c r="C48" s="23">
        <v>0</v>
      </c>
    </row>
    <row r="49" spans="1:5" ht="21.6" customHeight="1" x14ac:dyDescent="0.25">
      <c r="A49" s="13" t="s">
        <v>97</v>
      </c>
      <c r="B49" s="14" t="s">
        <v>98</v>
      </c>
      <c r="C49" s="23">
        <v>0</v>
      </c>
    </row>
    <row r="50" spans="1:5" ht="21.6" customHeight="1" x14ac:dyDescent="0.25">
      <c r="A50" s="13"/>
      <c r="B50" s="11" t="s">
        <v>100</v>
      </c>
      <c r="C50" s="23">
        <f>SUM(C48:C49)</f>
        <v>0</v>
      </c>
    </row>
    <row r="51" spans="1:5" ht="21.6" customHeight="1" x14ac:dyDescent="0.25">
      <c r="A51" s="85" t="s">
        <v>102</v>
      </c>
      <c r="B51" s="85"/>
      <c r="C51" s="85"/>
    </row>
    <row r="52" spans="1:5" ht="21.6" customHeight="1" x14ac:dyDescent="0.25">
      <c r="A52" s="13" t="s">
        <v>104</v>
      </c>
      <c r="B52" s="14" t="s">
        <v>105</v>
      </c>
      <c r="C52" s="23">
        <v>0</v>
      </c>
    </row>
    <row r="53" spans="1:5" ht="21.6" customHeight="1" x14ac:dyDescent="0.25">
      <c r="A53" s="25"/>
      <c r="B53" s="14" t="s">
        <v>107</v>
      </c>
      <c r="C53" s="23">
        <v>0</v>
      </c>
    </row>
    <row r="54" spans="1:5" ht="21.6" customHeight="1" x14ac:dyDescent="0.25">
      <c r="A54" s="25"/>
      <c r="B54" s="14" t="s">
        <v>109</v>
      </c>
      <c r="C54" s="23">
        <v>0</v>
      </c>
    </row>
    <row r="55" spans="1:5" ht="21.6" customHeight="1" x14ac:dyDescent="0.25">
      <c r="A55" s="25"/>
      <c r="B55" s="11" t="s">
        <v>111</v>
      </c>
      <c r="C55" s="23">
        <f>SUM(C52:C54)</f>
        <v>0</v>
      </c>
    </row>
    <row r="56" spans="1:5" ht="21.6" customHeight="1" x14ac:dyDescent="0.25">
      <c r="A56" s="85" t="s">
        <v>112</v>
      </c>
      <c r="B56" s="85"/>
      <c r="C56" s="85"/>
    </row>
    <row r="57" spans="1:5" ht="21.6" customHeight="1" x14ac:dyDescent="0.25">
      <c r="A57" s="13" t="s">
        <v>113</v>
      </c>
      <c r="B57" s="14" t="s">
        <v>114</v>
      </c>
      <c r="C57" s="23">
        <v>0</v>
      </c>
    </row>
    <row r="58" spans="1:5" ht="21.6" customHeight="1" x14ac:dyDescent="0.25">
      <c r="A58" s="25"/>
      <c r="B58" s="11" t="s">
        <v>115</v>
      </c>
      <c r="C58" s="23">
        <f>SUM(C57)</f>
        <v>0</v>
      </c>
    </row>
    <row r="59" spans="1:5" ht="21.6" customHeight="1" x14ac:dyDescent="0.25">
      <c r="A59" s="85" t="s">
        <v>116</v>
      </c>
      <c r="B59" s="85"/>
      <c r="C59" s="85"/>
    </row>
    <row r="60" spans="1:5" ht="43.15" customHeight="1" x14ac:dyDescent="0.25">
      <c r="A60" s="13" t="s">
        <v>282</v>
      </c>
      <c r="B60" s="14" t="s">
        <v>118</v>
      </c>
      <c r="C60" s="23">
        <v>0</v>
      </c>
      <c r="E60" s="49"/>
    </row>
    <row r="61" spans="1:5" ht="21.6" customHeight="1" x14ac:dyDescent="0.25">
      <c r="A61" s="13" t="s">
        <v>119</v>
      </c>
      <c r="B61" s="14" t="s">
        <v>120</v>
      </c>
      <c r="C61" s="23">
        <v>0</v>
      </c>
    </row>
    <row r="62" spans="1:5" ht="43.15" customHeight="1" x14ac:dyDescent="0.25">
      <c r="A62" s="13" t="s">
        <v>121</v>
      </c>
      <c r="B62" s="14" t="s">
        <v>122</v>
      </c>
      <c r="C62" s="23">
        <v>0</v>
      </c>
    </row>
    <row r="63" spans="1:5" ht="21.6" customHeight="1" x14ac:dyDescent="0.25">
      <c r="A63" s="13" t="s">
        <v>123</v>
      </c>
      <c r="B63" s="14" t="s">
        <v>123</v>
      </c>
      <c r="C63" s="23">
        <v>0</v>
      </c>
    </row>
    <row r="64" spans="1:5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5" t="s">
        <v>125</v>
      </c>
      <c r="B65" s="85"/>
      <c r="C65" s="85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85" t="s">
        <v>131</v>
      </c>
      <c r="B70" s="85"/>
      <c r="C70" s="85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533</v>
      </c>
      <c r="B74" s="43" t="s">
        <v>534</v>
      </c>
      <c r="C74" s="23">
        <v>390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810</v>
      </c>
    </row>
    <row r="76" spans="1:10" ht="21.6" customHeight="1" x14ac:dyDescent="0.25">
      <c r="A76" s="25"/>
      <c r="B76" s="27" t="s">
        <v>22</v>
      </c>
      <c r="C76" s="23">
        <f>C38+C46+C50+C55+C58+C64+C69+C75</f>
        <v>1037</v>
      </c>
    </row>
    <row r="77" spans="1:10" ht="21.6" customHeight="1" x14ac:dyDescent="0.25">
      <c r="A77" s="85" t="s">
        <v>142</v>
      </c>
      <c r="B77" s="85"/>
      <c r="C77" s="85"/>
    </row>
    <row r="78" spans="1:10" ht="21.6" customHeight="1" x14ac:dyDescent="0.25">
      <c r="A78" s="25" t="s">
        <v>143</v>
      </c>
      <c r="B78" s="4"/>
      <c r="C78" s="6">
        <f>IF(('January 2025 - March 2025'!C77)+SUM(E89+E97+E106) &lt; 0,(('January 2025 - March 2025'!C77))+SUM(E89+E97+E106), TEXT((('January 2025 - March 2025'!C77))+SUM(E89+E97+E106),"+$0.00"))</f>
        <v>-5433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IF(('January 2025 - March 2025'!C79)+SUM(0) &lt; 0,(('January 2025 - March 2025'!C79))+SUM(0), TEXT((('January 2025 - March 2025'!C79))+SUM(0),"+$0.00"))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-5433</v>
      </c>
    </row>
    <row r="84" spans="1:8" ht="21.6" customHeight="1" x14ac:dyDescent="0.25">
      <c r="A84" s="13"/>
      <c r="B84" s="11" t="s">
        <v>149</v>
      </c>
      <c r="C84" s="23">
        <f>C76</f>
        <v>1037</v>
      </c>
      <c r="H84" s="44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</row>
    <row r="87" spans="1:8" ht="21.6" customHeight="1" x14ac:dyDescent="0.25">
      <c r="A87" s="86" t="s">
        <v>332</v>
      </c>
      <c r="B87" s="86"/>
      <c r="C87" s="86"/>
      <c r="D87" s="86"/>
      <c r="E87" s="86"/>
      <c r="G87" s="37" t="s">
        <v>244</v>
      </c>
      <c r="H87" s="23">
        <v>0</v>
      </c>
    </row>
    <row r="88" spans="1:8" ht="21.6" customHeight="1" x14ac:dyDescent="0.25">
      <c r="A88" s="86" t="s">
        <v>151</v>
      </c>
      <c r="B88" s="86"/>
      <c r="C88" s="86" t="s">
        <v>30</v>
      </c>
      <c r="D88" s="86"/>
      <c r="E88" s="28" t="s">
        <v>31</v>
      </c>
      <c r="G88" s="117" t="s">
        <v>333</v>
      </c>
      <c r="H88" s="97">
        <f>C71-H87</f>
        <v>300</v>
      </c>
    </row>
    <row r="89" spans="1:8" ht="21.6" customHeight="1" x14ac:dyDescent="0.25">
      <c r="A89" s="87" t="s">
        <v>131</v>
      </c>
      <c r="B89" s="87"/>
      <c r="C89" s="118" t="s">
        <v>539</v>
      </c>
      <c r="D89" s="75"/>
      <c r="E89" s="23">
        <v>500</v>
      </c>
      <c r="G89" s="117"/>
      <c r="H89" s="97"/>
    </row>
    <row r="90" spans="1:8" ht="21.6" customHeight="1" x14ac:dyDescent="0.25">
      <c r="A90" s="87"/>
      <c r="B90" s="87"/>
      <c r="C90" s="75" t="s">
        <v>317</v>
      </c>
      <c r="D90" s="75"/>
      <c r="E90" s="23">
        <v>0</v>
      </c>
      <c r="G90" s="117"/>
      <c r="H90" s="97"/>
    </row>
    <row r="91" spans="1:8" ht="21.6" customHeight="1" x14ac:dyDescent="0.25">
      <c r="A91" s="87" t="s">
        <v>152</v>
      </c>
      <c r="B91" s="87"/>
      <c r="C91" s="75"/>
      <c r="D91" s="75"/>
      <c r="E91" s="23">
        <f>C84</f>
        <v>1037</v>
      </c>
    </row>
    <row r="92" spans="1:8" ht="21.6" customHeight="1" x14ac:dyDescent="0.25">
      <c r="A92" s="87"/>
      <c r="B92" s="87"/>
      <c r="C92" s="89" t="s">
        <v>153</v>
      </c>
      <c r="D92" s="89"/>
      <c r="E92" s="6">
        <f>('January 2025 - March 2025'!E111+E13)-SUM(E89:E91)</f>
        <v>4650.3999999999996</v>
      </c>
    </row>
    <row r="93" spans="1:8" ht="13.5" customHeight="1" x14ac:dyDescent="0.25"/>
    <row r="94" spans="1:8" ht="21.6" customHeight="1" x14ac:dyDescent="0.25">
      <c r="A94" s="86" t="s">
        <v>334</v>
      </c>
      <c r="B94" s="86"/>
      <c r="C94" s="86"/>
      <c r="D94" s="86"/>
      <c r="E94" s="86"/>
      <c r="G94" s="37" t="s">
        <v>244</v>
      </c>
      <c r="H94" s="23">
        <v>0</v>
      </c>
    </row>
    <row r="95" spans="1:8" ht="21.6" customHeight="1" x14ac:dyDescent="0.25">
      <c r="A95" s="86" t="s">
        <v>151</v>
      </c>
      <c r="B95" s="86"/>
      <c r="C95" s="86" t="s">
        <v>30</v>
      </c>
      <c r="D95" s="86"/>
      <c r="E95" s="28" t="s">
        <v>31</v>
      </c>
      <c r="G95" s="119" t="s">
        <v>333</v>
      </c>
      <c r="H95" s="97">
        <f>C71-H94</f>
        <v>300</v>
      </c>
    </row>
    <row r="96" spans="1:8" ht="21.6" customHeight="1" x14ac:dyDescent="0.25">
      <c r="A96" s="87" t="s">
        <v>335</v>
      </c>
      <c r="B96" s="87"/>
      <c r="C96" s="75"/>
      <c r="D96" s="75"/>
      <c r="E96" s="6">
        <f>E92</f>
        <v>4650.3999999999996</v>
      </c>
      <c r="G96" s="119"/>
      <c r="H96" s="97"/>
    </row>
    <row r="97" spans="1:8" ht="21.6" customHeight="1" x14ac:dyDescent="0.25">
      <c r="A97" s="87" t="s">
        <v>131</v>
      </c>
      <c r="B97" s="87"/>
      <c r="C97" s="118" t="s">
        <v>539</v>
      </c>
      <c r="D97" s="75"/>
      <c r="E97" s="23">
        <v>500</v>
      </c>
      <c r="G97" s="119"/>
      <c r="H97" s="97"/>
    </row>
    <row r="98" spans="1:8" ht="43.15" customHeight="1" x14ac:dyDescent="0.25">
      <c r="A98" s="87"/>
      <c r="B98" s="87"/>
      <c r="C98" s="83" t="s">
        <v>336</v>
      </c>
      <c r="D98" s="83"/>
      <c r="E98" s="23">
        <v>150</v>
      </c>
    </row>
    <row r="99" spans="1:8" ht="21.6" customHeight="1" x14ac:dyDescent="0.25">
      <c r="A99" s="87" t="s">
        <v>152</v>
      </c>
      <c r="B99" s="87"/>
      <c r="C99" s="75"/>
      <c r="D99" s="75"/>
      <c r="E99" s="23">
        <f>C84</f>
        <v>1037</v>
      </c>
    </row>
    <row r="100" spans="1:8" ht="21.6" customHeight="1" x14ac:dyDescent="0.25">
      <c r="A100" s="87"/>
      <c r="B100" s="87"/>
      <c r="C100" s="91" t="s">
        <v>163</v>
      </c>
      <c r="D100" s="91"/>
      <c r="E100" s="6">
        <f>(E21+E96)-SUM(E97:E99)</f>
        <v>5504.4</v>
      </c>
    </row>
    <row r="101" spans="1:8" ht="13.5" customHeight="1" x14ac:dyDescent="0.25">
      <c r="A101" s="30"/>
      <c r="B101" s="30"/>
      <c r="C101" s="30"/>
      <c r="D101" s="30"/>
      <c r="E101" s="30"/>
    </row>
    <row r="102" spans="1:8" ht="17.25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86" t="s">
        <v>337</v>
      </c>
      <c r="B103" s="86"/>
      <c r="C103" s="86"/>
      <c r="D103" s="86"/>
      <c r="E103" s="86"/>
      <c r="G103" s="37" t="s">
        <v>244</v>
      </c>
      <c r="H103" s="23">
        <v>0</v>
      </c>
    </row>
    <row r="104" spans="1:8" ht="21.6" customHeight="1" x14ac:dyDescent="0.25">
      <c r="A104" s="86" t="s">
        <v>151</v>
      </c>
      <c r="B104" s="86"/>
      <c r="C104" s="86" t="s">
        <v>30</v>
      </c>
      <c r="D104" s="86"/>
      <c r="E104" s="28" t="s">
        <v>31</v>
      </c>
      <c r="G104" s="117" t="s">
        <v>333</v>
      </c>
      <c r="H104" s="97">
        <f>C71-H103</f>
        <v>300</v>
      </c>
    </row>
    <row r="105" spans="1:8" ht="21.6" customHeight="1" x14ac:dyDescent="0.25">
      <c r="A105" s="87" t="s">
        <v>338</v>
      </c>
      <c r="B105" s="87"/>
      <c r="C105" s="75"/>
      <c r="D105" s="75"/>
      <c r="E105" s="6">
        <f>E100</f>
        <v>5504.4</v>
      </c>
      <c r="G105" s="117"/>
      <c r="H105" s="97"/>
    </row>
    <row r="106" spans="1:8" ht="21.6" customHeight="1" x14ac:dyDescent="0.25">
      <c r="A106" s="87" t="s">
        <v>131</v>
      </c>
      <c r="B106" s="87"/>
      <c r="C106" s="118" t="s">
        <v>539</v>
      </c>
      <c r="D106" s="75"/>
      <c r="E106" s="23">
        <v>500</v>
      </c>
      <c r="G106" s="117"/>
      <c r="H106" s="97"/>
    </row>
    <row r="107" spans="1:8" ht="21.6" customHeight="1" x14ac:dyDescent="0.25">
      <c r="A107" s="87"/>
      <c r="B107" s="87"/>
      <c r="C107" s="75" t="s">
        <v>317</v>
      </c>
      <c r="D107" s="75"/>
      <c r="E107" s="23">
        <v>0</v>
      </c>
    </row>
    <row r="108" spans="1:8" ht="21.6" customHeight="1" x14ac:dyDescent="0.25">
      <c r="A108" s="87" t="s">
        <v>152</v>
      </c>
      <c r="B108" s="87"/>
      <c r="C108" s="75"/>
      <c r="D108" s="75"/>
      <c r="E108" s="23">
        <f>C84</f>
        <v>1037</v>
      </c>
    </row>
    <row r="109" spans="1:8" ht="21.6" customHeight="1" x14ac:dyDescent="0.25">
      <c r="A109" s="87"/>
      <c r="B109" s="87"/>
      <c r="C109" s="91" t="s">
        <v>163</v>
      </c>
      <c r="D109" s="91"/>
      <c r="E109" s="6">
        <f>(E27+E105)-SUM(E106:E108)</f>
        <v>6372.4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A88:B88"/>
    <mergeCell ref="C88:D88"/>
    <mergeCell ref="G88:G90"/>
    <mergeCell ref="H88:H90"/>
    <mergeCell ref="A89:B90"/>
    <mergeCell ref="C89:D89"/>
    <mergeCell ref="C90:D90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C20:D20"/>
    <mergeCell ref="A21:B21"/>
    <mergeCell ref="C21:D21"/>
    <mergeCell ref="A23:E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8">
    <cfRule type="cellIs" dxfId="56" priority="10" operator="equal">
      <formula>0</formula>
    </cfRule>
  </conditionalFormatting>
  <conditionalFormatting sqref="C40:C50">
    <cfRule type="cellIs" dxfId="55" priority="8" operator="equal">
      <formula>0</formula>
    </cfRule>
  </conditionalFormatting>
  <conditionalFormatting sqref="C52:C55 C57:C58 C60:C64 C66:C69 C84 H87 E89:E91 H94 E97:E99 H103 E106:E108">
    <cfRule type="cellIs" dxfId="54" priority="11" operator="equal">
      <formula>0</formula>
    </cfRule>
  </conditionalFormatting>
  <conditionalFormatting sqref="C71:C76">
    <cfRule type="cellIs" dxfId="53" priority="1" operator="equal">
      <formula>0</formula>
    </cfRule>
  </conditionalFormatting>
  <conditionalFormatting sqref="C74">
    <cfRule type="cellIs" dxfId="52" priority="2" operator="equal">
      <formula>0</formula>
    </cfRule>
  </conditionalFormatting>
  <conditionalFormatting sqref="D35">
    <cfRule type="cellIs" dxfId="51" priority="1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1022"/>
  <sheetViews>
    <sheetView topLeftCell="A88" zoomScaleNormal="100" workbookViewId="0">
      <selection activeCell="G110" sqref="G11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49" ht="21.6" customHeight="1" x14ac:dyDescent="0.25">
      <c r="A1" s="68" t="s">
        <v>339</v>
      </c>
      <c r="B1" s="68"/>
      <c r="C1" s="68"/>
      <c r="D1" s="68"/>
      <c r="E1" s="68"/>
      <c r="F1" s="15"/>
      <c r="G1" s="15"/>
      <c r="H1" s="20"/>
      <c r="I1" s="15"/>
    </row>
    <row r="2" spans="1:49" ht="21.6" customHeight="1" x14ac:dyDescent="0.25">
      <c r="A2" s="50"/>
      <c r="B2" s="50"/>
      <c r="C2" s="3"/>
      <c r="D2" s="50"/>
      <c r="E2" s="50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</row>
    <row r="3" spans="1:49" ht="64.900000000000006" customHeight="1" x14ac:dyDescent="0.25">
      <c r="A3" s="7" t="s">
        <v>6</v>
      </c>
      <c r="B3" s="7" t="s">
        <v>180</v>
      </c>
      <c r="C3" s="6">
        <f>E109</f>
        <v>8880.4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</row>
    <row r="4" spans="1:49" ht="21.6" customHeight="1" x14ac:dyDescent="0.25">
      <c r="A4" s="93" t="s">
        <v>22</v>
      </c>
      <c r="B4" s="93"/>
      <c r="C4" s="6">
        <f>SUM(C3)</f>
        <v>8880.4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</row>
    <row r="5" spans="1:49" ht="21.6" customHeight="1" x14ac:dyDescent="0.25">
      <c r="A5" s="91" t="s">
        <v>24</v>
      </c>
      <c r="B5" s="91"/>
      <c r="C5" s="6">
        <f>C83</f>
        <v>-3933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4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49" ht="21.6" customHeight="1" x14ac:dyDescent="0.25">
      <c r="A8" s="81" t="s">
        <v>340</v>
      </c>
      <c r="B8" s="81"/>
      <c r="C8" s="81"/>
      <c r="D8" s="81"/>
      <c r="E8" s="81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49" ht="21.6" customHeight="1" x14ac:dyDescent="0.25">
      <c r="A9" s="1" t="s">
        <v>4</v>
      </c>
      <c r="B9" s="1" t="s">
        <v>29</v>
      </c>
      <c r="C9" s="74" t="s">
        <v>30</v>
      </c>
      <c r="D9" s="74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49" ht="21.6" customHeight="1" x14ac:dyDescent="0.25">
      <c r="A10" s="13" t="s">
        <v>341</v>
      </c>
      <c r="B10" s="14" t="s">
        <v>34</v>
      </c>
      <c r="C10" s="75" t="s">
        <v>35</v>
      </c>
      <c r="D10" s="75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49" ht="21.6" customHeight="1" x14ac:dyDescent="0.25">
      <c r="A11" s="13" t="s">
        <v>342</v>
      </c>
      <c r="B11" s="14" t="s">
        <v>263</v>
      </c>
      <c r="C11" s="83" t="s">
        <v>35</v>
      </c>
      <c r="D11" s="83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49" ht="21.6" customHeight="1" x14ac:dyDescent="0.25">
      <c r="A12" s="13" t="s">
        <v>343</v>
      </c>
      <c r="B12" s="14" t="s">
        <v>263</v>
      </c>
      <c r="C12" s="83" t="s">
        <v>35</v>
      </c>
      <c r="D12" s="83"/>
      <c r="E12" s="6">
        <v>68</v>
      </c>
    </row>
    <row r="13" spans="1:49" ht="21.6" customHeight="1" x14ac:dyDescent="0.25">
      <c r="A13" s="13" t="s">
        <v>344</v>
      </c>
      <c r="B13" s="14" t="s">
        <v>57</v>
      </c>
      <c r="C13" s="75" t="s">
        <v>201</v>
      </c>
      <c r="D13" s="75"/>
      <c r="E13" s="6">
        <v>0</v>
      </c>
    </row>
    <row r="14" spans="1:49" ht="21.6" customHeight="1" x14ac:dyDescent="0.25">
      <c r="A14" s="76"/>
      <c r="B14" s="76"/>
      <c r="C14" s="91" t="s">
        <v>37</v>
      </c>
      <c r="D14" s="91"/>
      <c r="E14" s="6">
        <f>SUM(E10:E13)</f>
        <v>2541</v>
      </c>
    </row>
    <row r="15" spans="1:49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49" ht="21.6" customHeight="1" x14ac:dyDescent="0.25">
      <c r="A16" s="81" t="s">
        <v>345</v>
      </c>
      <c r="B16" s="81"/>
      <c r="C16" s="81"/>
      <c r="D16" s="81"/>
      <c r="E16" s="81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29</v>
      </c>
      <c r="C17" s="74" t="s">
        <v>30</v>
      </c>
      <c r="D17" s="74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346</v>
      </c>
      <c r="B18" s="14" t="s">
        <v>34</v>
      </c>
      <c r="C18" s="75" t="s">
        <v>35</v>
      </c>
      <c r="D18" s="75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347</v>
      </c>
      <c r="B19" s="14" t="s">
        <v>263</v>
      </c>
      <c r="C19" s="83" t="s">
        <v>35</v>
      </c>
      <c r="D19" s="83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348</v>
      </c>
      <c r="B20" s="14" t="s">
        <v>57</v>
      </c>
      <c r="C20" s="75" t="s">
        <v>201</v>
      </c>
      <c r="D20" s="75"/>
      <c r="E20" s="6">
        <v>0</v>
      </c>
    </row>
    <row r="21" spans="1:26" ht="21.6" customHeight="1" x14ac:dyDescent="0.25">
      <c r="A21" s="76"/>
      <c r="B21" s="76"/>
      <c r="C21" s="91" t="s">
        <v>37</v>
      </c>
      <c r="D21" s="91"/>
      <c r="E21" s="6">
        <f>SUM(E18:E20)</f>
        <v>2473</v>
      </c>
    </row>
    <row r="22" spans="1:26" ht="13.5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81" t="s">
        <v>349</v>
      </c>
      <c r="B23" s="81"/>
      <c r="C23" s="81"/>
      <c r="D23" s="81"/>
      <c r="E23" s="81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29</v>
      </c>
      <c r="C24" s="74" t="s">
        <v>30</v>
      </c>
      <c r="D24" s="74"/>
      <c r="E24" s="5" t="s">
        <v>31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350</v>
      </c>
      <c r="B25" s="14" t="s">
        <v>34</v>
      </c>
      <c r="C25" s="75" t="s">
        <v>35</v>
      </c>
      <c r="D25" s="75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351</v>
      </c>
      <c r="B26" s="14" t="s">
        <v>57</v>
      </c>
      <c r="C26" s="75" t="s">
        <v>201</v>
      </c>
      <c r="D26" s="75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21.6" customHeight="1" x14ac:dyDescent="0.25">
      <c r="A27" s="76"/>
      <c r="B27" s="76"/>
      <c r="C27" s="91" t="s">
        <v>37</v>
      </c>
      <c r="D27" s="91"/>
      <c r="E27" s="6">
        <f>SUM(E25:E26)</f>
        <v>2405</v>
      </c>
    </row>
    <row r="28" spans="1:26" ht="13.5" customHeight="1" x14ac:dyDescent="0.25">
      <c r="A28" s="15"/>
      <c r="B28" s="15"/>
      <c r="C28" s="15"/>
      <c r="D28" s="32"/>
      <c r="E28" s="33"/>
    </row>
    <row r="29" spans="1:26" ht="12.75" customHeight="1" x14ac:dyDescent="0.25">
      <c r="A29" s="15"/>
      <c r="B29" s="15"/>
      <c r="C29" s="15"/>
      <c r="D29" s="32"/>
      <c r="E29" s="33"/>
    </row>
    <row r="30" spans="1:26" ht="13.5" customHeight="1" x14ac:dyDescent="0.25">
      <c r="A30" s="15"/>
      <c r="B30" s="15"/>
      <c r="C30" s="15"/>
      <c r="D30" s="32"/>
      <c r="E30" s="33"/>
    </row>
    <row r="31" spans="1:26" ht="13.5" customHeight="1" x14ac:dyDescent="0.25">
      <c r="A31" s="15"/>
      <c r="B31" s="15"/>
    </row>
    <row r="32" spans="1:26" ht="21.6" customHeight="1" x14ac:dyDescent="0.25">
      <c r="A32" s="84" t="s">
        <v>352</v>
      </c>
      <c r="B32" s="84"/>
      <c r="C32" s="84"/>
    </row>
    <row r="33" spans="1:4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4" ht="21.6" customHeight="1" x14ac:dyDescent="0.25">
      <c r="A34" s="85" t="s">
        <v>71</v>
      </c>
      <c r="B34" s="85"/>
      <c r="C34" s="85"/>
    </row>
    <row r="35" spans="1:4" ht="21.6" customHeight="1" x14ac:dyDescent="0.25">
      <c r="A35" s="13" t="s">
        <v>259</v>
      </c>
      <c r="B35" s="14"/>
      <c r="C35" s="23">
        <v>78</v>
      </c>
      <c r="D35" s="46"/>
    </row>
    <row r="36" spans="1:4" ht="21.6" customHeight="1" x14ac:dyDescent="0.25">
      <c r="A36" s="13" t="s">
        <v>48</v>
      </c>
      <c r="B36" s="4"/>
      <c r="C36" s="23">
        <v>0</v>
      </c>
    </row>
    <row r="37" spans="1:4" ht="21.6" customHeight="1" x14ac:dyDescent="0.25">
      <c r="A37" s="13" t="s">
        <v>74</v>
      </c>
      <c r="B37" s="14" t="s">
        <v>75</v>
      </c>
      <c r="C37" s="23">
        <v>149</v>
      </c>
    </row>
    <row r="38" spans="1:4" ht="21.6" customHeight="1" x14ac:dyDescent="0.25">
      <c r="A38" s="25"/>
      <c r="B38" s="11" t="s">
        <v>77</v>
      </c>
      <c r="C38" s="23">
        <f>SUM(C35:C37)</f>
        <v>227</v>
      </c>
    </row>
    <row r="39" spans="1:4" ht="21.6" customHeight="1" x14ac:dyDescent="0.25">
      <c r="A39" s="85" t="s">
        <v>281</v>
      </c>
      <c r="B39" s="85"/>
      <c r="C39" s="85"/>
    </row>
    <row r="40" spans="1:4" ht="21.6" customHeight="1" x14ac:dyDescent="0.25">
      <c r="A40" s="85"/>
      <c r="B40" s="85"/>
      <c r="C40" s="85"/>
    </row>
    <row r="41" spans="1:4" ht="21.6" customHeight="1" x14ac:dyDescent="0.25">
      <c r="A41" s="13" t="s">
        <v>82</v>
      </c>
      <c r="B41" s="14"/>
      <c r="C41" s="23">
        <v>0</v>
      </c>
    </row>
    <row r="42" spans="1:4" ht="21.6" customHeight="1" x14ac:dyDescent="0.25">
      <c r="A42" s="13" t="s">
        <v>84</v>
      </c>
      <c r="B42" s="14"/>
      <c r="C42" s="23">
        <v>0</v>
      </c>
    </row>
    <row r="43" spans="1:4" ht="21.6" customHeight="1" x14ac:dyDescent="0.25">
      <c r="A43" s="13" t="s">
        <v>86</v>
      </c>
      <c r="B43" s="14"/>
      <c r="C43" s="23">
        <v>0</v>
      </c>
    </row>
    <row r="44" spans="1:4" ht="21.6" customHeight="1" x14ac:dyDescent="0.25">
      <c r="A44" s="13" t="s">
        <v>88</v>
      </c>
      <c r="B44" s="14"/>
      <c r="C44" s="23">
        <v>0</v>
      </c>
    </row>
    <row r="45" spans="1:4" ht="43.15" customHeight="1" x14ac:dyDescent="0.25">
      <c r="A45" s="13" t="s">
        <v>146</v>
      </c>
      <c r="B45" s="14"/>
      <c r="C45" s="23">
        <v>0</v>
      </c>
    </row>
    <row r="46" spans="1:4" ht="21.6" customHeight="1" x14ac:dyDescent="0.25">
      <c r="A46" s="13"/>
      <c r="B46" s="11" t="s">
        <v>90</v>
      </c>
      <c r="C46" s="23">
        <f>SUM(C41:C45)</f>
        <v>0</v>
      </c>
    </row>
    <row r="47" spans="1:4" ht="21.6" customHeight="1" x14ac:dyDescent="0.25">
      <c r="A47" s="85" t="s">
        <v>92</v>
      </c>
      <c r="B47" s="85"/>
      <c r="C47" s="85"/>
    </row>
    <row r="48" spans="1:4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85" t="s">
        <v>102</v>
      </c>
      <c r="B51" s="85"/>
      <c r="C51" s="85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85" t="s">
        <v>112</v>
      </c>
      <c r="B56" s="85"/>
      <c r="C56" s="85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85" t="s">
        <v>116</v>
      </c>
      <c r="B59" s="85"/>
      <c r="C59" s="85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5" t="s">
        <v>125</v>
      </c>
      <c r="B65" s="85"/>
      <c r="C65" s="85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85" t="s">
        <v>131</v>
      </c>
      <c r="B70" s="85"/>
      <c r="C70" s="85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533</v>
      </c>
      <c r="B74" s="43" t="s">
        <v>534</v>
      </c>
      <c r="C74" s="23">
        <v>390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810</v>
      </c>
    </row>
    <row r="76" spans="1:10" ht="21.6" customHeight="1" x14ac:dyDescent="0.25">
      <c r="A76" s="25"/>
      <c r="B76" s="27" t="s">
        <v>22</v>
      </c>
      <c r="C76" s="23">
        <f>C38+C46+C50+C55+C58+C64+C69+C75</f>
        <v>1037</v>
      </c>
    </row>
    <row r="77" spans="1:10" ht="21.6" customHeight="1" x14ac:dyDescent="0.25">
      <c r="A77" s="85" t="s">
        <v>142</v>
      </c>
      <c r="B77" s="85"/>
      <c r="C77" s="85"/>
    </row>
    <row r="78" spans="1:10" ht="21.6" customHeight="1" x14ac:dyDescent="0.25">
      <c r="A78" s="25" t="s">
        <v>143</v>
      </c>
      <c r="B78" s="4"/>
      <c r="C78" s="6">
        <f>IF(('April 2025 - June 2025'!C78)+SUM(E90+E98+E107) &lt; 0,(('April 2025 - June 2025'!C78))+SUM(E90+E98+E107), TEXT((('April 2025 - June 2025'!C78))+SUM(E90+E98+E107),"+$0.00"))</f>
        <v>-3933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IF(('April 2025 - June 2025'!C80)+SUM(0) &lt; 0,(('April 2025 - June 2025'!C80))+SUM(0), TEXT((('April 2025 - June 2025'!C80))+SUM(0),"+$0.00"))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-3933</v>
      </c>
    </row>
    <row r="84" spans="1:8" ht="21.6" customHeight="1" x14ac:dyDescent="0.25">
      <c r="A84" s="13"/>
      <c r="B84" s="11" t="s">
        <v>149</v>
      </c>
      <c r="C84" s="23">
        <f>C76</f>
        <v>1037</v>
      </c>
      <c r="H84" s="44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</row>
    <row r="87" spans="1:8" ht="21.6" customHeight="1" x14ac:dyDescent="0.25">
      <c r="A87" s="120" t="s">
        <v>353</v>
      </c>
      <c r="B87" s="120"/>
      <c r="C87" s="120"/>
      <c r="D87" s="120"/>
      <c r="E87" s="120"/>
      <c r="G87" s="37" t="s">
        <v>244</v>
      </c>
      <c r="H87" s="23">
        <v>0</v>
      </c>
    </row>
    <row r="88" spans="1:8" ht="21.6" customHeight="1" x14ac:dyDescent="0.25">
      <c r="A88" s="120" t="s">
        <v>151</v>
      </c>
      <c r="B88" s="120"/>
      <c r="C88" s="120" t="s">
        <v>30</v>
      </c>
      <c r="D88" s="120"/>
      <c r="E88" s="51" t="s">
        <v>31</v>
      </c>
      <c r="G88" s="121" t="s">
        <v>354</v>
      </c>
      <c r="H88" s="97">
        <f>C71-H87</f>
        <v>300</v>
      </c>
    </row>
    <row r="89" spans="1:8" ht="43.15" customHeight="1" x14ac:dyDescent="0.25">
      <c r="A89" s="87" t="s">
        <v>131</v>
      </c>
      <c r="B89" s="87"/>
      <c r="C89" s="83" t="s">
        <v>355</v>
      </c>
      <c r="D89" s="83"/>
      <c r="E89" s="23">
        <v>150</v>
      </c>
      <c r="G89" s="121"/>
      <c r="H89" s="97"/>
    </row>
    <row r="90" spans="1:8" ht="21.6" customHeight="1" x14ac:dyDescent="0.25">
      <c r="A90" s="87"/>
      <c r="B90" s="87"/>
      <c r="C90" s="118" t="s">
        <v>540</v>
      </c>
      <c r="D90" s="75"/>
      <c r="E90" s="23">
        <v>500</v>
      </c>
      <c r="G90" s="121"/>
      <c r="H90" s="97"/>
    </row>
    <row r="91" spans="1:8" ht="21.6" customHeight="1" x14ac:dyDescent="0.25">
      <c r="A91" s="87" t="s">
        <v>152</v>
      </c>
      <c r="B91" s="87"/>
      <c r="C91" s="75"/>
      <c r="D91" s="75"/>
      <c r="E91" s="23">
        <f>C84</f>
        <v>1037</v>
      </c>
    </row>
    <row r="92" spans="1:8" ht="21.6" customHeight="1" x14ac:dyDescent="0.25">
      <c r="A92" s="87"/>
      <c r="B92" s="87"/>
      <c r="C92" s="89" t="s">
        <v>153</v>
      </c>
      <c r="D92" s="89"/>
      <c r="E92" s="6">
        <f>('April 2025 - June 2025'!E109+E14)-SUM(E89:E91)</f>
        <v>7226.4</v>
      </c>
    </row>
    <row r="93" spans="1:8" ht="13.5" customHeight="1" x14ac:dyDescent="0.25">
      <c r="A93" s="52"/>
      <c r="B93" s="52"/>
      <c r="C93" s="52"/>
      <c r="D93" s="52"/>
      <c r="E93" s="52"/>
    </row>
    <row r="94" spans="1:8" ht="21.6" customHeight="1" x14ac:dyDescent="0.25">
      <c r="A94" s="120" t="s">
        <v>356</v>
      </c>
      <c r="B94" s="120"/>
      <c r="C94" s="120"/>
      <c r="D94" s="120"/>
      <c r="E94" s="120"/>
      <c r="G94" s="37" t="s">
        <v>244</v>
      </c>
      <c r="H94" s="23">
        <v>0</v>
      </c>
    </row>
    <row r="95" spans="1:8" ht="21.6" customHeight="1" x14ac:dyDescent="0.25">
      <c r="A95" s="120" t="s">
        <v>151</v>
      </c>
      <c r="B95" s="120"/>
      <c r="C95" s="120" t="s">
        <v>30</v>
      </c>
      <c r="D95" s="120"/>
      <c r="E95" s="51" t="s">
        <v>31</v>
      </c>
      <c r="G95" s="121" t="s">
        <v>333</v>
      </c>
      <c r="H95" s="97">
        <f>C71-H94</f>
        <v>300</v>
      </c>
    </row>
    <row r="96" spans="1:8" ht="21.6" customHeight="1" x14ac:dyDescent="0.25">
      <c r="A96" s="87" t="s">
        <v>357</v>
      </c>
      <c r="B96" s="87"/>
      <c r="C96" s="75"/>
      <c r="D96" s="75"/>
      <c r="E96" s="6">
        <f>E92</f>
        <v>7226.4</v>
      </c>
      <c r="G96" s="121"/>
      <c r="H96" s="97"/>
    </row>
    <row r="97" spans="1:8" ht="43.15" customHeight="1" x14ac:dyDescent="0.25">
      <c r="A97" s="87" t="s">
        <v>131</v>
      </c>
      <c r="B97" s="87"/>
      <c r="C97" s="83" t="s">
        <v>358</v>
      </c>
      <c r="D97" s="83"/>
      <c r="E97" s="23">
        <v>150</v>
      </c>
      <c r="G97" s="121"/>
      <c r="H97" s="97"/>
    </row>
    <row r="98" spans="1:8" ht="21.6" customHeight="1" x14ac:dyDescent="0.25">
      <c r="A98" s="87"/>
      <c r="B98" s="87"/>
      <c r="C98" s="118" t="s">
        <v>540</v>
      </c>
      <c r="D98" s="75"/>
      <c r="E98" s="23">
        <v>500</v>
      </c>
    </row>
    <row r="99" spans="1:8" ht="21.6" customHeight="1" x14ac:dyDescent="0.25">
      <c r="A99" s="87" t="s">
        <v>152</v>
      </c>
      <c r="B99" s="87"/>
      <c r="C99" s="75"/>
      <c r="D99" s="75"/>
      <c r="E99" s="23">
        <f>C84</f>
        <v>1037</v>
      </c>
    </row>
    <row r="100" spans="1:8" ht="21.6" customHeight="1" x14ac:dyDescent="0.25">
      <c r="A100" s="87"/>
      <c r="B100" s="87"/>
      <c r="C100" s="91" t="s">
        <v>163</v>
      </c>
      <c r="D100" s="91"/>
      <c r="E100" s="6">
        <f>(E21+E96)-SUM(E97:E99)</f>
        <v>8012.4</v>
      </c>
    </row>
    <row r="101" spans="1:8" ht="13.5" customHeight="1" x14ac:dyDescent="0.25">
      <c r="A101" s="30"/>
      <c r="B101" s="30"/>
      <c r="C101" s="30"/>
      <c r="D101" s="30"/>
      <c r="E101" s="30"/>
    </row>
    <row r="102" spans="1:8" ht="17.25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122" t="s">
        <v>359</v>
      </c>
      <c r="B103" s="122"/>
      <c r="C103" s="122"/>
      <c r="D103" s="122"/>
      <c r="E103" s="122"/>
      <c r="G103" s="37" t="s">
        <v>244</v>
      </c>
      <c r="H103" s="23">
        <v>0</v>
      </c>
    </row>
    <row r="104" spans="1:8" ht="21.6" customHeight="1" x14ac:dyDescent="0.25">
      <c r="A104" s="120" t="s">
        <v>151</v>
      </c>
      <c r="B104" s="120"/>
      <c r="C104" s="120" t="s">
        <v>30</v>
      </c>
      <c r="D104" s="120"/>
      <c r="E104" s="51" t="s">
        <v>31</v>
      </c>
      <c r="G104" s="117" t="s">
        <v>333</v>
      </c>
      <c r="H104" s="97">
        <f>C71-H103</f>
        <v>300</v>
      </c>
    </row>
    <row r="105" spans="1:8" ht="21.6" customHeight="1" x14ac:dyDescent="0.25">
      <c r="A105" s="87" t="s">
        <v>360</v>
      </c>
      <c r="B105" s="87"/>
      <c r="C105" s="75"/>
      <c r="D105" s="75"/>
      <c r="E105" s="6">
        <f>E100</f>
        <v>8012.4</v>
      </c>
      <c r="G105" s="117"/>
      <c r="H105" s="97"/>
    </row>
    <row r="106" spans="1:8" ht="21.6" customHeight="1" x14ac:dyDescent="0.25">
      <c r="A106" s="87" t="s">
        <v>131</v>
      </c>
      <c r="B106" s="87"/>
      <c r="C106" s="75" t="s">
        <v>361</v>
      </c>
      <c r="D106" s="75"/>
      <c r="E106" s="23">
        <v>0</v>
      </c>
      <c r="G106" s="117"/>
      <c r="H106" s="97"/>
    </row>
    <row r="107" spans="1:8" ht="21.6" customHeight="1" x14ac:dyDescent="0.25">
      <c r="A107" s="87"/>
      <c r="B107" s="87"/>
      <c r="C107" s="118" t="s">
        <v>540</v>
      </c>
      <c r="D107" s="75"/>
      <c r="E107" s="23">
        <v>500</v>
      </c>
    </row>
    <row r="108" spans="1:8" ht="21.6" customHeight="1" x14ac:dyDescent="0.25">
      <c r="A108" s="87" t="s">
        <v>152</v>
      </c>
      <c r="B108" s="87"/>
      <c r="C108" s="75"/>
      <c r="D108" s="75"/>
      <c r="E108" s="23">
        <f>C84</f>
        <v>1037</v>
      </c>
    </row>
    <row r="109" spans="1:8" ht="21.6" customHeight="1" x14ac:dyDescent="0.25">
      <c r="A109" s="87"/>
      <c r="B109" s="87"/>
      <c r="C109" s="91" t="s">
        <v>163</v>
      </c>
      <c r="D109" s="91"/>
      <c r="E109" s="6">
        <f>(E27+E105)-SUM(E106:E108)</f>
        <v>8880.4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C34">
    <cfRule type="cellIs" dxfId="50" priority="10" operator="equal">
      <formula>0</formula>
    </cfRule>
  </conditionalFormatting>
  <conditionalFormatting sqref="C40:C50">
    <cfRule type="cellIs" dxfId="49" priority="8" operator="equal">
      <formula>0</formula>
    </cfRule>
  </conditionalFormatting>
  <conditionalFormatting sqref="C71:C76">
    <cfRule type="cellIs" dxfId="48" priority="1" operator="equal">
      <formula>0</formula>
    </cfRule>
  </conditionalFormatting>
  <conditionalFormatting sqref="C74">
    <cfRule type="cellIs" dxfId="47" priority="2" operator="equal">
      <formula>0</formula>
    </cfRule>
  </conditionalFormatting>
  <conditionalFormatting sqref="C35:D35 C36:C38 C52:C55 C57:C58 C60:C64 C66:C69 C84 H87 E89:E91 H94 E97:E99 H103 E106:E108">
    <cfRule type="cellIs" dxfId="46" priority="11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22"/>
  <sheetViews>
    <sheetView topLeftCell="A88" zoomScaleNormal="100" workbookViewId="0">
      <selection activeCell="C98" sqref="C98:D98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68" t="s">
        <v>362</v>
      </c>
      <c r="B1" s="68"/>
      <c r="C1" s="68"/>
      <c r="D1" s="68"/>
      <c r="E1" s="68"/>
      <c r="F1" s="15"/>
      <c r="G1" s="15"/>
      <c r="H1" s="20"/>
      <c r="I1" s="15"/>
    </row>
    <row r="2" spans="1:26" ht="21.6" customHeight="1" x14ac:dyDescent="0.25">
      <c r="A2" s="50"/>
      <c r="B2" s="50"/>
      <c r="C2" s="50"/>
      <c r="D2" s="50"/>
      <c r="E2" s="50"/>
    </row>
    <row r="3" spans="1:26" ht="64.900000000000006" customHeight="1" x14ac:dyDescent="0.25">
      <c r="A3" s="7" t="s">
        <v>6</v>
      </c>
      <c r="B3" s="7" t="s">
        <v>180</v>
      </c>
      <c r="C3" s="6">
        <f>E109</f>
        <v>11538.4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93" t="s">
        <v>22</v>
      </c>
      <c r="B4" s="93"/>
      <c r="C4" s="6">
        <f>SUM(C3)</f>
        <v>11538.4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91" t="s">
        <v>24</v>
      </c>
      <c r="B5" s="91"/>
      <c r="C5" s="6">
        <f>C83</f>
        <v>-2433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23" t="s">
        <v>363</v>
      </c>
      <c r="B8" s="123"/>
      <c r="C8" s="123"/>
      <c r="D8" s="123"/>
      <c r="E8" s="12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29</v>
      </c>
      <c r="C9" s="74" t="s">
        <v>30</v>
      </c>
      <c r="D9" s="74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364</v>
      </c>
      <c r="B10" s="14" t="s">
        <v>34</v>
      </c>
      <c r="C10" s="75" t="s">
        <v>35</v>
      </c>
      <c r="D10" s="75"/>
      <c r="E10" s="6">
        <v>2405</v>
      </c>
    </row>
    <row r="11" spans="1:26" ht="21.6" customHeight="1" x14ac:dyDescent="0.25">
      <c r="A11" s="13" t="s">
        <v>365</v>
      </c>
      <c r="B11" s="14" t="s">
        <v>263</v>
      </c>
      <c r="C11" s="83" t="s">
        <v>35</v>
      </c>
      <c r="D11" s="83"/>
      <c r="E11" s="6">
        <v>68</v>
      </c>
    </row>
    <row r="12" spans="1:26" ht="21.6" customHeight="1" x14ac:dyDescent="0.25">
      <c r="A12" s="13" t="s">
        <v>366</v>
      </c>
      <c r="B12" s="14" t="s">
        <v>263</v>
      </c>
      <c r="C12" s="83" t="s">
        <v>35</v>
      </c>
      <c r="D12" s="83"/>
      <c r="E12" s="6">
        <v>68</v>
      </c>
    </row>
    <row r="13" spans="1:26" ht="21.6" customHeight="1" x14ac:dyDescent="0.25">
      <c r="A13" s="13" t="s">
        <v>367</v>
      </c>
      <c r="B13" s="14" t="s">
        <v>57</v>
      </c>
      <c r="C13" s="75" t="s">
        <v>201</v>
      </c>
      <c r="D13" s="75"/>
      <c r="E13" s="6">
        <v>0</v>
      </c>
    </row>
    <row r="14" spans="1:26" ht="21.6" customHeight="1" x14ac:dyDescent="0.25">
      <c r="A14" s="76"/>
      <c r="B14" s="76"/>
      <c r="C14" s="91" t="s">
        <v>37</v>
      </c>
      <c r="D14" s="91"/>
      <c r="E14" s="6">
        <f>SUM(E10:E13)</f>
        <v>2541</v>
      </c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123" t="s">
        <v>368</v>
      </c>
      <c r="B16" s="123"/>
      <c r="C16" s="123"/>
      <c r="D16" s="123"/>
      <c r="E16" s="123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29</v>
      </c>
      <c r="C17" s="74" t="s">
        <v>30</v>
      </c>
      <c r="D17" s="74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369</v>
      </c>
      <c r="B18" s="14" t="s">
        <v>34</v>
      </c>
      <c r="C18" s="75" t="s">
        <v>35</v>
      </c>
      <c r="D18" s="75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370</v>
      </c>
      <c r="B19" s="14" t="s">
        <v>263</v>
      </c>
      <c r="C19" s="83" t="s">
        <v>35</v>
      </c>
      <c r="D19" s="83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371</v>
      </c>
      <c r="B20" s="14" t="s">
        <v>57</v>
      </c>
      <c r="C20" s="75" t="s">
        <v>201</v>
      </c>
      <c r="D20" s="75"/>
      <c r="E20" s="6">
        <v>0</v>
      </c>
    </row>
    <row r="21" spans="1:26" ht="21.6" customHeight="1" x14ac:dyDescent="0.25">
      <c r="A21" s="76"/>
      <c r="B21" s="76"/>
      <c r="C21" s="91" t="s">
        <v>37</v>
      </c>
      <c r="D21" s="91"/>
      <c r="E21" s="6">
        <f>SUM(E18:E20)</f>
        <v>2473</v>
      </c>
    </row>
    <row r="22" spans="1:26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23" t="s">
        <v>372</v>
      </c>
      <c r="B23" s="123"/>
      <c r="C23" s="123"/>
      <c r="D23" s="123"/>
      <c r="E23" s="123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29</v>
      </c>
      <c r="C24" s="74" t="s">
        <v>30</v>
      </c>
      <c r="D24" s="74"/>
      <c r="E24" s="5" t="s">
        <v>31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373</v>
      </c>
      <c r="B25" s="14" t="s">
        <v>34</v>
      </c>
      <c r="C25" s="75" t="s">
        <v>35</v>
      </c>
      <c r="D25" s="75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374</v>
      </c>
      <c r="B26" s="14" t="s">
        <v>57</v>
      </c>
      <c r="C26" s="75" t="s">
        <v>201</v>
      </c>
      <c r="D26" s="75"/>
      <c r="E26" s="6">
        <v>0</v>
      </c>
    </row>
    <row r="27" spans="1:26" ht="21.6" customHeight="1" x14ac:dyDescent="0.25">
      <c r="A27" s="76"/>
      <c r="B27" s="76"/>
      <c r="C27" s="91" t="s">
        <v>37</v>
      </c>
      <c r="D27" s="91"/>
      <c r="E27" s="6">
        <f>SUM(E25:E26)</f>
        <v>2405</v>
      </c>
    </row>
    <row r="28" spans="1:26" ht="21.6" customHeight="1" x14ac:dyDescent="0.25">
      <c r="A28" s="15"/>
      <c r="B28" s="15"/>
      <c r="C28" s="15"/>
      <c r="D28" s="32"/>
      <c r="E28" s="33"/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</row>
    <row r="32" spans="1:26" ht="21.6" customHeight="1" x14ac:dyDescent="0.25">
      <c r="A32" s="84" t="s">
        <v>375</v>
      </c>
      <c r="B32" s="84"/>
      <c r="C32" s="84"/>
    </row>
    <row r="33" spans="1:5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5" ht="21.6" customHeight="1" x14ac:dyDescent="0.25">
      <c r="A34" s="85" t="s">
        <v>71</v>
      </c>
      <c r="B34" s="85"/>
      <c r="C34" s="85"/>
    </row>
    <row r="35" spans="1:5" ht="21.6" customHeight="1" x14ac:dyDescent="0.25">
      <c r="A35" s="13" t="s">
        <v>259</v>
      </c>
      <c r="B35" s="14"/>
      <c r="C35" s="23">
        <v>78</v>
      </c>
      <c r="E35" s="46"/>
    </row>
    <row r="36" spans="1:5" ht="21.6" customHeight="1" x14ac:dyDescent="0.25">
      <c r="A36" s="13" t="s">
        <v>48</v>
      </c>
      <c r="B36" s="4"/>
      <c r="C36" s="23">
        <v>0</v>
      </c>
    </row>
    <row r="37" spans="1:5" ht="21.6" customHeight="1" x14ac:dyDescent="0.25">
      <c r="A37" s="13" t="s">
        <v>74</v>
      </c>
      <c r="B37" s="14" t="s">
        <v>75</v>
      </c>
      <c r="C37" s="23">
        <v>149</v>
      </c>
    </row>
    <row r="38" spans="1:5" ht="21.6" customHeight="1" x14ac:dyDescent="0.25">
      <c r="A38" s="25"/>
      <c r="B38" s="11" t="s">
        <v>77</v>
      </c>
      <c r="C38" s="23">
        <f>SUM(C35:C37)</f>
        <v>227</v>
      </c>
    </row>
    <row r="39" spans="1:5" ht="21.6" customHeight="1" x14ac:dyDescent="0.25">
      <c r="A39" s="85" t="s">
        <v>281</v>
      </c>
      <c r="B39" s="85"/>
      <c r="C39" s="85"/>
    </row>
    <row r="40" spans="1:5" ht="21.6" customHeight="1" x14ac:dyDescent="0.25">
      <c r="A40" s="85"/>
      <c r="B40" s="85"/>
      <c r="C40" s="85"/>
    </row>
    <row r="41" spans="1:5" ht="21.6" customHeight="1" x14ac:dyDescent="0.25">
      <c r="A41" s="13" t="s">
        <v>82</v>
      </c>
      <c r="B41" s="14"/>
      <c r="C41" s="23">
        <v>0</v>
      </c>
    </row>
    <row r="42" spans="1:5" ht="21.6" customHeight="1" x14ac:dyDescent="0.25">
      <c r="A42" s="13" t="s">
        <v>84</v>
      </c>
      <c r="B42" s="14"/>
      <c r="C42" s="23">
        <v>0</v>
      </c>
    </row>
    <row r="43" spans="1:5" ht="21.6" customHeight="1" x14ac:dyDescent="0.25">
      <c r="A43" s="13" t="s">
        <v>86</v>
      </c>
      <c r="B43" s="14"/>
      <c r="C43" s="23">
        <v>0</v>
      </c>
    </row>
    <row r="44" spans="1:5" ht="21.6" customHeight="1" x14ac:dyDescent="0.25">
      <c r="A44" s="13" t="s">
        <v>88</v>
      </c>
      <c r="B44" s="14"/>
      <c r="C44" s="23">
        <v>0</v>
      </c>
    </row>
    <row r="45" spans="1:5" ht="43.15" customHeight="1" x14ac:dyDescent="0.25">
      <c r="A45" s="13" t="s">
        <v>146</v>
      </c>
      <c r="B45" s="14"/>
      <c r="C45" s="23">
        <v>0</v>
      </c>
    </row>
    <row r="46" spans="1:5" ht="21.6" customHeight="1" x14ac:dyDescent="0.25">
      <c r="A46" s="13"/>
      <c r="B46" s="11" t="s">
        <v>90</v>
      </c>
      <c r="C46" s="23">
        <f>SUM(C41:C45)</f>
        <v>0</v>
      </c>
    </row>
    <row r="47" spans="1:5" ht="21.6" customHeight="1" x14ac:dyDescent="0.25">
      <c r="A47" s="85" t="s">
        <v>92</v>
      </c>
      <c r="B47" s="85"/>
      <c r="C47" s="85"/>
    </row>
    <row r="48" spans="1:5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85" t="s">
        <v>102</v>
      </c>
      <c r="B51" s="85"/>
      <c r="C51" s="85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85" t="s">
        <v>112</v>
      </c>
      <c r="B56" s="85"/>
      <c r="C56" s="85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85" t="s">
        <v>116</v>
      </c>
      <c r="B59" s="85"/>
      <c r="C59" s="85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5" t="s">
        <v>125</v>
      </c>
      <c r="B65" s="85"/>
      <c r="C65" s="85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85" t="s">
        <v>131</v>
      </c>
      <c r="B70" s="85"/>
      <c r="C70" s="85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533</v>
      </c>
      <c r="B74" s="43" t="s">
        <v>534</v>
      </c>
      <c r="C74" s="23">
        <v>390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810</v>
      </c>
    </row>
    <row r="76" spans="1:10" ht="21.6" customHeight="1" x14ac:dyDescent="0.25">
      <c r="A76" s="25"/>
      <c r="B76" s="27" t="s">
        <v>22</v>
      </c>
      <c r="C76" s="23">
        <f>C38+C46+C50+C55+C58+C64+C69+C75</f>
        <v>1037</v>
      </c>
    </row>
    <row r="77" spans="1:10" ht="21.6" customHeight="1" x14ac:dyDescent="0.25">
      <c r="A77" s="85" t="s">
        <v>142</v>
      </c>
      <c r="B77" s="85"/>
      <c r="C77" s="85"/>
    </row>
    <row r="78" spans="1:10" ht="21.6" customHeight="1" x14ac:dyDescent="0.25">
      <c r="A78" s="25" t="s">
        <v>143</v>
      </c>
      <c r="B78" s="4"/>
      <c r="C78" s="6">
        <f>IF(('July 2025 - September 2025'!C78)+SUM(E90+E98+E107) &lt; 0,(('July 2025 - September 2025'!C78))+SUM(E90+E98+E107), TEXT((('July 2025 - September 2025'!C78))+SUM(E90+E98+E107),"+$0.00"))</f>
        <v>-2433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IF(('July 2025 - September 2025'!C80)+SUM(0) &lt; 0,(('July 2025 - September 2025'!C80))+SUM(0), TEXT((('July 2025 - September 2025'!C80))+SUM(0),"+$0.00"))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  <c r="D82" s="53"/>
    </row>
    <row r="83" spans="1:8" ht="21.6" customHeight="1" x14ac:dyDescent="0.25">
      <c r="A83" s="25"/>
      <c r="B83" s="27" t="s">
        <v>148</v>
      </c>
      <c r="C83" s="6">
        <f>C78+C79+C80+C81+C82</f>
        <v>-2433</v>
      </c>
    </row>
    <row r="84" spans="1:8" ht="21.6" customHeight="1" x14ac:dyDescent="0.25">
      <c r="A84" s="13"/>
      <c r="B84" s="11" t="s">
        <v>149</v>
      </c>
      <c r="C84" s="23">
        <f>C76</f>
        <v>1037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2" t="s">
        <v>376</v>
      </c>
      <c r="B87" s="122"/>
      <c r="C87" s="122"/>
      <c r="D87" s="122"/>
      <c r="E87" s="122"/>
      <c r="G87" s="37" t="s">
        <v>244</v>
      </c>
      <c r="H87" s="23">
        <v>0</v>
      </c>
    </row>
    <row r="88" spans="1:8" ht="21.6" customHeight="1" x14ac:dyDescent="0.25">
      <c r="A88" s="120" t="s">
        <v>151</v>
      </c>
      <c r="B88" s="120"/>
      <c r="C88" s="120" t="s">
        <v>30</v>
      </c>
      <c r="D88" s="120"/>
      <c r="E88" s="51" t="s">
        <v>31</v>
      </c>
      <c r="G88" s="117" t="s">
        <v>333</v>
      </c>
      <c r="H88" s="97">
        <f>C71-H87</f>
        <v>300</v>
      </c>
    </row>
    <row r="89" spans="1:8" ht="43.15" customHeight="1" x14ac:dyDescent="0.25">
      <c r="A89" s="87" t="s">
        <v>131</v>
      </c>
      <c r="B89" s="87"/>
      <c r="C89" s="83" t="s">
        <v>355</v>
      </c>
      <c r="D89" s="83"/>
      <c r="E89" s="23">
        <v>150</v>
      </c>
      <c r="G89" s="117"/>
      <c r="H89" s="97"/>
    </row>
    <row r="90" spans="1:8" ht="21.6" customHeight="1" x14ac:dyDescent="0.25">
      <c r="A90" s="87"/>
      <c r="B90" s="87"/>
      <c r="C90" s="118" t="s">
        <v>541</v>
      </c>
      <c r="D90" s="75"/>
      <c r="E90" s="23">
        <v>500</v>
      </c>
      <c r="G90" s="117"/>
      <c r="H90" s="97"/>
    </row>
    <row r="91" spans="1:8" ht="21.6" customHeight="1" x14ac:dyDescent="0.25">
      <c r="A91" s="87" t="s">
        <v>152</v>
      </c>
      <c r="B91" s="87"/>
      <c r="C91" s="75"/>
      <c r="D91" s="75"/>
      <c r="E91" s="23">
        <f>C84</f>
        <v>1037</v>
      </c>
      <c r="H91"/>
    </row>
    <row r="92" spans="1:8" ht="21.6" customHeight="1" x14ac:dyDescent="0.25">
      <c r="A92" s="87"/>
      <c r="B92" s="87"/>
      <c r="C92" s="89" t="s">
        <v>153</v>
      </c>
      <c r="D92" s="89"/>
      <c r="E92" s="6">
        <f>('July 2025 - September 2025'!E109+E14)-SUM(E89:E91)</f>
        <v>9734.4</v>
      </c>
      <c r="H92"/>
    </row>
    <row r="93" spans="1:8" ht="21.6" customHeight="1" x14ac:dyDescent="0.25">
      <c r="H93"/>
    </row>
    <row r="94" spans="1:8" ht="21.6" customHeight="1" x14ac:dyDescent="0.25">
      <c r="A94" s="122" t="s">
        <v>377</v>
      </c>
      <c r="B94" s="122"/>
      <c r="C94" s="122"/>
      <c r="D94" s="122"/>
      <c r="E94" s="122"/>
      <c r="G94" s="37" t="s">
        <v>244</v>
      </c>
      <c r="H94" s="23">
        <v>0</v>
      </c>
    </row>
    <row r="95" spans="1:8" ht="21.6" customHeight="1" x14ac:dyDescent="0.25">
      <c r="A95" s="120" t="s">
        <v>151</v>
      </c>
      <c r="B95" s="120"/>
      <c r="C95" s="120" t="s">
        <v>30</v>
      </c>
      <c r="D95" s="120"/>
      <c r="E95" s="51" t="s">
        <v>31</v>
      </c>
      <c r="G95" s="117" t="s">
        <v>333</v>
      </c>
      <c r="H95" s="97">
        <f>C71-H94</f>
        <v>300</v>
      </c>
    </row>
    <row r="96" spans="1:8" ht="21.6" customHeight="1" x14ac:dyDescent="0.25">
      <c r="A96" s="87" t="s">
        <v>378</v>
      </c>
      <c r="B96" s="87"/>
      <c r="C96" s="75"/>
      <c r="D96" s="75"/>
      <c r="E96" s="6">
        <f>E92</f>
        <v>9734.4</v>
      </c>
      <c r="G96" s="117"/>
      <c r="H96" s="97"/>
    </row>
    <row r="97" spans="1:8" ht="21.6" customHeight="1" x14ac:dyDescent="0.25">
      <c r="A97" s="87" t="s">
        <v>131</v>
      </c>
      <c r="B97" s="87"/>
      <c r="C97" s="83" t="s">
        <v>361</v>
      </c>
      <c r="D97" s="83"/>
      <c r="E97" s="23">
        <v>0</v>
      </c>
      <c r="G97" s="117"/>
      <c r="H97" s="97"/>
    </row>
    <row r="98" spans="1:8" ht="21.6" customHeight="1" x14ac:dyDescent="0.25">
      <c r="A98" s="87"/>
      <c r="B98" s="87"/>
      <c r="C98" s="75" t="s">
        <v>540</v>
      </c>
      <c r="D98" s="75"/>
      <c r="E98" s="23">
        <v>500</v>
      </c>
      <c r="H98"/>
    </row>
    <row r="99" spans="1:8" ht="21.6" customHeight="1" x14ac:dyDescent="0.25">
      <c r="A99" s="87" t="s">
        <v>152</v>
      </c>
      <c r="B99" s="87"/>
      <c r="C99" s="90"/>
      <c r="D99" s="90"/>
      <c r="E99" s="23">
        <f>C84</f>
        <v>1037</v>
      </c>
      <c r="H99"/>
    </row>
    <row r="100" spans="1:8" ht="21.6" customHeight="1" x14ac:dyDescent="0.25">
      <c r="A100" s="87"/>
      <c r="B100" s="87"/>
      <c r="C100" s="91" t="s">
        <v>163</v>
      </c>
      <c r="D100" s="91"/>
      <c r="E100" s="6">
        <f>(E21+E96)-SUM(E97:E99)</f>
        <v>10670.4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22" t="s">
        <v>380</v>
      </c>
      <c r="B103" s="122"/>
      <c r="C103" s="122"/>
      <c r="D103" s="122"/>
      <c r="E103" s="122"/>
      <c r="G103" s="37" t="s">
        <v>244</v>
      </c>
      <c r="H103" s="23">
        <v>0</v>
      </c>
    </row>
    <row r="104" spans="1:8" ht="21.6" customHeight="1" x14ac:dyDescent="0.25">
      <c r="A104" s="120" t="s">
        <v>151</v>
      </c>
      <c r="B104" s="120"/>
      <c r="C104" s="120" t="s">
        <v>30</v>
      </c>
      <c r="D104" s="120"/>
      <c r="E104" s="51" t="s">
        <v>31</v>
      </c>
      <c r="G104" s="117" t="s">
        <v>333</v>
      </c>
      <c r="H104" s="97">
        <f>C71-H103</f>
        <v>300</v>
      </c>
    </row>
    <row r="105" spans="1:8" ht="21.6" customHeight="1" x14ac:dyDescent="0.25">
      <c r="A105" s="87" t="s">
        <v>381</v>
      </c>
      <c r="B105" s="87"/>
      <c r="C105" s="75"/>
      <c r="D105" s="75"/>
      <c r="E105" s="6">
        <f>E100</f>
        <v>10670.4</v>
      </c>
      <c r="G105" s="117"/>
      <c r="H105" s="97"/>
    </row>
    <row r="106" spans="1:8" ht="21.6" customHeight="1" x14ac:dyDescent="0.25">
      <c r="A106" s="87" t="s">
        <v>131</v>
      </c>
      <c r="B106" s="87"/>
      <c r="C106" s="83" t="s">
        <v>361</v>
      </c>
      <c r="D106" s="83"/>
      <c r="E106" s="23">
        <v>0</v>
      </c>
      <c r="G106" s="117"/>
      <c r="H106" s="97"/>
    </row>
    <row r="107" spans="1:8" ht="21.6" customHeight="1" x14ac:dyDescent="0.25">
      <c r="A107" s="87"/>
      <c r="B107" s="87"/>
      <c r="C107" s="75" t="s">
        <v>540</v>
      </c>
      <c r="D107" s="75"/>
      <c r="E107" s="23">
        <v>500</v>
      </c>
      <c r="H107"/>
    </row>
    <row r="108" spans="1:8" ht="21.6" customHeight="1" x14ac:dyDescent="0.25">
      <c r="A108" s="87" t="s">
        <v>152</v>
      </c>
      <c r="B108" s="87"/>
      <c r="C108" s="75"/>
      <c r="D108" s="75"/>
      <c r="E108" s="23">
        <f>C84</f>
        <v>1037</v>
      </c>
    </row>
    <row r="109" spans="1:8" ht="21.6" customHeight="1" x14ac:dyDescent="0.25">
      <c r="A109" s="87"/>
      <c r="B109" s="87"/>
      <c r="C109" s="91" t="s">
        <v>163</v>
      </c>
      <c r="D109" s="91"/>
      <c r="E109" s="6">
        <f>(E27+E105)-SUM(E106:E108)</f>
        <v>11538.4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C34:C38">
    <cfRule type="cellIs" dxfId="45" priority="12" operator="equal">
      <formula>0</formula>
    </cfRule>
  </conditionalFormatting>
  <conditionalFormatting sqref="C40:C50 H87 H94 H103">
    <cfRule type="cellIs" dxfId="44" priority="10" operator="equal">
      <formula>0</formula>
    </cfRule>
  </conditionalFormatting>
  <conditionalFormatting sqref="C52:C55 C57:C58 C60:C64 C66:C69 C84 E89:E91 E97:E99 E106:E108">
    <cfRule type="cellIs" dxfId="43" priority="14" operator="equal">
      <formula>0</formula>
    </cfRule>
  </conditionalFormatting>
  <conditionalFormatting sqref="C71:C76">
    <cfRule type="cellIs" dxfId="42" priority="1" operator="equal">
      <formula>0</formula>
    </cfRule>
  </conditionalFormatting>
  <conditionalFormatting sqref="C74">
    <cfRule type="cellIs" dxfId="41" priority="2" operator="equal">
      <formula>0</formula>
    </cfRule>
  </conditionalFormatting>
  <conditionalFormatting sqref="D35:E35">
    <cfRule type="cellIs" dxfId="40" priority="13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1022"/>
  <sheetViews>
    <sheetView topLeftCell="A88" zoomScaleNormal="100" workbookViewId="0">
      <selection activeCell="C98" sqref="C98:D98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style="54" customWidth="1"/>
    <col min="8" max="8" width="10.42578125" style="54" customWidth="1"/>
    <col min="9" max="9" width="19.42578125" style="54" customWidth="1"/>
    <col min="10" max="25" width="9" style="54" customWidth="1"/>
    <col min="26" max="42" width="14.42578125" style="54"/>
  </cols>
  <sheetData>
    <row r="1" spans="1:6" ht="21.6" customHeight="1" x14ac:dyDescent="0.25">
      <c r="A1" s="68" t="s">
        <v>382</v>
      </c>
      <c r="B1" s="68"/>
      <c r="C1" s="68"/>
      <c r="D1" s="68"/>
      <c r="E1" s="68"/>
      <c r="F1" s="15"/>
    </row>
    <row r="2" spans="1:6" ht="21.6" customHeight="1" x14ac:dyDescent="0.25">
      <c r="A2" s="3"/>
      <c r="B2" s="3"/>
      <c r="C2" s="3"/>
      <c r="D2" s="3"/>
      <c r="E2" s="3"/>
      <c r="F2" s="15"/>
    </row>
    <row r="3" spans="1:6" ht="64.900000000000006" customHeight="1" x14ac:dyDescent="0.25">
      <c r="A3" s="7" t="s">
        <v>6</v>
      </c>
      <c r="B3" s="7" t="s">
        <v>180</v>
      </c>
      <c r="C3" s="6">
        <f>E109</f>
        <v>14196.4</v>
      </c>
      <c r="D3" s="12"/>
      <c r="E3" s="12"/>
      <c r="F3" s="15"/>
    </row>
    <row r="4" spans="1:6" ht="21.6" customHeight="1" x14ac:dyDescent="0.25">
      <c r="A4" s="91" t="s">
        <v>22</v>
      </c>
      <c r="B4" s="91"/>
      <c r="C4" s="6">
        <f>SUM(C3)</f>
        <v>14196.4</v>
      </c>
      <c r="D4" s="12"/>
      <c r="E4" s="12"/>
      <c r="F4" s="15"/>
    </row>
    <row r="5" spans="1:6" ht="21.6" customHeight="1" x14ac:dyDescent="0.25">
      <c r="A5" s="91" t="s">
        <v>24</v>
      </c>
      <c r="B5" s="91"/>
      <c r="C5" s="6">
        <f>C83</f>
        <v>-933</v>
      </c>
      <c r="D5" s="12"/>
      <c r="E5" s="12"/>
      <c r="F5" s="15"/>
    </row>
    <row r="6" spans="1:6" ht="21.6" customHeight="1" x14ac:dyDescent="0.25">
      <c r="A6" s="15"/>
      <c r="B6" s="15"/>
      <c r="C6" s="15"/>
      <c r="D6" s="15"/>
      <c r="E6" s="15"/>
      <c r="F6" s="15"/>
    </row>
    <row r="7" spans="1:6" ht="21.6" customHeight="1" x14ac:dyDescent="0.25">
      <c r="A7" s="15"/>
      <c r="B7" s="15"/>
      <c r="C7" s="15"/>
      <c r="D7" s="15"/>
      <c r="E7" s="15"/>
      <c r="F7" s="15"/>
    </row>
    <row r="8" spans="1:6" ht="21.6" customHeight="1" x14ac:dyDescent="0.25">
      <c r="A8" s="81" t="s">
        <v>383</v>
      </c>
      <c r="B8" s="81"/>
      <c r="C8" s="81"/>
      <c r="D8" s="81"/>
      <c r="E8" s="81"/>
      <c r="F8" s="15"/>
    </row>
    <row r="9" spans="1:6" ht="21.6" customHeight="1" x14ac:dyDescent="0.25">
      <c r="A9" s="1" t="s">
        <v>4</v>
      </c>
      <c r="B9" s="1" t="s">
        <v>29</v>
      </c>
      <c r="C9" s="74" t="s">
        <v>30</v>
      </c>
      <c r="D9" s="74"/>
      <c r="E9" s="5" t="s">
        <v>31</v>
      </c>
      <c r="F9" s="15"/>
    </row>
    <row r="10" spans="1:6" ht="21.6" customHeight="1" x14ac:dyDescent="0.25">
      <c r="A10" s="13" t="s">
        <v>384</v>
      </c>
      <c r="B10" s="14" t="s">
        <v>34</v>
      </c>
      <c r="C10" s="75" t="s">
        <v>35</v>
      </c>
      <c r="D10" s="75"/>
      <c r="E10" s="6">
        <v>2405</v>
      </c>
      <c r="F10" s="15"/>
    </row>
    <row r="11" spans="1:6" ht="21.6" customHeight="1" x14ac:dyDescent="0.25">
      <c r="A11" s="13" t="s">
        <v>385</v>
      </c>
      <c r="B11" s="14" t="s">
        <v>263</v>
      </c>
      <c r="C11" s="83" t="s">
        <v>35</v>
      </c>
      <c r="D11" s="83"/>
      <c r="E11" s="6">
        <v>68</v>
      </c>
    </row>
    <row r="12" spans="1:6" ht="21.6" customHeight="1" x14ac:dyDescent="0.25">
      <c r="A12" s="13" t="s">
        <v>386</v>
      </c>
      <c r="B12" s="14" t="s">
        <v>263</v>
      </c>
      <c r="C12" s="83" t="s">
        <v>35</v>
      </c>
      <c r="D12" s="83"/>
      <c r="E12" s="6">
        <v>68</v>
      </c>
    </row>
    <row r="13" spans="1:6" ht="21.6" customHeight="1" x14ac:dyDescent="0.25">
      <c r="A13" s="13" t="s">
        <v>387</v>
      </c>
      <c r="B13" s="14" t="s">
        <v>57</v>
      </c>
      <c r="C13" s="75" t="s">
        <v>201</v>
      </c>
      <c r="D13" s="75"/>
      <c r="E13" s="6">
        <v>0</v>
      </c>
    </row>
    <row r="14" spans="1:6" ht="21.6" customHeight="1" x14ac:dyDescent="0.25">
      <c r="A14" s="76"/>
      <c r="B14" s="76"/>
      <c r="C14" s="91" t="s">
        <v>37</v>
      </c>
      <c r="D14" s="91"/>
      <c r="E14" s="6">
        <f>SUM(E10:E13)</f>
        <v>2541</v>
      </c>
    </row>
    <row r="15" spans="1:6" ht="21.6" customHeight="1" x14ac:dyDescent="0.25">
      <c r="A15" s="15"/>
      <c r="B15" s="15"/>
      <c r="F15" s="15"/>
    </row>
    <row r="16" spans="1:6" ht="21.6" customHeight="1" x14ac:dyDescent="0.25">
      <c r="A16" s="81" t="s">
        <v>388</v>
      </c>
      <c r="B16" s="81"/>
      <c r="C16" s="81"/>
      <c r="D16" s="81"/>
      <c r="E16" s="81"/>
      <c r="F16" s="15"/>
    </row>
    <row r="17" spans="1:6" ht="21.6" customHeight="1" x14ac:dyDescent="0.25">
      <c r="A17" s="1" t="s">
        <v>4</v>
      </c>
      <c r="B17" s="1" t="s">
        <v>29</v>
      </c>
      <c r="C17" s="74" t="s">
        <v>30</v>
      </c>
      <c r="D17" s="74"/>
      <c r="E17" s="5" t="s">
        <v>31</v>
      </c>
      <c r="F17" s="15"/>
    </row>
    <row r="18" spans="1:6" ht="21.6" customHeight="1" x14ac:dyDescent="0.25">
      <c r="A18" s="13" t="s">
        <v>389</v>
      </c>
      <c r="B18" s="14" t="s">
        <v>34</v>
      </c>
      <c r="C18" s="75" t="s">
        <v>35</v>
      </c>
      <c r="D18" s="75"/>
      <c r="E18" s="6">
        <v>2405</v>
      </c>
      <c r="F18" s="15"/>
    </row>
    <row r="19" spans="1:6" ht="21.6" customHeight="1" x14ac:dyDescent="0.25">
      <c r="A19" s="13" t="s">
        <v>390</v>
      </c>
      <c r="B19" s="14" t="s">
        <v>263</v>
      </c>
      <c r="C19" s="83" t="s">
        <v>35</v>
      </c>
      <c r="D19" s="83"/>
      <c r="E19" s="6">
        <v>68</v>
      </c>
      <c r="F19" s="15"/>
    </row>
    <row r="20" spans="1:6" ht="21.6" customHeight="1" x14ac:dyDescent="0.25">
      <c r="A20" s="13" t="s">
        <v>391</v>
      </c>
      <c r="B20" s="14" t="s">
        <v>57</v>
      </c>
      <c r="C20" s="75" t="s">
        <v>201</v>
      </c>
      <c r="D20" s="75"/>
      <c r="E20" s="6">
        <v>0</v>
      </c>
    </row>
    <row r="21" spans="1:6" ht="21.6" customHeight="1" x14ac:dyDescent="0.25">
      <c r="A21" s="76"/>
      <c r="B21" s="76"/>
      <c r="C21" s="91" t="s">
        <v>37</v>
      </c>
      <c r="D21" s="91"/>
      <c r="E21" s="6">
        <f>SUM(E18:E20)</f>
        <v>2473</v>
      </c>
    </row>
    <row r="22" spans="1:6" ht="21.6" customHeight="1" x14ac:dyDescent="0.25">
      <c r="A22" s="15"/>
      <c r="B22" s="15"/>
      <c r="C22" s="15"/>
      <c r="D22" s="32"/>
      <c r="E22" s="33"/>
      <c r="F22" s="15"/>
    </row>
    <row r="23" spans="1:6" ht="21.6" customHeight="1" x14ac:dyDescent="0.25">
      <c r="A23" s="123" t="s">
        <v>392</v>
      </c>
      <c r="B23" s="123"/>
      <c r="C23" s="123"/>
      <c r="D23" s="123"/>
      <c r="E23" s="123"/>
      <c r="F23" s="15"/>
    </row>
    <row r="24" spans="1:6" ht="21.6" customHeight="1" x14ac:dyDescent="0.25">
      <c r="A24" s="42" t="s">
        <v>4</v>
      </c>
      <c r="B24" s="1" t="s">
        <v>29</v>
      </c>
      <c r="C24" s="74" t="s">
        <v>30</v>
      </c>
      <c r="D24" s="74"/>
      <c r="E24" s="5" t="s">
        <v>31</v>
      </c>
      <c r="F24" s="15"/>
    </row>
    <row r="25" spans="1:6" ht="21.6" customHeight="1" x14ac:dyDescent="0.25">
      <c r="A25" s="13" t="s">
        <v>393</v>
      </c>
      <c r="B25" s="14" t="s">
        <v>34</v>
      </c>
      <c r="C25" s="75" t="s">
        <v>35</v>
      </c>
      <c r="D25" s="75"/>
      <c r="E25" s="6">
        <v>2405</v>
      </c>
    </row>
    <row r="26" spans="1:6" ht="21.6" customHeight="1" x14ac:dyDescent="0.25">
      <c r="A26" s="13" t="s">
        <v>394</v>
      </c>
      <c r="B26" s="14" t="s">
        <v>57</v>
      </c>
      <c r="C26" s="75" t="s">
        <v>201</v>
      </c>
      <c r="D26" s="75"/>
      <c r="E26" s="6">
        <v>0</v>
      </c>
    </row>
    <row r="27" spans="1:6" ht="21.6" customHeight="1" x14ac:dyDescent="0.25">
      <c r="A27" s="76"/>
      <c r="B27" s="76"/>
      <c r="C27" s="91" t="s">
        <v>37</v>
      </c>
      <c r="D27" s="91"/>
      <c r="E27" s="6">
        <f>SUM(E25:E26)</f>
        <v>2405</v>
      </c>
    </row>
    <row r="28" spans="1:6" ht="21.6" customHeight="1" x14ac:dyDescent="0.25">
      <c r="A28" s="15"/>
      <c r="B28" s="15"/>
      <c r="C28" s="15"/>
      <c r="D28" s="32"/>
      <c r="E28" s="33"/>
    </row>
    <row r="29" spans="1:6" ht="21.6" customHeight="1" x14ac:dyDescent="0.25">
      <c r="A29" s="46"/>
      <c r="B29" s="15"/>
      <c r="C29" s="15"/>
      <c r="D29" s="32"/>
      <c r="E29" s="33"/>
    </row>
    <row r="30" spans="1:6" ht="21.6" customHeight="1" x14ac:dyDescent="0.25">
      <c r="A30" s="15"/>
      <c r="B30" s="15"/>
      <c r="C30" s="15"/>
      <c r="D30" s="32"/>
      <c r="E30" s="33"/>
    </row>
    <row r="31" spans="1:6" ht="21.6" customHeight="1" x14ac:dyDescent="0.25">
      <c r="A31" s="15"/>
      <c r="B31" s="15"/>
    </row>
    <row r="32" spans="1:6" ht="21.6" customHeight="1" x14ac:dyDescent="0.25">
      <c r="A32" s="84" t="s">
        <v>395</v>
      </c>
      <c r="B32" s="84"/>
      <c r="C32" s="84"/>
      <c r="D32" s="54"/>
    </row>
    <row r="33" spans="1:6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6" ht="21.6" customHeight="1" x14ac:dyDescent="0.25">
      <c r="A34" s="85" t="s">
        <v>71</v>
      </c>
      <c r="B34" s="85"/>
      <c r="C34" s="85"/>
    </row>
    <row r="35" spans="1:6" ht="21.6" customHeight="1" x14ac:dyDescent="0.25">
      <c r="A35" s="13" t="s">
        <v>259</v>
      </c>
      <c r="B35" s="14"/>
      <c r="C35" s="23">
        <v>78</v>
      </c>
      <c r="F35" s="46"/>
    </row>
    <row r="36" spans="1:6" ht="21.6" customHeight="1" x14ac:dyDescent="0.25">
      <c r="A36" s="13" t="s">
        <v>48</v>
      </c>
      <c r="B36" s="4"/>
      <c r="C36" s="23">
        <v>0</v>
      </c>
    </row>
    <row r="37" spans="1:6" ht="21.6" customHeight="1" x14ac:dyDescent="0.25">
      <c r="A37" s="13" t="s">
        <v>74</v>
      </c>
      <c r="B37" s="14" t="s">
        <v>75</v>
      </c>
      <c r="C37" s="23">
        <v>149</v>
      </c>
    </row>
    <row r="38" spans="1:6" ht="21.6" customHeight="1" x14ac:dyDescent="0.25">
      <c r="A38" s="25"/>
      <c r="B38" s="11" t="s">
        <v>77</v>
      </c>
      <c r="C38" s="23">
        <f>SUM(C35:C37)</f>
        <v>227</v>
      </c>
    </row>
    <row r="39" spans="1:6" ht="21.6" customHeight="1" x14ac:dyDescent="0.25">
      <c r="A39" s="85" t="s">
        <v>281</v>
      </c>
      <c r="B39" s="85"/>
      <c r="C39" s="85"/>
    </row>
    <row r="40" spans="1:6" ht="21.6" customHeight="1" x14ac:dyDescent="0.25">
      <c r="A40" s="85"/>
      <c r="B40" s="85"/>
      <c r="C40" s="85"/>
    </row>
    <row r="41" spans="1:6" ht="21.6" customHeight="1" x14ac:dyDescent="0.25">
      <c r="A41" s="13" t="s">
        <v>82</v>
      </c>
      <c r="B41" s="14"/>
      <c r="C41" s="23">
        <v>0</v>
      </c>
    </row>
    <row r="42" spans="1:6" ht="21.6" customHeight="1" x14ac:dyDescent="0.25">
      <c r="A42" s="13" t="s">
        <v>84</v>
      </c>
      <c r="B42" s="14"/>
      <c r="C42" s="23">
        <v>0</v>
      </c>
    </row>
    <row r="43" spans="1:6" ht="21.6" customHeight="1" x14ac:dyDescent="0.25">
      <c r="A43" s="13" t="s">
        <v>86</v>
      </c>
      <c r="B43" s="14"/>
      <c r="C43" s="23">
        <v>0</v>
      </c>
    </row>
    <row r="44" spans="1:6" ht="21.6" customHeight="1" x14ac:dyDescent="0.25">
      <c r="A44" s="13" t="s">
        <v>88</v>
      </c>
      <c r="B44" s="14"/>
      <c r="C44" s="23">
        <v>0</v>
      </c>
    </row>
    <row r="45" spans="1:6" ht="43.15" customHeight="1" x14ac:dyDescent="0.25">
      <c r="A45" s="13" t="s">
        <v>146</v>
      </c>
      <c r="B45" s="14"/>
      <c r="C45" s="23">
        <v>0</v>
      </c>
    </row>
    <row r="46" spans="1:6" ht="21.6" customHeight="1" x14ac:dyDescent="0.25">
      <c r="A46" s="13"/>
      <c r="B46" s="11" t="s">
        <v>90</v>
      </c>
      <c r="C46" s="23">
        <f>SUM(C41:C45)</f>
        <v>0</v>
      </c>
    </row>
    <row r="47" spans="1:6" ht="21.6" customHeight="1" x14ac:dyDescent="0.25">
      <c r="A47" s="85" t="s">
        <v>92</v>
      </c>
      <c r="B47" s="85"/>
      <c r="C47" s="85"/>
    </row>
    <row r="48" spans="1:6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85" t="s">
        <v>102</v>
      </c>
      <c r="B51" s="85"/>
      <c r="C51" s="85"/>
    </row>
    <row r="52" spans="1:3" ht="21.6" customHeight="1" x14ac:dyDescent="0.25">
      <c r="A52" s="13" t="s">
        <v>104</v>
      </c>
      <c r="B52" s="14" t="s">
        <v>105</v>
      </c>
      <c r="C52" s="55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85" t="s">
        <v>112</v>
      </c>
      <c r="B56" s="85"/>
      <c r="C56" s="85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85" t="s">
        <v>116</v>
      </c>
      <c r="B59" s="85"/>
      <c r="C59" s="85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42" ht="21.6" customHeight="1" x14ac:dyDescent="0.25">
      <c r="A65" s="85" t="s">
        <v>125</v>
      </c>
      <c r="B65" s="85"/>
      <c r="C65" s="85"/>
    </row>
    <row r="66" spans="1:42" ht="21.6" customHeight="1" x14ac:dyDescent="0.25">
      <c r="A66" s="13" t="s">
        <v>126</v>
      </c>
      <c r="B66" s="4"/>
      <c r="C66" s="23">
        <v>0</v>
      </c>
    </row>
    <row r="67" spans="1:42" ht="21.6" customHeight="1" x14ac:dyDescent="0.25">
      <c r="A67" s="25" t="s">
        <v>127</v>
      </c>
      <c r="B67" s="4" t="s">
        <v>128</v>
      </c>
      <c r="C67" s="23">
        <v>0</v>
      </c>
    </row>
    <row r="68" spans="1:42" ht="21.6" customHeight="1" x14ac:dyDescent="0.25">
      <c r="A68" s="13" t="s">
        <v>57</v>
      </c>
      <c r="B68" s="14" t="s">
        <v>129</v>
      </c>
      <c r="C68" s="23">
        <v>0</v>
      </c>
    </row>
    <row r="69" spans="1:42" ht="21.6" customHeight="1" x14ac:dyDescent="0.25">
      <c r="A69" s="13"/>
      <c r="B69" s="11" t="s">
        <v>130</v>
      </c>
      <c r="C69" s="23">
        <f>SUM(C66:C68)</f>
        <v>0</v>
      </c>
    </row>
    <row r="70" spans="1:42" ht="21.6" customHeight="1" x14ac:dyDescent="0.25">
      <c r="A70" s="85" t="s">
        <v>131</v>
      </c>
      <c r="B70" s="85"/>
      <c r="C70" s="85"/>
    </row>
    <row r="71" spans="1:42" ht="21.6" customHeight="1" x14ac:dyDescent="0.25">
      <c r="A71" s="13" t="s">
        <v>132</v>
      </c>
      <c r="B71" s="4" t="s">
        <v>133</v>
      </c>
      <c r="C71" s="23">
        <v>300</v>
      </c>
    </row>
    <row r="72" spans="1:42" ht="21.6" customHeight="1" x14ac:dyDescent="0.25">
      <c r="A72" s="7" t="s">
        <v>134</v>
      </c>
      <c r="B72" s="36" t="s">
        <v>135</v>
      </c>
      <c r="C72" s="23">
        <v>68</v>
      </c>
    </row>
    <row r="73" spans="1:42" ht="39.950000000000003" customHeight="1" x14ac:dyDescent="0.25">
      <c r="A73" s="13" t="s">
        <v>136</v>
      </c>
      <c r="B73" s="14" t="s">
        <v>309</v>
      </c>
      <c r="C73" s="23">
        <v>52</v>
      </c>
    </row>
    <row r="74" spans="1:42" ht="21.6" customHeight="1" x14ac:dyDescent="0.25">
      <c r="A74" s="13" t="s">
        <v>533</v>
      </c>
      <c r="B74" s="43" t="s">
        <v>534</v>
      </c>
      <c r="C74" s="23">
        <v>390</v>
      </c>
      <c r="G74"/>
      <c r="H74"/>
      <c r="I74"/>
      <c r="J74" s="31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</row>
    <row r="75" spans="1:42" ht="21.6" customHeight="1" x14ac:dyDescent="0.25">
      <c r="A75" s="25"/>
      <c r="B75" s="27" t="s">
        <v>140</v>
      </c>
      <c r="C75" s="23">
        <f>SUM(C71:C74)</f>
        <v>810</v>
      </c>
    </row>
    <row r="76" spans="1:42" ht="21.6" customHeight="1" x14ac:dyDescent="0.25">
      <c r="A76" s="25"/>
      <c r="B76" s="27" t="s">
        <v>22</v>
      </c>
      <c r="C76" s="23">
        <f>C38+C46+C50+C55+C58+C64+C69+C75</f>
        <v>1037</v>
      </c>
    </row>
    <row r="77" spans="1:42" ht="21.6" customHeight="1" x14ac:dyDescent="0.25">
      <c r="A77" s="85" t="s">
        <v>142</v>
      </c>
      <c r="B77" s="85"/>
      <c r="C77" s="85"/>
    </row>
    <row r="78" spans="1:42" ht="21.6" customHeight="1" x14ac:dyDescent="0.25">
      <c r="A78" s="25" t="s">
        <v>143</v>
      </c>
      <c r="B78" s="4"/>
      <c r="C78" s="6">
        <f>IF(('October 2025 - December 2025'!C78)+SUM(E90+E98+E107) &lt; 0,(('October 2025 - December 2025'!C78))+SUM(E90+E98+E107), TEXT((('October 2025 - December 2025'!C78))+SUM(E90+E98+E107),"+$0.00"))</f>
        <v>-933</v>
      </c>
    </row>
    <row r="79" spans="1:42" ht="21.6" customHeight="1" x14ac:dyDescent="0.25">
      <c r="A79" s="25" t="s">
        <v>144</v>
      </c>
      <c r="B79" s="4"/>
      <c r="C79" s="6">
        <v>0</v>
      </c>
    </row>
    <row r="80" spans="1:42" ht="21.6" customHeight="1" x14ac:dyDescent="0.25">
      <c r="A80" s="25" t="s">
        <v>145</v>
      </c>
      <c r="B80" s="4"/>
      <c r="C80" s="6" t="str">
        <f>IF(('October 2025 - December 2025'!C80)+SUM(0) &lt; 0,(('October 2025 - December 2025'!C80))+SUM(0), TEXT((('October 2025 - December 2025'!C80))+SUM(0),"+$0.00"))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-933</v>
      </c>
    </row>
    <row r="84" spans="1:8" ht="21.6" customHeight="1" x14ac:dyDescent="0.25">
      <c r="A84" s="13"/>
      <c r="B84" s="11" t="s">
        <v>149</v>
      </c>
      <c r="C84" s="23">
        <f>C76</f>
        <v>1037</v>
      </c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4" t="s">
        <v>396</v>
      </c>
      <c r="B87" s="124"/>
      <c r="C87" s="124"/>
      <c r="D87" s="124"/>
      <c r="E87" s="124"/>
      <c r="G87" s="37" t="s">
        <v>244</v>
      </c>
      <c r="H87" s="23">
        <v>0</v>
      </c>
    </row>
    <row r="88" spans="1:8" ht="21.6" customHeight="1" x14ac:dyDescent="0.25">
      <c r="A88" s="86" t="s">
        <v>151</v>
      </c>
      <c r="B88" s="86"/>
      <c r="C88" s="86" t="s">
        <v>30</v>
      </c>
      <c r="D88" s="86"/>
      <c r="E88" s="28" t="s">
        <v>31</v>
      </c>
      <c r="G88" s="117" t="s">
        <v>333</v>
      </c>
      <c r="H88" s="97">
        <f>C71-H87</f>
        <v>300</v>
      </c>
    </row>
    <row r="89" spans="1:8" ht="43.15" customHeight="1" x14ac:dyDescent="0.25">
      <c r="A89" s="87" t="s">
        <v>131</v>
      </c>
      <c r="B89" s="87"/>
      <c r="C89" s="83" t="s">
        <v>397</v>
      </c>
      <c r="D89" s="83"/>
      <c r="E89" s="23">
        <v>150</v>
      </c>
      <c r="G89" s="117"/>
      <c r="H89" s="97"/>
    </row>
    <row r="90" spans="1:8" ht="21.6" customHeight="1" x14ac:dyDescent="0.25">
      <c r="A90" s="87"/>
      <c r="B90" s="87"/>
      <c r="C90" s="75" t="s">
        <v>540</v>
      </c>
      <c r="D90" s="75"/>
      <c r="E90" s="23">
        <v>500</v>
      </c>
      <c r="G90" s="117"/>
      <c r="H90" s="97"/>
    </row>
    <row r="91" spans="1:8" ht="21.6" customHeight="1" x14ac:dyDescent="0.25">
      <c r="A91" s="87" t="s">
        <v>152</v>
      </c>
      <c r="B91" s="87"/>
      <c r="C91" s="75"/>
      <c r="D91" s="75"/>
      <c r="E91" s="23">
        <f>C84</f>
        <v>1037</v>
      </c>
    </row>
    <row r="92" spans="1:8" ht="21.6" customHeight="1" x14ac:dyDescent="0.25">
      <c r="A92" s="87"/>
      <c r="B92" s="87"/>
      <c r="C92" s="125" t="s">
        <v>153</v>
      </c>
      <c r="D92" s="125"/>
      <c r="E92" s="6">
        <f>('October 2025 - December 2025'!E109+E14)-SUM(E89:E91)</f>
        <v>12392.4</v>
      </c>
    </row>
    <row r="93" spans="1:8" ht="21.6" customHeight="1" x14ac:dyDescent="0.25"/>
    <row r="94" spans="1:8" ht="21.6" customHeight="1" x14ac:dyDescent="0.25">
      <c r="A94" s="86" t="s">
        <v>398</v>
      </c>
      <c r="B94" s="86"/>
      <c r="C94" s="86"/>
      <c r="D94" s="86"/>
      <c r="E94" s="86"/>
      <c r="G94" s="37" t="s">
        <v>244</v>
      </c>
      <c r="H94" s="23">
        <v>0</v>
      </c>
    </row>
    <row r="95" spans="1:8" ht="21.6" customHeight="1" x14ac:dyDescent="0.25">
      <c r="A95" s="86" t="s">
        <v>151</v>
      </c>
      <c r="B95" s="86"/>
      <c r="C95" s="86" t="s">
        <v>30</v>
      </c>
      <c r="D95" s="86"/>
      <c r="E95" s="28" t="s">
        <v>31</v>
      </c>
      <c r="G95" s="117" t="s">
        <v>333</v>
      </c>
      <c r="H95" s="97">
        <f>C71-H94</f>
        <v>300</v>
      </c>
    </row>
    <row r="96" spans="1:8" ht="21.6" customHeight="1" x14ac:dyDescent="0.25">
      <c r="A96" s="87" t="s">
        <v>399</v>
      </c>
      <c r="B96" s="87"/>
      <c r="C96" s="75"/>
      <c r="D96" s="75"/>
      <c r="E96" s="6">
        <f>E92</f>
        <v>12392.4</v>
      </c>
      <c r="G96" s="117"/>
      <c r="H96" s="97"/>
    </row>
    <row r="97" spans="1:8" ht="21.6" customHeight="1" x14ac:dyDescent="0.25">
      <c r="A97" s="87" t="s">
        <v>131</v>
      </c>
      <c r="B97" s="87"/>
      <c r="C97" s="75" t="s">
        <v>361</v>
      </c>
      <c r="D97" s="75"/>
      <c r="E97" s="23">
        <v>0</v>
      </c>
      <c r="G97" s="117"/>
      <c r="H97" s="97"/>
    </row>
    <row r="98" spans="1:8" ht="21.6" customHeight="1" x14ac:dyDescent="0.25">
      <c r="A98" s="87"/>
      <c r="B98" s="87"/>
      <c r="C98" s="75" t="s">
        <v>540</v>
      </c>
      <c r="D98" s="75"/>
      <c r="E98" s="23">
        <v>500</v>
      </c>
    </row>
    <row r="99" spans="1:8" ht="21.6" customHeight="1" x14ac:dyDescent="0.25">
      <c r="A99" s="87" t="s">
        <v>152</v>
      </c>
      <c r="B99" s="87"/>
      <c r="C99" s="75"/>
      <c r="D99" s="75"/>
      <c r="E99" s="23">
        <f>C84</f>
        <v>1037</v>
      </c>
    </row>
    <row r="100" spans="1:8" ht="21.6" customHeight="1" x14ac:dyDescent="0.25">
      <c r="A100" s="88"/>
      <c r="B100" s="88"/>
      <c r="C100" s="126" t="s">
        <v>163</v>
      </c>
      <c r="D100" s="126"/>
      <c r="E100" s="6">
        <f>(E21+E96)-SUM(E97:E99)</f>
        <v>13328.4</v>
      </c>
    </row>
    <row r="101" spans="1:8" ht="21.6" customHeight="1" x14ac:dyDescent="0.25">
      <c r="A101" s="30"/>
      <c r="B101" s="30"/>
      <c r="C101" s="30"/>
      <c r="D101" s="30"/>
      <c r="E101" s="30"/>
    </row>
    <row r="102" spans="1:8" ht="21.6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124" t="s">
        <v>400</v>
      </c>
      <c r="B103" s="124"/>
      <c r="C103" s="124"/>
      <c r="D103" s="124"/>
      <c r="E103" s="124"/>
      <c r="G103" s="37" t="s">
        <v>244</v>
      </c>
      <c r="H103" s="23">
        <v>0</v>
      </c>
    </row>
    <row r="104" spans="1:8" ht="21.6" customHeight="1" x14ac:dyDescent="0.25">
      <c r="A104" s="86" t="s">
        <v>151</v>
      </c>
      <c r="B104" s="86"/>
      <c r="C104" s="86" t="s">
        <v>30</v>
      </c>
      <c r="D104" s="86"/>
      <c r="E104" s="28" t="s">
        <v>31</v>
      </c>
      <c r="G104" s="117" t="s">
        <v>333</v>
      </c>
      <c r="H104" s="97">
        <f>C71-H103</f>
        <v>300</v>
      </c>
    </row>
    <row r="105" spans="1:8" ht="21.6" customHeight="1" x14ac:dyDescent="0.25">
      <c r="A105" s="87" t="s">
        <v>401</v>
      </c>
      <c r="B105" s="87"/>
      <c r="C105" s="75"/>
      <c r="D105" s="75"/>
      <c r="E105" s="6">
        <f>E100</f>
        <v>13328.4</v>
      </c>
      <c r="G105" s="117"/>
      <c r="H105" s="97"/>
    </row>
    <row r="106" spans="1:8" ht="21.6" customHeight="1" x14ac:dyDescent="0.25">
      <c r="A106" s="87" t="s">
        <v>131</v>
      </c>
      <c r="B106" s="87"/>
      <c r="C106" s="83" t="s">
        <v>361</v>
      </c>
      <c r="D106" s="83"/>
      <c r="E106" s="23">
        <v>0</v>
      </c>
      <c r="G106" s="117"/>
      <c r="H106" s="97"/>
    </row>
    <row r="107" spans="1:8" ht="21.6" customHeight="1" x14ac:dyDescent="0.25">
      <c r="A107" s="87"/>
      <c r="B107" s="87"/>
      <c r="C107" s="75" t="s">
        <v>540</v>
      </c>
      <c r="D107" s="75"/>
      <c r="E107" s="23">
        <v>500</v>
      </c>
    </row>
    <row r="108" spans="1:8" ht="21.6" customHeight="1" x14ac:dyDescent="0.25">
      <c r="A108" s="87" t="s">
        <v>152</v>
      </c>
      <c r="B108" s="87"/>
      <c r="C108" s="75"/>
      <c r="D108" s="75"/>
      <c r="E108" s="23">
        <f>C84</f>
        <v>1037</v>
      </c>
    </row>
    <row r="109" spans="1:8" ht="21.6" customHeight="1" x14ac:dyDescent="0.25">
      <c r="A109" s="87"/>
      <c r="B109" s="87"/>
      <c r="C109" s="126" t="s">
        <v>163</v>
      </c>
      <c r="D109" s="126"/>
      <c r="E109" s="6">
        <f>(E27+E105)-SUM(E106:E108)</f>
        <v>14196.4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A29">
    <cfRule type="cellIs" dxfId="39" priority="15" operator="equal">
      <formula>0</formula>
    </cfRule>
  </conditionalFormatting>
  <conditionalFormatting sqref="C34:C35">
    <cfRule type="cellIs" dxfId="38" priority="9" operator="equal">
      <formula>0</formula>
    </cfRule>
  </conditionalFormatting>
  <conditionalFormatting sqref="C40">
    <cfRule type="cellIs" dxfId="37" priority="14" operator="equal">
      <formula>0</formula>
    </cfRule>
  </conditionalFormatting>
  <conditionalFormatting sqref="C40:C43 C46:C51 C53:C55 C57:C60 C62:C63 C65:C69 C76:C81">
    <cfRule type="cellIs" dxfId="36" priority="12" operator="equal">
      <formula>0</formula>
    </cfRule>
  </conditionalFormatting>
  <conditionalFormatting sqref="C71:C74">
    <cfRule type="cellIs" dxfId="35" priority="1" operator="equal">
      <formula>0</formula>
    </cfRule>
  </conditionalFormatting>
  <conditionalFormatting sqref="C74">
    <cfRule type="cellIs" dxfId="34" priority="2" operator="equal">
      <formula>0</formula>
    </cfRule>
  </conditionalFormatting>
  <conditionalFormatting sqref="D35">
    <cfRule type="cellIs" dxfId="33" priority="11" operator="equal">
      <formula>0</formula>
    </cfRule>
  </conditionalFormatting>
  <conditionalFormatting sqref="H87 C89 H94 E95:E99 H103 E105:E108 H112 E115:E118">
    <cfRule type="cellIs" dxfId="32" priority="8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022"/>
  <sheetViews>
    <sheetView topLeftCell="A91" zoomScaleNormal="100" workbookViewId="0">
      <selection activeCell="C101" sqref="C101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3" ht="21.6" customHeight="1" x14ac:dyDescent="0.25">
      <c r="A1" s="68" t="s">
        <v>402</v>
      </c>
      <c r="B1" s="68"/>
      <c r="C1" s="68"/>
      <c r="D1" s="68"/>
      <c r="E1" s="68"/>
      <c r="F1" s="15"/>
      <c r="G1" s="15"/>
      <c r="H1" s="20"/>
      <c r="I1" s="15"/>
    </row>
    <row r="2" spans="1:33" ht="21.6" customHeight="1" x14ac:dyDescent="0.25">
      <c r="A2" s="3"/>
      <c r="B2" s="3"/>
      <c r="C2" s="3"/>
      <c r="D2" s="3"/>
      <c r="E2" s="3"/>
    </row>
    <row r="3" spans="1:33" ht="64.900000000000006" customHeight="1" x14ac:dyDescent="0.25">
      <c r="A3" s="7" t="s">
        <v>6</v>
      </c>
      <c r="B3" s="7" t="s">
        <v>180</v>
      </c>
      <c r="C3" s="6">
        <f>E109</f>
        <v>17271.400000000001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3" ht="21.6" customHeight="1" x14ac:dyDescent="0.25">
      <c r="A4" s="93" t="s">
        <v>22</v>
      </c>
      <c r="B4" s="93"/>
      <c r="C4" s="6">
        <f>SUM(C3)</f>
        <v>17271.400000000001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3" ht="21.6" customHeight="1" x14ac:dyDescent="0.25">
      <c r="A5" s="91" t="s">
        <v>24</v>
      </c>
      <c r="B5" s="91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3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3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3" ht="21.6" customHeight="1" x14ac:dyDescent="0.25">
      <c r="A8" s="127" t="s">
        <v>403</v>
      </c>
      <c r="B8" s="127"/>
      <c r="C8" s="127"/>
      <c r="D8" s="127"/>
      <c r="E8" s="127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3" ht="21.6" customHeight="1" x14ac:dyDescent="0.25">
      <c r="A9" s="42" t="s">
        <v>4</v>
      </c>
      <c r="B9" s="56" t="s">
        <v>29</v>
      </c>
      <c r="C9" s="128" t="s">
        <v>30</v>
      </c>
      <c r="D9" s="128"/>
      <c r="E9" s="57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3" ht="21.6" customHeight="1" x14ac:dyDescent="0.25">
      <c r="A10" s="13" t="s">
        <v>404</v>
      </c>
      <c r="B10" s="14" t="s">
        <v>34</v>
      </c>
      <c r="C10" s="75" t="s">
        <v>35</v>
      </c>
      <c r="D10" s="75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33" ht="21.6" customHeight="1" x14ac:dyDescent="0.25">
      <c r="A11" s="13" t="s">
        <v>405</v>
      </c>
      <c r="B11" s="14" t="s">
        <v>263</v>
      </c>
      <c r="C11" s="83" t="s">
        <v>35</v>
      </c>
      <c r="D11" s="83"/>
      <c r="E11" s="6">
        <v>68</v>
      </c>
    </row>
    <row r="12" spans="1:33" ht="21.6" customHeight="1" x14ac:dyDescent="0.25">
      <c r="A12" s="13" t="s">
        <v>406</v>
      </c>
      <c r="B12" s="14" t="s">
        <v>57</v>
      </c>
      <c r="C12" s="75" t="s">
        <v>201</v>
      </c>
      <c r="D12" s="75"/>
      <c r="E12" s="6">
        <v>0</v>
      </c>
    </row>
    <row r="13" spans="1:33" ht="21.6" customHeight="1" x14ac:dyDescent="0.25">
      <c r="A13" s="76"/>
      <c r="B13" s="76"/>
      <c r="C13" s="91" t="s">
        <v>37</v>
      </c>
      <c r="D13" s="91"/>
      <c r="E13" s="6">
        <f>SUM(E10:E12)</f>
        <v>2473</v>
      </c>
    </row>
    <row r="14" spans="1:33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ht="21.6" customHeight="1" x14ac:dyDescent="0.25">
      <c r="A15" s="127" t="s">
        <v>407</v>
      </c>
      <c r="B15" s="127"/>
      <c r="C15" s="127"/>
      <c r="D15" s="127"/>
      <c r="E15" s="127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ht="21.6" customHeight="1" x14ac:dyDescent="0.25">
      <c r="A16" s="42" t="s">
        <v>4</v>
      </c>
      <c r="B16" s="56" t="s">
        <v>29</v>
      </c>
      <c r="C16" s="128" t="s">
        <v>30</v>
      </c>
      <c r="D16" s="128"/>
      <c r="E16" s="57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ht="21.6" customHeight="1" x14ac:dyDescent="0.25">
      <c r="A17" s="13" t="s">
        <v>408</v>
      </c>
      <c r="B17" s="14" t="s">
        <v>34</v>
      </c>
      <c r="C17" s="75" t="s">
        <v>35</v>
      </c>
      <c r="D17" s="75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ht="21.6" customHeight="1" x14ac:dyDescent="0.25">
      <c r="A18" s="13" t="s">
        <v>409</v>
      </c>
      <c r="B18" s="14" t="s">
        <v>263</v>
      </c>
      <c r="C18" s="83" t="s">
        <v>35</v>
      </c>
      <c r="D18" s="83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ht="21.6" customHeight="1" x14ac:dyDescent="0.25">
      <c r="A19" s="13" t="s">
        <v>410</v>
      </c>
      <c r="B19" s="14" t="s">
        <v>263</v>
      </c>
      <c r="C19" s="83" t="s">
        <v>35</v>
      </c>
      <c r="D19" s="83"/>
      <c r="E19" s="6">
        <v>68</v>
      </c>
    </row>
    <row r="20" spans="1:33" ht="21.6" customHeight="1" x14ac:dyDescent="0.25">
      <c r="A20" s="13" t="s">
        <v>411</v>
      </c>
      <c r="B20" s="14" t="s">
        <v>57</v>
      </c>
      <c r="C20" s="75" t="s">
        <v>201</v>
      </c>
      <c r="D20" s="75"/>
      <c r="E20" s="6">
        <v>0</v>
      </c>
    </row>
    <row r="21" spans="1:33" ht="21.6" customHeight="1" x14ac:dyDescent="0.25">
      <c r="A21" s="76"/>
      <c r="B21" s="76"/>
      <c r="C21" s="91" t="s">
        <v>37</v>
      </c>
      <c r="D21" s="91"/>
      <c r="E21" s="6">
        <f>SUM(E17:E20)</f>
        <v>2541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33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33" ht="21.6" customHeight="1" x14ac:dyDescent="0.25">
      <c r="A23" s="127" t="s">
        <v>412</v>
      </c>
      <c r="B23" s="127"/>
      <c r="C23" s="127"/>
      <c r="D23" s="127"/>
      <c r="E23" s="127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33" ht="21.6" customHeight="1" x14ac:dyDescent="0.25">
      <c r="A24" s="42" t="s">
        <v>4</v>
      </c>
      <c r="B24" s="56" t="s">
        <v>29</v>
      </c>
      <c r="C24" s="128" t="s">
        <v>30</v>
      </c>
      <c r="D24" s="128"/>
      <c r="E24" s="57" t="s">
        <v>31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33" ht="21.6" customHeight="1" x14ac:dyDescent="0.25">
      <c r="A25" s="13" t="s">
        <v>413</v>
      </c>
      <c r="B25" s="14" t="s">
        <v>34</v>
      </c>
      <c r="C25" s="75" t="s">
        <v>35</v>
      </c>
      <c r="D25" s="75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33" ht="21.6" customHeight="1" x14ac:dyDescent="0.25">
      <c r="A26" s="13" t="s">
        <v>414</v>
      </c>
      <c r="B26" s="14" t="s">
        <v>57</v>
      </c>
      <c r="C26" s="75" t="s">
        <v>201</v>
      </c>
      <c r="D26" s="75"/>
      <c r="E26" s="6">
        <v>0</v>
      </c>
    </row>
    <row r="27" spans="1:33" ht="21.6" customHeight="1" x14ac:dyDescent="0.25">
      <c r="A27" s="76"/>
      <c r="B27" s="76"/>
      <c r="C27" s="91" t="s">
        <v>37</v>
      </c>
      <c r="D27" s="91"/>
      <c r="E27" s="6">
        <f>SUM(E25:E26)</f>
        <v>2405</v>
      </c>
    </row>
    <row r="28" spans="1:33" ht="21.6" customHeight="1" x14ac:dyDescent="0.25">
      <c r="A28" s="15"/>
      <c r="B28" s="15"/>
      <c r="C28" s="15"/>
      <c r="D28" s="32"/>
      <c r="E28" s="33"/>
    </row>
    <row r="29" spans="1:33" ht="21.6" customHeight="1" x14ac:dyDescent="0.25">
      <c r="A29" s="15"/>
      <c r="B29" s="15"/>
      <c r="C29" s="15"/>
      <c r="D29" s="32"/>
      <c r="E29" s="33"/>
    </row>
    <row r="30" spans="1:33" ht="21.6" customHeight="1" x14ac:dyDescent="0.25">
      <c r="A30" s="15"/>
      <c r="B30" s="15"/>
      <c r="C30" s="15"/>
      <c r="D30" s="32"/>
      <c r="E30" s="33"/>
    </row>
    <row r="31" spans="1:33" ht="21.6" customHeight="1" x14ac:dyDescent="0.25">
      <c r="A31" s="15"/>
      <c r="B31" s="15"/>
    </row>
    <row r="32" spans="1:33" ht="21.6" customHeight="1" x14ac:dyDescent="0.25">
      <c r="A32" s="84" t="s">
        <v>415</v>
      </c>
      <c r="B32" s="84"/>
      <c r="C32" s="84"/>
    </row>
    <row r="33" spans="1:7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7" ht="21.6" customHeight="1" x14ac:dyDescent="0.25">
      <c r="A34" s="85" t="s">
        <v>71</v>
      </c>
      <c r="B34" s="85"/>
      <c r="C34" s="85"/>
    </row>
    <row r="35" spans="1:7" ht="21.6" customHeight="1" x14ac:dyDescent="0.25">
      <c r="A35" s="13" t="s">
        <v>259</v>
      </c>
      <c r="B35" s="14"/>
      <c r="C35" s="23">
        <v>78</v>
      </c>
      <c r="G35" s="46"/>
    </row>
    <row r="36" spans="1:7" ht="21.6" customHeight="1" x14ac:dyDescent="0.25">
      <c r="A36" s="13" t="s">
        <v>48</v>
      </c>
      <c r="B36" s="4"/>
      <c r="C36" s="23">
        <v>0</v>
      </c>
    </row>
    <row r="37" spans="1:7" ht="21.6" customHeight="1" x14ac:dyDescent="0.25">
      <c r="A37" s="13" t="s">
        <v>74</v>
      </c>
      <c r="B37" s="14" t="s">
        <v>75</v>
      </c>
      <c r="C37" s="23">
        <v>149</v>
      </c>
    </row>
    <row r="38" spans="1:7" ht="21.6" customHeight="1" x14ac:dyDescent="0.25">
      <c r="A38" s="25"/>
      <c r="B38" s="11" t="s">
        <v>77</v>
      </c>
      <c r="C38" s="23">
        <f>SUM(C35:C37)</f>
        <v>227</v>
      </c>
    </row>
    <row r="39" spans="1:7" ht="21.6" customHeight="1" x14ac:dyDescent="0.25">
      <c r="A39" s="85" t="s">
        <v>281</v>
      </c>
      <c r="B39" s="85"/>
      <c r="C39" s="85"/>
    </row>
    <row r="40" spans="1:7" ht="21.6" customHeight="1" x14ac:dyDescent="0.25">
      <c r="A40" s="85"/>
      <c r="B40" s="85"/>
      <c r="C40" s="85"/>
    </row>
    <row r="41" spans="1:7" ht="21.6" customHeight="1" x14ac:dyDescent="0.25">
      <c r="A41" s="13" t="s">
        <v>82</v>
      </c>
      <c r="B41" s="14"/>
      <c r="C41" s="23">
        <v>0</v>
      </c>
    </row>
    <row r="42" spans="1:7" ht="21.6" customHeight="1" x14ac:dyDescent="0.25">
      <c r="A42" s="13" t="s">
        <v>84</v>
      </c>
      <c r="B42" s="14"/>
      <c r="C42" s="23">
        <v>0</v>
      </c>
    </row>
    <row r="43" spans="1:7" ht="21.6" customHeight="1" x14ac:dyDescent="0.25">
      <c r="A43" s="13" t="s">
        <v>86</v>
      </c>
      <c r="B43" s="14"/>
      <c r="C43" s="23">
        <v>0</v>
      </c>
    </row>
    <row r="44" spans="1:7" ht="21.6" customHeight="1" x14ac:dyDescent="0.25">
      <c r="A44" s="13" t="s">
        <v>88</v>
      </c>
      <c r="B44" s="14"/>
      <c r="C44" s="23">
        <v>0</v>
      </c>
    </row>
    <row r="45" spans="1:7" ht="43.15" customHeight="1" x14ac:dyDescent="0.25">
      <c r="A45" s="13" t="s">
        <v>146</v>
      </c>
      <c r="B45" s="14"/>
      <c r="C45" s="23">
        <v>0</v>
      </c>
    </row>
    <row r="46" spans="1:7" ht="21.6" customHeight="1" x14ac:dyDescent="0.25">
      <c r="A46" s="13"/>
      <c r="B46" s="11" t="s">
        <v>90</v>
      </c>
      <c r="C46" s="23">
        <f>SUM(C41:C45)</f>
        <v>0</v>
      </c>
    </row>
    <row r="47" spans="1:7" ht="21.6" customHeight="1" x14ac:dyDescent="0.25">
      <c r="A47" s="85" t="s">
        <v>92</v>
      </c>
      <c r="B47" s="85"/>
      <c r="C47" s="85"/>
    </row>
    <row r="48" spans="1:7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85" t="s">
        <v>102</v>
      </c>
      <c r="B51" s="85"/>
      <c r="C51" s="85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85" t="s">
        <v>112</v>
      </c>
      <c r="B56" s="85"/>
      <c r="C56" s="85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85" t="s">
        <v>116</v>
      </c>
      <c r="B59" s="85"/>
      <c r="C59" s="85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5" t="s">
        <v>125</v>
      </c>
      <c r="B65" s="85"/>
      <c r="C65" s="85"/>
    </row>
    <row r="66" spans="1:10" ht="21.6" customHeight="1" x14ac:dyDescent="0.25">
      <c r="A66" s="13" t="s">
        <v>126</v>
      </c>
      <c r="B66" s="4"/>
      <c r="C66" s="55">
        <v>0</v>
      </c>
    </row>
    <row r="67" spans="1:10" ht="21.6" customHeight="1" x14ac:dyDescent="0.25">
      <c r="A67" s="25" t="s">
        <v>127</v>
      </c>
      <c r="B67" s="4" t="s">
        <v>128</v>
      </c>
      <c r="C67" s="55">
        <v>0</v>
      </c>
    </row>
    <row r="68" spans="1:10" ht="21.6" customHeight="1" x14ac:dyDescent="0.25">
      <c r="A68" s="13" t="s">
        <v>57</v>
      </c>
      <c r="B68" s="14" t="s">
        <v>129</v>
      </c>
      <c r="C68" s="55">
        <v>0</v>
      </c>
    </row>
    <row r="69" spans="1:10" ht="21.6" customHeight="1" x14ac:dyDescent="0.25">
      <c r="A69" s="13"/>
      <c r="B69" s="11" t="s">
        <v>130</v>
      </c>
      <c r="C69" s="55">
        <f>SUM(C66:C68)</f>
        <v>0</v>
      </c>
    </row>
    <row r="70" spans="1:10" ht="21.6" customHeight="1" x14ac:dyDescent="0.25">
      <c r="A70" s="85" t="s">
        <v>131</v>
      </c>
      <c r="B70" s="85"/>
      <c r="C70" s="85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533</v>
      </c>
      <c r="B74" s="43" t="s">
        <v>534</v>
      </c>
      <c r="C74" s="23">
        <v>390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810</v>
      </c>
    </row>
    <row r="76" spans="1:10" ht="21.6" customHeight="1" x14ac:dyDescent="0.25">
      <c r="A76" s="25"/>
      <c r="B76" s="27" t="s">
        <v>22</v>
      </c>
      <c r="C76" s="23">
        <f>C38+C46+C50+C55+C58+C64+C69+C75</f>
        <v>1037</v>
      </c>
    </row>
    <row r="77" spans="1:10" ht="21.6" customHeight="1" x14ac:dyDescent="0.25">
      <c r="A77" s="85" t="s">
        <v>142</v>
      </c>
      <c r="B77" s="85"/>
      <c r="C77" s="85"/>
    </row>
    <row r="78" spans="1:10" ht="21.6" customHeight="1" x14ac:dyDescent="0.25">
      <c r="A78" s="25" t="s">
        <v>143</v>
      </c>
      <c r="B78" s="4"/>
      <c r="C78" s="6" t="str">
        <f>IF(('January 2026 - March 2026'!C78)+SUM(E90+E98+E107) &lt; 0,(('January 2026 - March 2026'!C78))+SUM(E90+E98+E107), TEXT((('January 2026 - March 2026'!C78))+SUM(E90+E98+E107),"+$0.00"))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IF(('January 2026 - March 2026'!C80)+SUM(0) &lt; 0,(('January 2026 - March 2026'!C80))+SUM(0), TEXT((('January 2026 - March 2026'!C80))+SUM(0),"+$0.00"))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1037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2" t="s">
        <v>416</v>
      </c>
      <c r="B87" s="122"/>
      <c r="C87" s="122"/>
      <c r="D87" s="122"/>
      <c r="E87" s="122"/>
      <c r="G87" s="37" t="s">
        <v>244</v>
      </c>
      <c r="H87" s="23">
        <v>0</v>
      </c>
    </row>
    <row r="88" spans="1:8" ht="21.6" customHeight="1" x14ac:dyDescent="0.25">
      <c r="A88" s="120" t="s">
        <v>151</v>
      </c>
      <c r="B88" s="120"/>
      <c r="C88" s="120" t="s">
        <v>30</v>
      </c>
      <c r="D88" s="120"/>
      <c r="E88" s="51" t="s">
        <v>31</v>
      </c>
      <c r="G88" s="117" t="s">
        <v>417</v>
      </c>
      <c r="H88" s="97">
        <f>C71-H87</f>
        <v>300</v>
      </c>
    </row>
    <row r="89" spans="1:8" ht="43.15" customHeight="1" x14ac:dyDescent="0.25">
      <c r="A89" s="87" t="s">
        <v>131</v>
      </c>
      <c r="B89" s="87"/>
      <c r="C89" s="83" t="s">
        <v>314</v>
      </c>
      <c r="D89" s="83"/>
      <c r="E89" s="23">
        <v>150</v>
      </c>
      <c r="G89" s="117"/>
      <c r="H89" s="97"/>
    </row>
    <row r="90" spans="1:8" ht="21.6" customHeight="1" x14ac:dyDescent="0.25">
      <c r="A90" s="87"/>
      <c r="B90" s="87"/>
      <c r="C90" s="118" t="s">
        <v>540</v>
      </c>
      <c r="D90" s="75"/>
      <c r="E90" s="23">
        <v>500</v>
      </c>
      <c r="G90" s="117"/>
      <c r="H90" s="97"/>
    </row>
    <row r="91" spans="1:8" ht="21.6" customHeight="1" x14ac:dyDescent="0.25">
      <c r="A91" s="87" t="s">
        <v>152</v>
      </c>
      <c r="B91" s="87"/>
      <c r="C91" s="75"/>
      <c r="D91" s="75"/>
      <c r="E91" s="23">
        <f>C84</f>
        <v>1037</v>
      </c>
      <c r="H91"/>
    </row>
    <row r="92" spans="1:8" ht="21.6" customHeight="1" x14ac:dyDescent="0.25">
      <c r="A92" s="87"/>
      <c r="B92" s="87"/>
      <c r="C92" s="89" t="s">
        <v>153</v>
      </c>
      <c r="D92" s="89"/>
      <c r="E92" s="6">
        <f>('January 2026 - March 2026'!E109+E13)-SUM(E89:E91)</f>
        <v>14982.400000000001</v>
      </c>
      <c r="H92"/>
    </row>
    <row r="93" spans="1:8" ht="21.6" customHeight="1" x14ac:dyDescent="0.25">
      <c r="H93"/>
    </row>
    <row r="94" spans="1:8" ht="21.6" customHeight="1" x14ac:dyDescent="0.25">
      <c r="A94" s="122" t="s">
        <v>418</v>
      </c>
      <c r="B94" s="122"/>
      <c r="C94" s="122"/>
      <c r="D94" s="122"/>
      <c r="E94" s="122"/>
      <c r="G94" s="37" t="s">
        <v>244</v>
      </c>
      <c r="H94" s="23">
        <v>0</v>
      </c>
    </row>
    <row r="95" spans="1:8" ht="21.6" customHeight="1" x14ac:dyDescent="0.25">
      <c r="A95" s="120" t="s">
        <v>151</v>
      </c>
      <c r="B95" s="120"/>
      <c r="C95" s="120" t="s">
        <v>30</v>
      </c>
      <c r="D95" s="120"/>
      <c r="E95" s="51" t="s">
        <v>31</v>
      </c>
      <c r="G95" s="117" t="s">
        <v>333</v>
      </c>
      <c r="H95" s="97">
        <f>C71-H94</f>
        <v>300</v>
      </c>
    </row>
    <row r="96" spans="1:8" ht="21.6" customHeight="1" x14ac:dyDescent="0.25">
      <c r="A96" s="87" t="s">
        <v>419</v>
      </c>
      <c r="B96" s="87"/>
      <c r="C96" s="75"/>
      <c r="D96" s="75"/>
      <c r="E96" s="6">
        <f>E92</f>
        <v>14982.400000000001</v>
      </c>
      <c r="G96" s="117"/>
      <c r="H96" s="97"/>
    </row>
    <row r="97" spans="1:8" ht="90" customHeight="1" x14ac:dyDescent="0.25">
      <c r="A97" s="87" t="s">
        <v>131</v>
      </c>
      <c r="B97" s="87"/>
      <c r="C97" s="83" t="s">
        <v>420</v>
      </c>
      <c r="D97" s="83"/>
      <c r="E97" s="23">
        <v>150</v>
      </c>
      <c r="G97" s="117"/>
      <c r="H97" s="97"/>
    </row>
    <row r="98" spans="1:8" ht="21.6" customHeight="1" x14ac:dyDescent="0.25">
      <c r="A98" s="87"/>
      <c r="B98" s="87"/>
      <c r="C98" s="118" t="s">
        <v>543</v>
      </c>
      <c r="D98" s="75"/>
      <c r="E98" s="23">
        <v>433</v>
      </c>
      <c r="H98"/>
    </row>
    <row r="99" spans="1:8" ht="21.6" customHeight="1" x14ac:dyDescent="0.25">
      <c r="A99" s="87" t="s">
        <v>152</v>
      </c>
      <c r="B99" s="87"/>
      <c r="C99" s="75"/>
      <c r="D99" s="75"/>
      <c r="E99" s="23">
        <f>C84</f>
        <v>1037</v>
      </c>
      <c r="H99"/>
    </row>
    <row r="100" spans="1:8" ht="21.6" customHeight="1" x14ac:dyDescent="0.25">
      <c r="A100" s="88"/>
      <c r="B100" s="88"/>
      <c r="C100" s="91" t="s">
        <v>163</v>
      </c>
      <c r="D100" s="91"/>
      <c r="E100" s="6">
        <f>(E21+E96)-SUM(E97:E99)</f>
        <v>15903.400000000001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22" t="s">
        <v>421</v>
      </c>
      <c r="B103" s="122"/>
      <c r="C103" s="122"/>
      <c r="D103" s="122"/>
      <c r="E103" s="122"/>
      <c r="G103" s="37" t="s">
        <v>244</v>
      </c>
      <c r="H103" s="23">
        <v>0</v>
      </c>
    </row>
    <row r="104" spans="1:8" ht="21.6" customHeight="1" x14ac:dyDescent="0.25">
      <c r="A104" s="120" t="s">
        <v>151</v>
      </c>
      <c r="B104" s="120"/>
      <c r="C104" s="120" t="s">
        <v>30</v>
      </c>
      <c r="D104" s="120"/>
      <c r="E104" s="51" t="s">
        <v>31</v>
      </c>
      <c r="G104" s="117" t="s">
        <v>333</v>
      </c>
      <c r="H104" s="97">
        <f>C71-H103</f>
        <v>300</v>
      </c>
    </row>
    <row r="105" spans="1:8" ht="21.6" customHeight="1" x14ac:dyDescent="0.25">
      <c r="A105" s="87" t="s">
        <v>422</v>
      </c>
      <c r="B105" s="87"/>
      <c r="C105" s="75"/>
      <c r="D105" s="75"/>
      <c r="E105" s="6">
        <f>E100</f>
        <v>15903.400000000001</v>
      </c>
      <c r="G105" s="117"/>
      <c r="H105" s="97"/>
    </row>
    <row r="106" spans="1:8" ht="21.6" customHeight="1" x14ac:dyDescent="0.25">
      <c r="A106" s="87" t="s">
        <v>131</v>
      </c>
      <c r="B106" s="87"/>
      <c r="C106" s="75" t="s">
        <v>361</v>
      </c>
      <c r="D106" s="75"/>
      <c r="E106" s="23">
        <v>0</v>
      </c>
      <c r="G106" s="117"/>
      <c r="H106" s="97"/>
    </row>
    <row r="107" spans="1:8" ht="21.6" customHeight="1" x14ac:dyDescent="0.25">
      <c r="A107" s="87"/>
      <c r="B107" s="87"/>
      <c r="C107" s="118" t="s">
        <v>536</v>
      </c>
      <c r="D107" s="75"/>
      <c r="E107" s="23">
        <v>0</v>
      </c>
    </row>
    <row r="108" spans="1:8" ht="21.6" customHeight="1" x14ac:dyDescent="0.25">
      <c r="A108" s="87" t="s">
        <v>152</v>
      </c>
      <c r="B108" s="87"/>
      <c r="C108" s="75"/>
      <c r="D108" s="75"/>
      <c r="E108" s="23">
        <f>C84</f>
        <v>1037</v>
      </c>
    </row>
    <row r="109" spans="1:8" ht="21.6" customHeight="1" x14ac:dyDescent="0.25">
      <c r="A109" s="87"/>
      <c r="B109" s="87"/>
      <c r="C109" s="91" t="s">
        <v>163</v>
      </c>
      <c r="D109" s="91"/>
      <c r="E109" s="6">
        <f>(E27+E105)-SUM(E106:E108)</f>
        <v>17271.400000000001</v>
      </c>
    </row>
    <row r="110" spans="1:8" ht="21.6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A88:B88"/>
    <mergeCell ref="C88:D88"/>
    <mergeCell ref="G88:G90"/>
    <mergeCell ref="H88:H90"/>
    <mergeCell ref="A89:B90"/>
    <mergeCell ref="C89:D89"/>
    <mergeCell ref="C90:D90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C20:D20"/>
    <mergeCell ref="A21:B21"/>
    <mergeCell ref="C21:D21"/>
    <mergeCell ref="A23:E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8">
    <cfRule type="cellIs" dxfId="31" priority="11" operator="equal">
      <formula>0</formula>
    </cfRule>
  </conditionalFormatting>
  <conditionalFormatting sqref="C40:C50">
    <cfRule type="cellIs" dxfId="30" priority="9" operator="equal">
      <formula>0</formula>
    </cfRule>
  </conditionalFormatting>
  <conditionalFormatting sqref="C52:C55 C57:C58 C60:C64 C84 E89:E91 E97:E99 E106:E108">
    <cfRule type="cellIs" dxfId="29" priority="15" operator="equal">
      <formula>0</formula>
    </cfRule>
  </conditionalFormatting>
  <conditionalFormatting sqref="C66 H87 H94 H103">
    <cfRule type="cellIs" dxfId="28" priority="8" operator="equal">
      <formula>0</formula>
    </cfRule>
  </conditionalFormatting>
  <conditionalFormatting sqref="C71:C76">
    <cfRule type="cellIs" dxfId="27" priority="1" operator="equal">
      <formula>0</formula>
    </cfRule>
  </conditionalFormatting>
  <conditionalFormatting sqref="C74">
    <cfRule type="cellIs" dxfId="26" priority="2" operator="equal">
      <formula>0</formula>
    </cfRule>
  </conditionalFormatting>
  <conditionalFormatting sqref="D35:G35">
    <cfRule type="cellIs" dxfId="25" priority="1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  <vt:lpstr>July 2026 - September 2026</vt:lpstr>
      <vt:lpstr>October 2026 - December 2026</vt:lpstr>
      <vt:lpstr>January 2027 - March 2027</vt:lpstr>
      <vt:lpstr>April 2027 - June 2027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alantang</dc:creator>
  <dc:description/>
  <cp:lastModifiedBy>Sing Lun Alan Tang</cp:lastModifiedBy>
  <cp:revision>1044</cp:revision>
  <dcterms:created xsi:type="dcterms:W3CDTF">2022-04-23T15:32:00Z</dcterms:created>
  <dcterms:modified xsi:type="dcterms:W3CDTF">2024-12-11T07:07:37Z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