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<sst xmlns="http://schemas.openxmlformats.org/spreadsheetml/2006/main" count="2147" uniqueCount="498">
  <si>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</si>
  <si>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</si>
  <si>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</si>
  <si>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</si>
  <si>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</si>
  <si>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</si>
  <si>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</si>
  <si>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</si>
  <si>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</si>
  <si>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</si>
  <si>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</si>
  <si>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</si>
  <si>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</si>
  <si>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</si>
  <si>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</si>
  <si>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</si>
  <si>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</si>
  <si>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</si>
  <si>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</si>
  <si>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</si>
  <si>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</si>
  <si>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</si>
  <si>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</si>
  <si>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</si>
  <si>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</si>
  <si>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</si>
  <si>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</si>
  <si>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</si>
  <si>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</si>
  <si>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18th 2025 to May 15th 2025</t>
  </si>
  <si>
    <t xml:space="preserve">May 16th 2025 to June 19th 2025</t>
  </si>
  <si>
    <t xml:space="preserve">June 20th 2025 to July 17th 2025</t>
  </si>
  <si>
    <t xml:space="preserve">July 18th 2025 to August 19th 2025</t>
  </si>
  <si>
    <t xml:space="preserve">August 20th 2025 to September 18th 2025</t>
  </si>
  <si>
    <t xml:space="preserve">September 19th 2025 to October 16th 2025</t>
  </si>
  <si>
    <r>
      <rPr>
        <b val="true"/>
        <sz val="12"/>
        <color theme="1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2025</t>
    </r>
  </si>
  <si>
    <t xml:space="preserve">November 20th 2025 to December 18th 2025</t>
  </si>
  <si>
    <r>
      <rPr>
        <b val="true"/>
        <sz val="12"/>
        <color theme="1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</si>
  <si>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r>
      <rPr>
        <b val="true"/>
        <sz val="12"/>
        <color theme="1"/>
        <rFont val="Calibri"/>
        <family val="2"/>
        <charset val="1"/>
      </rPr>
      <t xml:space="preserve">January 16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 to February 19th 2026</t>
    </r>
  </si>
  <si>
    <t xml:space="preserve">February 20th 2026 to March 19th 2026</t>
  </si>
  <si>
    <r>
      <rPr>
        <b val="true"/>
        <sz val="12"/>
        <color theme="1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</si>
  <si>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April 20th to May 19th 2024 Revenue / Defered Debts Or Expenses</t>
  </si>
  <si>
    <r>
      <rPr>
        <b val="true"/>
        <sz val="12"/>
        <color theme="1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</si>
  <si>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Name</t>
  </si>
  <si>
    <t xml:space="preserve">Description</t>
  </si>
  <si>
    <t xml:space="preserve">Amount</t>
  </si>
  <si>
    <r>
      <rPr>
        <b val="true"/>
        <sz val="12"/>
        <color theme="1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</si>
  <si>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20th April 2024</t>
  </si>
  <si>
    <t xml:space="preserve">Social Welfare</t>
  </si>
  <si>
    <t xml:space="preserve">N/A</t>
  </si>
  <si>
    <t xml:space="preserve">Forecast Total</t>
  </si>
  <si>
    <r>
      <rPr>
        <b val="true"/>
        <sz val="12"/>
        <color theme="1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</si>
  <si>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May 20th to June 19th 2024 Revenue / Defered Debts Or Expenses</t>
  </si>
  <si>
    <r>
      <rPr>
        <b val="true"/>
        <sz val="12"/>
        <color theme="1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</si>
  <si>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r>
      <rPr>
        <b val="true"/>
        <sz val="12"/>
        <color theme="1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</si>
  <si>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20th May 2024</t>
  </si>
  <si>
    <r>
      <rPr>
        <b val="true"/>
        <sz val="12"/>
        <color theme="1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</si>
  <si>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04th June 2024</t>
  </si>
  <si>
    <t xml:space="preserve">Additional half month</t>
  </si>
  <si>
    <r>
      <rPr>
        <b val="true"/>
        <sz val="12"/>
        <color theme="1"/>
        <rFont val="Calibri"/>
        <family val="2"/>
        <charset val="1"/>
      </rPr>
      <t xml:space="preserve">October 16th 2026 to Novermber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2026</t>
    </r>
  </si>
  <si>
    <t xml:space="preserve">7th June 2024</t>
  </si>
  <si>
    <t xml:space="preserve">Sosim</t>
  </si>
  <si>
    <t xml:space="preserve">Sosim Prepaid</t>
  </si>
  <si>
    <t xml:space="preserve">November 20th 2026 to December 17th 2026</t>
  </si>
  <si>
    <t xml:space="preserve">December 18th 2026 to January 19th 2027</t>
  </si>
  <si>
    <t xml:space="preserve">January 20th 2027 to February 18th 2027</t>
  </si>
  <si>
    <t xml:space="preserve">June 20th to July 19th 2024 Revenue / Defered Debts Or Expenses</t>
  </si>
  <si>
    <t xml:space="preserve">February 19th 2027 to March 18th 2027</t>
  </si>
  <si>
    <t xml:space="preserve">March 19th 2027 to April 19th 2027</t>
  </si>
  <si>
    <t xml:space="preserve">April 20th 2027 to May 19th 2027</t>
  </si>
  <si>
    <t xml:space="preserve">18th June 2024</t>
  </si>
  <si>
    <t xml:space="preserve">Google Play Store Add in Value</t>
  </si>
  <si>
    <t xml:space="preserve">Add in Value Used For Sportify Monthly Fee</t>
  </si>
  <si>
    <t xml:space="preserve">May 20th 2027 to June 17th 2027</t>
  </si>
  <si>
    <t xml:space="preserve">20th June 2024</t>
  </si>
  <si>
    <r>
      <rPr>
        <b val="true"/>
        <sz val="12"/>
        <color theme="1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theme="1"/>
        <rFont val="Calibri"/>
        <family val="2"/>
        <charset val="1"/>
      </rPr>
      <t xml:space="preserve">th</t>
    </r>
    <r>
      <rPr>
        <b val="true"/>
        <sz val="12"/>
        <color theme="1"/>
        <rFont val="Calibri"/>
        <family val="2"/>
        <charset val="1"/>
      </rPr>
      <t xml:space="preserve"> 2027</t>
    </r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</si>
  <si>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</si>
  <si>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</si>
  <si>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</si>
  <si>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</si>
  <si>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</si>
  <si>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</si>
  <si>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</si>
  <si>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</si>
  <si>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</si>
  <si>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</si>
  <si>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</si>
  <si>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</si>
  <si>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</si>
  <si>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</si>
  <si>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</si>
  <si>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</si>
  <si>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</si>
  <si>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</si>
  <si>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</si>
  <si>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</si>
  <si>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</si>
  <si>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July  2026 to September 2026</t>
  </si>
  <si>
    <t xml:space="preserve">October  2026 to December 2026</t>
  </si>
  <si>
    <t xml:space="preserve">January  2027 to March 2027</t>
  </si>
  <si>
    <t xml:space="preserve">Fixed Expense For the Year 2024 April - 2024 June</t>
  </si>
  <si>
    <t xml:space="preserve">April  2027 to June 2027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</si>
  <si>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</si>
  <si>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</si>
  <si>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</si>
  <si>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</si>
  <si>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</si>
  <si>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</si>
  <si>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</si>
  <si>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</si>
  <si>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</si>
  <si>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</si>
  <si>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</si>
  <si>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</si>
  <si>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</si>
  <si>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</si>
  <si>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</si>
  <si>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</si>
  <si>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</si>
  <si>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</si>
  <si>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</si>
  <si>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</si>
  <si>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</si>
  <si>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</si>
  <si>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</si>
  <si>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</si>
  <si>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</si>
  <si>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</si>
  <si>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</si>
  <si>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</si>
  <si>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</si>
  <si>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</si>
  <si>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</si>
  <si>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</si>
  <si>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</si>
  <si>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</si>
  <si>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</si>
  <si>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</si>
  <si>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</si>
  <si>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</si>
  <si>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</si>
  <si>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</si>
  <si>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</si>
  <si>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</si>
  <si>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</si>
  <si>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</si>
  <si>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</si>
  <si>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</si>
  <si>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</si>
  <si>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</si>
  <si>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</si>
  <si>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</si>
  <si>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</si>
  <si>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</si>
  <si>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</si>
  <si>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</si>
  <si>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</si>
  <si>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</si>
  <si>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</si>
  <si>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</si>
  <si>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</si>
  <si>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</si>
  <si>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</si>
  <si>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</si>
  <si>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</si>
  <si>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</si>
  <si>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</si>
  <si>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</si>
  <si>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</si>
  <si>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</si>
  <si>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</si>
  <si>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</si>
  <si>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</si>
  <si>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</si>
  <si>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</si>
  <si>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</si>
  <si>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</si>
  <si>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</si>
  <si>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</si>
  <si>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</si>
  <si>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</si>
  <si>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</si>
  <si>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</si>
  <si>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</si>
  <si>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</si>
  <si>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</si>
  <si>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</si>
  <si>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</si>
  <si>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</si>
  <si>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</si>
  <si>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</si>
  <si>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</si>
  <si>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</si>
  <si>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</si>
  <si>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</si>
  <si>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</si>
  <si>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</si>
  <si>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</si>
  <si>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</si>
  <si>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</si>
  <si>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</si>
  <si>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</si>
  <si>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</si>
  <si>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</si>
  <si>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</si>
  <si>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</si>
  <si>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</si>
  <si>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</si>
  <si>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</si>
  <si>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</si>
  <si>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</si>
  <si>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</si>
  <si>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</si>
  <si>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</si>
  <si>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</si>
  <si>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</si>
  <si>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</si>
  <si>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</si>
  <si>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</si>
  <si>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</si>
  <si>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</si>
  <si>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</si>
  <si>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</si>
  <si>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</si>
  <si>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</si>
  <si>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</si>
  <si>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</si>
  <si>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</si>
  <si>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</si>
  <si>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</si>
  <si>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</si>
  <si>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</si>
  <si>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</si>
  <si>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</si>
  <si>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</si>
  <si>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</si>
  <si>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</si>
  <si>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</si>
  <si>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</si>
  <si>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</si>
  <si>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</si>
  <si>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</si>
  <si>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</si>
  <si>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</si>
  <si>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</si>
  <si>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</si>
  <si>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</si>
  <si>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</si>
  <si>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</si>
  <si>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</si>
  <si>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</si>
  <si>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</si>
  <si>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</si>
  <si>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</si>
  <si>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</si>
  <si>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</si>
  <si>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</si>
  <si>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</si>
  <si>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</si>
  <si>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</si>
  <si>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</si>
  <si>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</si>
  <si>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</si>
  <si>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</si>
  <si>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</si>
  <si>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</si>
  <si>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</si>
  <si>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</si>
  <si>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</si>
  <si>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</si>
  <si>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</si>
  <si>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</si>
  <si>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</si>
  <si>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</si>
  <si>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</si>
  <si>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</si>
  <si>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</si>
  <si>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</si>
  <si>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</si>
  <si>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</si>
  <si>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</si>
  <si>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</si>
  <si>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</si>
  <si>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</si>
  <si>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</si>
  <si>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</si>
  <si>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</si>
  <si>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</si>
  <si>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</si>
  <si>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</si>
  <si>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</si>
  <si>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</si>
  <si>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</si>
  <si>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</si>
  <si>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</si>
  <si>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</si>
  <si>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</si>
  <si>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</si>
  <si>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</si>
  <si>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3. Additional Expense
  -  Transport Department Driving License Renewal.</t>
  </si>
  <si>
    <t xml:space="preserve">Debts Or Credits For the Comming December 20th 2024 to January 19th 2025</t>
  </si>
  <si>
    <t xml:space="preserve">Balance Brought Forward From November 2024</t>
  </si>
  <si>
    <t xml:space="preserve">2.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</si>
  <si>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</si>
  <si>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</si>
  <si>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</si>
  <si>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</si>
  <si>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</si>
  <si>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</si>
  <si>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</si>
  <si>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</si>
  <si>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</si>
  <si>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</si>
  <si>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</si>
  <si>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</si>
  <si>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</si>
  <si>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</si>
  <si>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</si>
  <si>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</t>
  </si>
  <si>
    <t xml:space="preserve">2. Payback $0 to Lawrence</t>
  </si>
  <si>
    <t xml:space="preserve">3. Payback $1003 to Mom For Roundtrip Flights from Hong Kong to BangKok</t>
  </si>
  <si>
    <t xml:space="preserve">4.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</si>
  <si>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</si>
  <si>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</si>
  <si>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</si>
  <si>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</si>
  <si>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</si>
  <si>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</si>
  <si>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</si>
  <si>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</si>
  <si>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</si>
  <si>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</si>
  <si>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</si>
  <si>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</si>
  <si>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</si>
  <si>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</si>
  <si>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</si>
  <si>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</si>
  <si>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</si>
  <si>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</si>
  <si>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</si>
  <si>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</si>
  <si>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</si>
  <si>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</si>
  <si>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</si>
  <si>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</si>
  <si>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</si>
  <si>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1. Payback $1500 to Mom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</si>
  <si>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</si>
  <si>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</si>
  <si>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</si>
  <si>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</si>
  <si>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</si>
  <si>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</si>
  <si>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</si>
  <si>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</si>
  <si>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</si>
  <si>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</si>
  <si>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</si>
  <si>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</si>
  <si>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</si>
  <si>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</si>
  <si>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</si>
  <si>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</si>
  <si>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</si>
  <si>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</si>
  <si>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</si>
  <si>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</si>
  <si>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</si>
  <si>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</si>
  <si>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</si>
  <si>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</si>
  <si>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</si>
  <si>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</si>
  <si>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2. Payback $0 to 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</si>
  <si>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</si>
  <si>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17th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</si>
  <si>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</si>
  <si>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</si>
  <si>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</si>
  <si>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</si>
  <si>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</si>
  <si>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</si>
  <si>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</si>
  <si>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</si>
  <si>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</si>
  <si>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</si>
  <si>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</si>
  <si>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</si>
  <si>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</si>
  <si>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</si>
  <si>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</si>
  <si>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</si>
  <si>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</si>
  <si>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</si>
  <si>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</si>
  <si>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</si>
  <si>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</si>
  <si>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</si>
  <si>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</si>
  <si>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</si>
  <si>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</si>
  <si>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</si>
  <si>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</si>
  <si>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</si>
  <si>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</si>
  <si>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</si>
  <si>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</si>
  <si>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</si>
  <si>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</si>
  <si>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</si>
  <si>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Feburary 2025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</si>
  <si>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</si>
  <si>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</si>
  <si>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</si>
  <si>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</si>
  <si>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</si>
  <si>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</si>
  <si>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</si>
  <si>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</si>
  <si>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</si>
  <si>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</si>
  <si>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</si>
  <si>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</si>
  <si>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</si>
  <si>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</si>
  <si>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</si>
  <si>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</si>
  <si>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</si>
  <si>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</si>
  <si>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</si>
  <si>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</si>
  <si>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</si>
  <si>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</si>
  <si>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</si>
  <si>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</si>
  <si>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August 2026</t>
  </si>
  <si>
    <t xml:space="preserve">31st August 2026</t>
  </si>
  <si>
    <t xml:space="preserve">September 18th to October 15th 2026 Revenue / Defered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</si>
  <si>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</si>
  <si>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</si>
  <si>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</si>
  <si>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</si>
  <si>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</si>
  <si>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</si>
  <si>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</si>
  <si>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</si>
  <si>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</si>
  <si>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</si>
  <si>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</si>
  <si>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</si>
  <si>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</si>
  <si>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</si>
  <si>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</si>
  <si>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</si>
  <si>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</si>
  <si>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</si>
  <si>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</si>
  <si>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</si>
  <si>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</si>
  <si>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</si>
  <si>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</si>
  <si>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</si>
  <si>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</si>
  <si>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</si>
  <si>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</si>
  <si>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</si>
  <si>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</si>
  <si>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</si>
  <si>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</si>
  <si>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</si>
  <si>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</si>
  <si>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</si>
  <si>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</si>
  <si>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</si>
  <si>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</si>
  <si>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</si>
  <si>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</si>
  <si>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</si>
  <si>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</si>
  <si>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March 19th 2027 to April 19th 2027</t>
  </si>
  <si>
    <t xml:space="preserve">Alan Tang's Income Expense For the Forecast Year 2027 April - 2027 June</t>
  </si>
  <si>
    <r>
      <rPr>
        <b val="true"/>
        <sz val="11"/>
        <color rgb="FFFFFFFF"/>
        <rFont val="Calibri"/>
        <family val="2"/>
        <charset val="1"/>
      </rPr>
      <t xml:space="preserve">April 20th to May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</si>
  <si>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April 2027</t>
  </si>
  <si>
    <t xml:space="preserve">18th May 2027</t>
  </si>
  <si>
    <t xml:space="preserve">31st April 2027</t>
  </si>
  <si>
    <r>
      <rPr>
        <b val="true"/>
        <sz val="11"/>
        <color rgb="FFFFFFFF"/>
        <rFont val="Calibri"/>
        <family val="2"/>
        <charset val="1"/>
      </rPr>
      <t xml:space="preserve">May 20th 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Defered Debts Or Expenses</t>
    </r>
  </si>
  <si>
    <t xml:space="preserve">20th May 2027</t>
  </si>
  <si>
    <t xml:space="preserve">31st May 2027</t>
  </si>
  <si>
    <t xml:space="preserve">June 18th 2027 to July 19th 2027 Revenue / Defered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</si>
  <si>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</si>
  <si>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</si>
  <si>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</si>
  <si>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</si>
  <si>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</si>
  <si>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</si>
  <si>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</si>
  <si>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June 18th 2027 to July 19th 2027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</si>
</sst>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  <numFmt numFmtId="172" formatCode="[$$-409]#,##0.00;[RED]\-[$$-4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2"/>
      <color theme="1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6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7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4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9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65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I64" activeCellId="0" sqref="I64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</row>
    <row r="3" customFormat="false" ht="30" hidden="false" customHeight="true" outlineLevel="0" collapsed="false">
      <c r="A3" s="7" t="s">
        <v>6</v>
      </c>
      <c r="B3" s="7" t="s">
        <v>7</v>
      </c>
      <c r="C3" s="8" t="n">
        <v>1047.76</v>
      </c>
      <c r="D3" s="9" t="s">
        <v>6</v>
      </c>
      <c r="E3" s="9" t="s">
        <v>7</v>
      </c>
      <c r="F3" s="10" t="n">
        <v>1047.76</v>
      </c>
      <c r="G3" s="11"/>
      <c r="H3" s="12" t="s">
        <v>8</v>
      </c>
      <c r="I3" s="13" t="n">
        <v>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0" hidden="false" customHeight="true" outlineLevel="0" collapsed="false">
      <c r="A4" s="7"/>
      <c r="B4" s="7" t="s">
        <v>9</v>
      </c>
      <c r="C4" s="8" t="n">
        <v>0</v>
      </c>
      <c r="D4" s="7"/>
      <c r="E4" s="7" t="s">
        <v>9</v>
      </c>
      <c r="F4" s="8" t="n">
        <v>30</v>
      </c>
      <c r="G4" s="11"/>
      <c r="H4" s="12" t="s">
        <v>10</v>
      </c>
      <c r="I4" s="13" t="n">
        <f aca="false">E132</f>
        <v>-416.68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30" hidden="false" customHeight="true" outlineLevel="0" collapsed="false">
      <c r="A5" s="7"/>
      <c r="B5" s="7" t="s">
        <v>11</v>
      </c>
      <c r="C5" s="8" t="n">
        <v>35.9</v>
      </c>
      <c r="D5" s="7"/>
      <c r="E5" s="7" t="s">
        <v>11</v>
      </c>
      <c r="F5" s="8" t="n">
        <v>33.9</v>
      </c>
      <c r="G5" s="11"/>
      <c r="H5" s="12" t="s">
        <v>12</v>
      </c>
      <c r="I5" s="13" t="n">
        <f aca="false">E152</f>
        <v>3260.12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30" hidden="false" customHeight="true" outlineLevel="0" collapsed="false">
      <c r="A6" s="7"/>
      <c r="B6" s="14" t="s">
        <v>13</v>
      </c>
      <c r="C6" s="8" t="n">
        <v>0</v>
      </c>
      <c r="D6" s="7"/>
      <c r="E6" s="14" t="s">
        <v>13</v>
      </c>
      <c r="F6" s="8" t="n">
        <v>0</v>
      </c>
      <c r="G6" s="11"/>
      <c r="H6" s="12" t="s">
        <v>14</v>
      </c>
      <c r="I6" s="13" t="n">
        <f aca="false">'July 2024 - September 2024'!E114</f>
        <v>699.839999999999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30" hidden="false" customHeight="true" outlineLevel="0" collapsed="false">
      <c r="A7" s="7"/>
      <c r="B7" s="14" t="s">
        <v>15</v>
      </c>
      <c r="C7" s="15" t="n">
        <v>36.2</v>
      </c>
      <c r="D7" s="7"/>
      <c r="E7" s="14" t="s">
        <v>15</v>
      </c>
      <c r="F7" s="15" t="n">
        <v>36.2</v>
      </c>
      <c r="G7" s="11"/>
      <c r="H7" s="12" t="s">
        <v>16</v>
      </c>
      <c r="I7" s="13" t="n">
        <f aca="false">'July 2024 - September 2024'!E127</f>
        <v>625.069999999999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30" hidden="false" customHeight="true" outlineLevel="0" collapsed="false">
      <c r="A8" s="7"/>
      <c r="B8" s="14" t="s">
        <v>17</v>
      </c>
      <c r="C8" s="8" t="n">
        <v>0</v>
      </c>
      <c r="D8" s="7"/>
      <c r="E8" s="14" t="s">
        <v>17</v>
      </c>
      <c r="F8" s="8" t="n">
        <v>0</v>
      </c>
      <c r="G8" s="11"/>
      <c r="H8" s="12" t="s">
        <v>18</v>
      </c>
      <c r="I8" s="13" t="n">
        <f aca="false">'July 2024 - September 2024'!E142</f>
        <v>502.709999999999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30" hidden="false" customHeight="true" outlineLevel="0" collapsed="false">
      <c r="A9" s="7"/>
      <c r="B9" s="14" t="s">
        <v>19</v>
      </c>
      <c r="C9" s="8" t="n">
        <v>178</v>
      </c>
      <c r="D9" s="7"/>
      <c r="E9" s="14" t="s">
        <v>19</v>
      </c>
      <c r="F9" s="8" t="n">
        <v>178</v>
      </c>
      <c r="G9" s="11"/>
      <c r="H9" s="12" t="s">
        <v>20</v>
      </c>
      <c r="I9" s="13" t="n">
        <f aca="false">'October 2024 - December 2024'!E100</f>
        <v>1390.71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30" hidden="false" customHeight="true" outlineLevel="0" collapsed="false">
      <c r="A10" s="7"/>
      <c r="B10" s="14" t="s">
        <v>21</v>
      </c>
      <c r="C10" s="8" t="n">
        <v>8.4</v>
      </c>
      <c r="D10" s="7"/>
      <c r="E10" s="14" t="s">
        <v>21</v>
      </c>
      <c r="F10" s="15" t="n">
        <v>8.4</v>
      </c>
      <c r="G10" s="11"/>
      <c r="H10" s="12" t="s">
        <v>22</v>
      </c>
      <c r="I10" s="13" t="n">
        <f aca="false">'October 2024 - December 2024'!E109</f>
        <v>2216.71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30" hidden="false" customHeight="true" outlineLevel="0" collapsed="false">
      <c r="A11" s="7"/>
      <c r="B11" s="16" t="s">
        <v>23</v>
      </c>
      <c r="C11" s="8" t="n">
        <f aca="false">SUM(C3:C10)</f>
        <v>1306.26</v>
      </c>
      <c r="D11" s="7"/>
      <c r="E11" s="16" t="s">
        <v>23</v>
      </c>
      <c r="F11" s="15" t="n">
        <f aca="false">SUM(F3:F10)</f>
        <v>1334.26</v>
      </c>
      <c r="G11" s="11"/>
      <c r="H11" s="12" t="s">
        <v>24</v>
      </c>
      <c r="I11" s="13" t="n">
        <f aca="false">'October 2024 - December 2024'!E118</f>
        <v>2992.71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30" hidden="false" customHeight="true" outlineLevel="0" collapsed="false">
      <c r="A12" s="17"/>
      <c r="B12" s="7" t="s">
        <v>25</v>
      </c>
      <c r="C12" s="15" t="n">
        <f aca="false">C113</f>
        <v>-21053</v>
      </c>
      <c r="D12" s="15"/>
      <c r="E12" s="15"/>
      <c r="F12" s="15"/>
      <c r="G12" s="11"/>
      <c r="H12" s="12" t="s">
        <v>26</v>
      </c>
      <c r="I12" s="13" t="n">
        <f aca="false">'January 2025 - March 2025'!E93</f>
        <v>2915.71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30" hidden="false" customHeight="true" outlineLevel="0" collapsed="false">
      <c r="A13" s="18"/>
      <c r="B13" s="18"/>
      <c r="C13" s="18"/>
      <c r="D13" s="18"/>
      <c r="E13" s="18"/>
      <c r="F13" s="11"/>
      <c r="G13" s="11"/>
      <c r="H13" s="12" t="s">
        <v>27</v>
      </c>
      <c r="I13" s="13" t="n">
        <f aca="false">'January 2025 - March 2025'!E101</f>
        <v>1073.87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30" hidden="false" customHeight="true" outlineLevel="0" collapsed="false">
      <c r="H14" s="12" t="s">
        <v>28</v>
      </c>
      <c r="I14" s="13" t="n">
        <f aca="false">'January 2025 - March 2025'!E110</f>
        <v>931.869999999999</v>
      </c>
    </row>
    <row r="15" customFormat="false" ht="30" hidden="false" customHeight="true" outlineLevel="0" collapsed="false">
      <c r="A15" s="0"/>
      <c r="B15" s="0"/>
      <c r="C15" s="0"/>
      <c r="D15" s="0"/>
      <c r="E15" s="0"/>
      <c r="G15" s="19"/>
      <c r="H15" s="12" t="s">
        <v>29</v>
      </c>
      <c r="I15" s="13" t="n">
        <f aca="false">'April 2025 - June 2025'!E92</f>
        <v>1357.87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30" hidden="false" customHeight="true" outlineLevel="0" collapsed="false">
      <c r="A16" s="0"/>
      <c r="B16" s="0"/>
      <c r="C16" s="0"/>
      <c r="D16" s="0"/>
      <c r="E16" s="0"/>
      <c r="H16" s="12" t="s">
        <v>30</v>
      </c>
      <c r="I16" s="13" t="n">
        <f aca="false">'April 2025 - June 2025'!E100</f>
        <v>1701.87</v>
      </c>
    </row>
    <row r="17" customFormat="false" ht="30" hidden="false" customHeight="true" outlineLevel="0" collapsed="false">
      <c r="A17" s="0"/>
      <c r="B17" s="0"/>
      <c r="C17" s="0"/>
      <c r="D17" s="0"/>
      <c r="E17" s="0"/>
      <c r="H17" s="12" t="s">
        <v>31</v>
      </c>
      <c r="I17" s="13" t="n">
        <f aca="false">'April 2025 - June 2025'!E109</f>
        <v>3559.87</v>
      </c>
    </row>
    <row r="18" customFormat="false" ht="30" hidden="false" customHeight="true" outlineLevel="0" collapsed="false">
      <c r="A18" s="0"/>
      <c r="B18" s="0"/>
      <c r="C18" s="0"/>
      <c r="D18" s="0"/>
      <c r="E18" s="0"/>
      <c r="H18" s="12" t="s">
        <v>32</v>
      </c>
      <c r="I18" s="13" t="n">
        <f aca="false">'July 2025 - September 2025'!E92</f>
        <v>5403.87</v>
      </c>
    </row>
    <row r="19" customFormat="false" ht="30" hidden="false" customHeight="true" outlineLevel="0" collapsed="false">
      <c r="A19" s="0"/>
      <c r="B19" s="0"/>
      <c r="C19" s="0"/>
      <c r="D19" s="0"/>
      <c r="E19" s="0"/>
      <c r="H19" s="12" t="s">
        <v>33</v>
      </c>
      <c r="I19" s="13" t="n">
        <f aca="false">'July 2025 - September 2025'!E100</f>
        <v>7179.87</v>
      </c>
    </row>
    <row r="20" customFormat="false" ht="30" hidden="false" customHeight="true" outlineLevel="0" collapsed="false">
      <c r="A20" s="0"/>
      <c r="B20" s="0"/>
      <c r="C20" s="0"/>
      <c r="D20" s="0"/>
      <c r="E20" s="0"/>
      <c r="G20" s="19"/>
      <c r="H20" s="12" t="s">
        <v>34</v>
      </c>
      <c r="I20" s="13" t="n">
        <f aca="false">'July 2025 - September 2025'!E109</f>
        <v>9037.87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customFormat="false" ht="30" hidden="false" customHeight="true" outlineLevel="0" collapsed="false">
      <c r="A21" s="0"/>
      <c r="B21" s="0"/>
      <c r="C21" s="0"/>
      <c r="D21" s="0"/>
      <c r="E21" s="0"/>
      <c r="G21" s="19"/>
      <c r="H21" s="12" t="s">
        <v>35</v>
      </c>
      <c r="I21" s="13" t="n">
        <f aca="false">'October 2025 - December 2025'!E92</f>
        <v>10881.87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30" hidden="false" customHeight="true" outlineLevel="0" collapsed="false">
      <c r="A22" s="0"/>
      <c r="B22" s="0"/>
      <c r="C22" s="0"/>
      <c r="D22" s="0"/>
      <c r="E22" s="0"/>
      <c r="G22" s="19"/>
      <c r="H22" s="12" t="s">
        <v>36</v>
      </c>
      <c r="I22" s="13" t="n">
        <f aca="false">'October 2025 - December 2025'!E100</f>
        <v>12807.87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30" hidden="false" customHeight="true" outlineLevel="0" collapsed="false">
      <c r="A23" s="0"/>
      <c r="B23" s="0"/>
      <c r="C23" s="0"/>
      <c r="D23" s="0"/>
      <c r="E23" s="0"/>
      <c r="G23" s="19"/>
      <c r="H23" s="12" t="s">
        <v>37</v>
      </c>
      <c r="I23" s="13" t="n">
        <f aca="false">'October 2025 - December 2025'!E109</f>
        <v>14665.87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8.95" hidden="false" customHeight="true" outlineLevel="0" collapsed="false">
      <c r="A24" s="0"/>
      <c r="B24" s="0"/>
      <c r="C24" s="0"/>
      <c r="D24" s="0"/>
      <c r="E24" s="0"/>
      <c r="H24" s="12"/>
      <c r="I24" s="13"/>
    </row>
    <row r="25" customFormat="false" ht="30" hidden="false" customHeight="true" outlineLevel="0" collapsed="false">
      <c r="A25" s="0"/>
      <c r="B25" s="0"/>
      <c r="C25" s="0"/>
      <c r="D25" s="0"/>
      <c r="E25" s="0"/>
      <c r="G25" s="19"/>
      <c r="H25" s="12" t="s">
        <v>38</v>
      </c>
      <c r="I25" s="13" t="n">
        <f aca="false">'January 2026 - March 2026'!E92</f>
        <v>16509.87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customFormat="false" ht="30" hidden="false" customHeight="true" outlineLevel="0" collapsed="false">
      <c r="A26" s="20"/>
      <c r="B26" s="20"/>
      <c r="C26" s="20"/>
      <c r="D26" s="20"/>
      <c r="E26" s="20"/>
      <c r="G26" s="19"/>
      <c r="H26" s="12" t="s">
        <v>39</v>
      </c>
      <c r="I26" s="13" t="n">
        <f aca="false">'January 2026 - March 2026'!E100</f>
        <v>18435.87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30" hidden="false" customHeight="true" outlineLevel="0" collapsed="false">
      <c r="A27" s="20"/>
      <c r="B27" s="20"/>
      <c r="C27" s="20"/>
      <c r="D27" s="20"/>
      <c r="E27" s="20"/>
      <c r="G27" s="19"/>
      <c r="H27" s="12" t="s">
        <v>40</v>
      </c>
      <c r="I27" s="13" t="n">
        <f aca="false">'January 2026 - March 2026'!E109</f>
        <v>20293.87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customFormat="false" ht="30" hidden="false" customHeight="true" outlineLevel="0" collapsed="false">
      <c r="A28" s="21" t="s">
        <v>41</v>
      </c>
      <c r="B28" s="21"/>
      <c r="C28" s="21"/>
      <c r="D28" s="21"/>
      <c r="E28" s="21"/>
      <c r="G28" s="19"/>
      <c r="H28" s="12" t="s">
        <v>42</v>
      </c>
      <c r="I28" s="13" t="n">
        <f aca="false">'April 2026 - June 2026'!E92</f>
        <v>22069.87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15" hidden="false" customHeight="true" outlineLevel="0" collapsed="false">
      <c r="A29" s="22" t="s">
        <v>4</v>
      </c>
      <c r="B29" s="23" t="s">
        <v>43</v>
      </c>
      <c r="C29" s="24" t="s">
        <v>44</v>
      </c>
      <c r="D29" s="24"/>
      <c r="E29" s="24" t="s">
        <v>45</v>
      </c>
      <c r="G29" s="19"/>
      <c r="H29" s="12" t="s">
        <v>46</v>
      </c>
      <c r="I29" s="13" t="n">
        <f aca="false">'April 2026 - June 2026'!E100</f>
        <v>23913.87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customFormat="false" ht="15" hidden="false" customHeight="true" outlineLevel="0" collapsed="false">
      <c r="A30" s="25" t="s">
        <v>47</v>
      </c>
      <c r="B30" s="25" t="s">
        <v>48</v>
      </c>
      <c r="C30" s="26" t="s">
        <v>49</v>
      </c>
      <c r="D30" s="26"/>
      <c r="E30" s="27" t="n">
        <v>2405</v>
      </c>
      <c r="H30" s="12"/>
      <c r="I30" s="13"/>
    </row>
    <row r="31" customFormat="false" ht="30" hidden="false" customHeight="true" outlineLevel="0" collapsed="false">
      <c r="A31" s="3"/>
      <c r="B31" s="3"/>
      <c r="C31" s="3"/>
      <c r="D31" s="28" t="s">
        <v>50</v>
      </c>
      <c r="E31" s="29" t="n">
        <f aca="false">SUM(E30:E30)</f>
        <v>2405</v>
      </c>
      <c r="H31" s="12"/>
      <c r="I31" s="13"/>
    </row>
    <row r="32" customFormat="false" ht="30" hidden="false" customHeight="true" outlineLevel="0" collapsed="false">
      <c r="A32" s="3"/>
      <c r="B32" s="3"/>
      <c r="G32" s="19"/>
      <c r="H32" s="12" t="s">
        <v>51</v>
      </c>
      <c r="I32" s="13" t="n">
        <f aca="false">'April 2026 - June 2026'!E109</f>
        <v>25771.87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customFormat="false" ht="30" hidden="false" customHeight="true" outlineLevel="0" collapsed="false">
      <c r="A33" s="30" t="s">
        <v>52</v>
      </c>
      <c r="B33" s="30"/>
      <c r="C33" s="30"/>
      <c r="D33" s="30"/>
      <c r="E33" s="30"/>
      <c r="G33" s="19"/>
      <c r="H33" s="12" t="s">
        <v>53</v>
      </c>
      <c r="I33" s="13" t="n">
        <f aca="false">'July 2026 - September 2026'!E92</f>
        <v>27615.87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customFormat="false" ht="30" hidden="false" customHeight="true" outlineLevel="0" collapsed="false">
      <c r="A34" s="24" t="s">
        <v>4</v>
      </c>
      <c r="B34" s="24" t="s">
        <v>43</v>
      </c>
      <c r="C34" s="24" t="s">
        <v>44</v>
      </c>
      <c r="D34" s="24"/>
      <c r="E34" s="30" t="s">
        <v>45</v>
      </c>
      <c r="G34" s="19"/>
      <c r="H34" s="12" t="s">
        <v>54</v>
      </c>
      <c r="I34" s="13" t="n">
        <f aca="false">'July 2026 - September 2026'!E100</f>
        <v>29473.87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customFormat="false" ht="30" hidden="false" customHeight="true" outlineLevel="0" collapsed="false">
      <c r="A35" s="31" t="s">
        <v>55</v>
      </c>
      <c r="B35" s="31" t="s">
        <v>48</v>
      </c>
      <c r="C35" s="32" t="s">
        <v>49</v>
      </c>
      <c r="D35" s="32"/>
      <c r="E35" s="33" t="n">
        <v>2405</v>
      </c>
      <c r="G35" s="19"/>
      <c r="H35" s="12" t="s">
        <v>56</v>
      </c>
      <c r="I35" s="13" t="n">
        <f aca="false">'July 2026 - September 2026'!E109</f>
        <v>31399.87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customFormat="false" ht="30" hidden="false" customHeight="true" outlineLevel="0" collapsed="false">
      <c r="A36" s="25" t="s">
        <v>57</v>
      </c>
      <c r="B36" s="25" t="s">
        <v>48</v>
      </c>
      <c r="C36" s="26" t="s">
        <v>58</v>
      </c>
      <c r="D36" s="26"/>
      <c r="E36" s="34" t="n">
        <v>1035</v>
      </c>
      <c r="G36" s="19"/>
      <c r="H36" s="12" t="s">
        <v>59</v>
      </c>
      <c r="I36" s="13" t="n">
        <f aca="false">'October 2026 - December 2026'!E93</f>
        <v>33243.87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customFormat="false" ht="30" hidden="false" customHeight="true" outlineLevel="0" collapsed="false">
      <c r="A37" s="31" t="s">
        <v>60</v>
      </c>
      <c r="B37" s="31" t="s">
        <v>61</v>
      </c>
      <c r="C37" s="35" t="s">
        <v>62</v>
      </c>
      <c r="D37" s="35"/>
      <c r="E37" s="33" t="n">
        <v>50</v>
      </c>
      <c r="G37" s="19"/>
      <c r="H37" s="12" t="s">
        <v>63</v>
      </c>
      <c r="I37" s="13" t="n">
        <f aca="false">'October 2026 - December 2026'!E101</f>
        <v>35101.87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customFormat="false" ht="30" hidden="false" customHeight="true" outlineLevel="0" collapsed="false">
      <c r="A38" s="36"/>
      <c r="B38" s="36"/>
      <c r="C38" s="36"/>
      <c r="D38" s="37" t="s">
        <v>50</v>
      </c>
      <c r="E38" s="29" t="n">
        <f aca="false">SUM(E35:E37)</f>
        <v>3490</v>
      </c>
      <c r="G38" s="19"/>
      <c r="H38" s="12" t="s">
        <v>64</v>
      </c>
      <c r="I38" s="13" t="n">
        <f aca="false">'October 2026 - December 2026'!E110</f>
        <v>36945.87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customFormat="false" ht="30" hidden="false" customHeight="true" outlineLevel="0" collapsed="false">
      <c r="A39" s="36"/>
      <c r="B39" s="38"/>
      <c r="C39" s="39"/>
      <c r="D39" s="39"/>
      <c r="E39" s="40"/>
      <c r="G39" s="19"/>
      <c r="H39" s="12" t="s">
        <v>65</v>
      </c>
      <c r="I39" s="13" t="n">
        <f aca="false">'January 2027 - March 2027'!E92</f>
        <v>38871.87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customFormat="false" ht="30" hidden="false" customHeight="true" outlineLevel="0" collapsed="false">
      <c r="A40" s="41" t="s">
        <v>66</v>
      </c>
      <c r="B40" s="41"/>
      <c r="C40" s="41"/>
      <c r="D40" s="41"/>
      <c r="E40" s="41"/>
      <c r="G40" s="19"/>
      <c r="H40" s="12" t="s">
        <v>67</v>
      </c>
      <c r="I40" s="13" t="n">
        <f aca="false">'January 2027 - March 2027'!E100</f>
        <v>40647.87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customFormat="false" ht="30" hidden="false" customHeight="true" outlineLevel="0" collapsed="false">
      <c r="A41" s="23" t="s">
        <v>4</v>
      </c>
      <c r="B41" s="23" t="s">
        <v>43</v>
      </c>
      <c r="C41" s="24" t="s">
        <v>44</v>
      </c>
      <c r="D41" s="24"/>
      <c r="E41" s="24" t="s">
        <v>45</v>
      </c>
      <c r="G41" s="19"/>
      <c r="H41" s="12" t="s">
        <v>68</v>
      </c>
      <c r="I41" s="13" t="n">
        <f aca="false">'January 2027 - March 2027'!E109</f>
        <v>42573.87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customFormat="false" ht="30" hidden="false" customHeight="true" outlineLevel="0" collapsed="false">
      <c r="A42" s="23"/>
      <c r="B42" s="23"/>
      <c r="C42" s="24"/>
      <c r="D42" s="24"/>
      <c r="E42" s="24"/>
      <c r="G42" s="19"/>
      <c r="H42" s="12" t="s">
        <v>69</v>
      </c>
      <c r="I42" s="13" t="n">
        <f aca="false">'April 2027 - June 2027'!E92</f>
        <v>44349.87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customFormat="false" ht="30" hidden="false" customHeight="true" outlineLevel="0" collapsed="false">
      <c r="A43" s="25" t="s">
        <v>70</v>
      </c>
      <c r="B43" s="42" t="s">
        <v>71</v>
      </c>
      <c r="C43" s="26" t="s">
        <v>72</v>
      </c>
      <c r="D43" s="26"/>
      <c r="E43" s="34" t="n">
        <v>150</v>
      </c>
      <c r="G43" s="19"/>
      <c r="H43" s="12" t="s">
        <v>73</v>
      </c>
      <c r="I43" s="13" t="n">
        <f aca="false">'April 2027 - June 2027'!E100</f>
        <v>46207.87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customFormat="false" ht="30" hidden="false" customHeight="true" outlineLevel="0" collapsed="false">
      <c r="A44" s="25" t="s">
        <v>74</v>
      </c>
      <c r="B44" s="42" t="s">
        <v>48</v>
      </c>
      <c r="C44" s="26" t="s">
        <v>49</v>
      </c>
      <c r="D44" s="26"/>
      <c r="E44" s="34" t="n">
        <v>2405</v>
      </c>
      <c r="G44" s="19"/>
      <c r="H44" s="12" t="s">
        <v>75</v>
      </c>
      <c r="I44" s="13" t="n">
        <f aca="false">'April 2027 - June 2027'!E109</f>
        <v>48051.87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customFormat="false" ht="15" hidden="false" customHeight="true" outlineLevel="0" collapsed="false">
      <c r="A45" s="43" t="s">
        <v>76</v>
      </c>
      <c r="B45" s="42" t="s">
        <v>77</v>
      </c>
      <c r="C45" s="43" t="s">
        <v>78</v>
      </c>
      <c r="D45" s="43"/>
      <c r="E45" s="44" t="n">
        <v>7700</v>
      </c>
      <c r="G45" s="19"/>
      <c r="H45" s="45"/>
      <c r="I45" s="46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customFormat="false" ht="29.25" hidden="false" customHeight="true" outlineLevel="0" collapsed="false">
      <c r="A46" s="43"/>
      <c r="B46" s="42"/>
      <c r="C46" s="43"/>
      <c r="D46" s="43"/>
      <c r="E46" s="44"/>
      <c r="H46" s="2" t="s">
        <v>79</v>
      </c>
      <c r="I46" s="2"/>
    </row>
    <row r="47" customFormat="false" ht="15" hidden="false" customHeight="true" outlineLevel="0" collapsed="false">
      <c r="A47" s="43"/>
      <c r="B47" s="42"/>
      <c r="C47" s="43"/>
      <c r="D47" s="43"/>
      <c r="E47" s="44"/>
      <c r="H47" s="6" t="s">
        <v>80</v>
      </c>
      <c r="I47" s="6" t="s">
        <v>81</v>
      </c>
    </row>
    <row r="48" customFormat="false" ht="30" hidden="false" customHeight="true" outlineLevel="0" collapsed="false">
      <c r="A48" s="47" t="s">
        <v>82</v>
      </c>
      <c r="B48" s="42" t="s">
        <v>83</v>
      </c>
      <c r="C48" s="26"/>
      <c r="D48" s="26"/>
      <c r="E48" s="27" t="n">
        <v>204</v>
      </c>
      <c r="H48" s="6"/>
      <c r="I48" s="6"/>
    </row>
    <row r="49" customFormat="false" ht="30" hidden="false" customHeight="true" outlineLevel="0" collapsed="false">
      <c r="A49" s="47" t="s">
        <v>82</v>
      </c>
      <c r="B49" s="42" t="s">
        <v>84</v>
      </c>
      <c r="C49" s="26"/>
      <c r="D49" s="26"/>
      <c r="E49" s="27" t="n">
        <v>207.5</v>
      </c>
      <c r="H49" s="6"/>
      <c r="I49" s="6"/>
    </row>
    <row r="50" customFormat="false" ht="30" hidden="false" customHeight="true" outlineLevel="0" collapsed="false">
      <c r="A50" s="31" t="s">
        <v>82</v>
      </c>
      <c r="B50" s="48" t="s">
        <v>85</v>
      </c>
      <c r="C50" s="43" t="s">
        <v>86</v>
      </c>
      <c r="D50" s="43"/>
      <c r="E50" s="33" t="n">
        <v>9350</v>
      </c>
      <c r="H50" s="12" t="s">
        <v>87</v>
      </c>
      <c r="I50" s="49" t="n">
        <f aca="false">C113</f>
        <v>-21053</v>
      </c>
    </row>
    <row r="51" customFormat="false" ht="30" hidden="false" customHeight="true" outlineLevel="0" collapsed="false">
      <c r="A51" s="3"/>
      <c r="B51" s="3"/>
      <c r="C51" s="3"/>
      <c r="D51" s="37" t="s">
        <v>50</v>
      </c>
      <c r="E51" s="29" t="n">
        <f aca="false">SUM(E43:E50)</f>
        <v>20016.5</v>
      </c>
      <c r="H51" s="12" t="s">
        <v>88</v>
      </c>
      <c r="I51" s="49" t="n">
        <f aca="false">C113+SUM(E126,E138,E150)</f>
        <v>-11553</v>
      </c>
    </row>
    <row r="52" customFormat="false" ht="30" hidden="false" customHeight="true" outlineLevel="0" collapsed="false">
      <c r="G52" s="19"/>
      <c r="H52" s="50" t="s">
        <v>89</v>
      </c>
      <c r="I52" s="49" t="n">
        <f aca="false">('July 2024 - September 2024'!C5)</f>
        <v>-8403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customFormat="false" ht="30" hidden="false" customHeight="true" outlineLevel="0" collapsed="false">
      <c r="H53" s="12" t="s">
        <v>90</v>
      </c>
      <c r="I53" s="49" t="n">
        <f aca="false">('October 2024 - December 2024'!C5)</f>
        <v>-7003</v>
      </c>
    </row>
    <row r="54" customFormat="false" ht="30" hidden="false" customHeight="true" outlineLevel="0" collapsed="false">
      <c r="H54" s="50" t="s">
        <v>91</v>
      </c>
      <c r="I54" s="49" t="n">
        <f aca="false">('January 2025 - March 2025'!C5)</f>
        <v>-3000</v>
      </c>
    </row>
    <row r="55" customFormat="false" ht="30" hidden="false" customHeight="true" outlineLevel="0" collapsed="false">
      <c r="H55" s="50" t="s">
        <v>92</v>
      </c>
      <c r="I55" s="49" t="n">
        <f aca="false">('April 2025 - June 2025'!C5)</f>
        <v>0</v>
      </c>
    </row>
    <row r="56" customFormat="false" ht="30" hidden="false" customHeight="true" outlineLevel="0" collapsed="false">
      <c r="H56" s="50" t="s">
        <v>93</v>
      </c>
      <c r="I56" s="49" t="n">
        <f aca="false">('July 2025 - September 2025'!C5)</f>
        <v>0</v>
      </c>
    </row>
    <row r="57" customFormat="false" ht="30" hidden="false" customHeight="true" outlineLevel="0" collapsed="false">
      <c r="H57" s="50" t="s">
        <v>94</v>
      </c>
      <c r="I57" s="49" t="n">
        <f aca="false">('October 2025 - December 2025'!C5)</f>
        <v>0</v>
      </c>
    </row>
    <row r="58" customFormat="false" ht="30" hidden="false" customHeight="true" outlineLevel="0" collapsed="false">
      <c r="H58" s="50" t="s">
        <v>95</v>
      </c>
      <c r="I58" s="49" t="n">
        <f aca="false">('January 2026 - March 2026'!C5)</f>
        <v>0</v>
      </c>
    </row>
    <row r="59" customFormat="false" ht="30" hidden="false" customHeight="true" outlineLevel="0" collapsed="false">
      <c r="H59" s="50" t="s">
        <v>96</v>
      </c>
      <c r="I59" s="49" t="n">
        <f aca="false">('April 2026 - June 2026'!C5)</f>
        <v>0</v>
      </c>
    </row>
    <row r="60" customFormat="false" ht="30.25" hidden="false" customHeight="true" outlineLevel="0" collapsed="false">
      <c r="A60" s="3"/>
      <c r="B60" s="3"/>
      <c r="C60" s="3"/>
      <c r="D60" s="51"/>
      <c r="E60" s="52"/>
      <c r="H60" s="50" t="s">
        <v>97</v>
      </c>
      <c r="I60" s="49" t="n">
        <f aca="false">('July 2026 - September 2026'!C5)</f>
        <v>0</v>
      </c>
    </row>
    <row r="61" customFormat="false" ht="30.25" hidden="false" customHeight="true" outlineLevel="0" collapsed="false">
      <c r="A61" s="3"/>
      <c r="B61" s="3"/>
      <c r="C61" s="3"/>
      <c r="D61" s="51"/>
      <c r="E61" s="52"/>
      <c r="H61" s="50" t="s">
        <v>98</v>
      </c>
      <c r="I61" s="49" t="n">
        <f aca="false">('October 2026 - December 2026'!C5)</f>
        <v>0</v>
      </c>
    </row>
    <row r="62" customFormat="false" ht="30.25" hidden="false" customHeight="true" outlineLevel="0" collapsed="false">
      <c r="A62" s="3"/>
      <c r="B62" s="3"/>
      <c r="H62" s="50" t="s">
        <v>99</v>
      </c>
      <c r="I62" s="49" t="n">
        <f aca="false">('January 2027 - March 2027'!C5)</f>
        <v>0</v>
      </c>
    </row>
    <row r="63" customFormat="false" ht="30.25" hidden="false" customHeight="true" outlineLevel="0" collapsed="false">
      <c r="A63" s="53" t="s">
        <v>100</v>
      </c>
      <c r="B63" s="53"/>
      <c r="C63" s="53"/>
      <c r="H63" s="50" t="s">
        <v>101</v>
      </c>
      <c r="I63" s="49" t="n">
        <f aca="false">('April 2027 - June 2027'!C5)</f>
        <v>0</v>
      </c>
    </row>
    <row r="64" customFormat="false" ht="13.5" hidden="false" customHeight="true" outlineLevel="0" collapsed="false">
      <c r="A64" s="53" t="s">
        <v>43</v>
      </c>
      <c r="B64" s="53" t="s">
        <v>44</v>
      </c>
      <c r="C64" s="54" t="s">
        <v>45</v>
      </c>
      <c r="D64" s="55"/>
    </row>
    <row r="65" customFormat="false" ht="13.5" hidden="false" customHeight="true" outlineLevel="0" collapsed="false">
      <c r="A65" s="56" t="s">
        <v>102</v>
      </c>
      <c r="B65" s="56"/>
      <c r="C65" s="56"/>
    </row>
    <row r="66" customFormat="false" ht="13.5" hidden="false" customHeight="true" outlineLevel="0" collapsed="false">
      <c r="A66" s="47" t="s">
        <v>103</v>
      </c>
      <c r="B66" s="25"/>
      <c r="C66" s="34" t="n">
        <v>204</v>
      </c>
    </row>
    <row r="67" customFormat="false" ht="13.5" hidden="false" customHeight="true" outlineLevel="0" collapsed="false">
      <c r="A67" s="57" t="s">
        <v>61</v>
      </c>
      <c r="B67" s="58"/>
      <c r="C67" s="59" t="n">
        <v>42</v>
      </c>
    </row>
    <row r="68" customFormat="false" ht="13.5" hidden="false" customHeight="true" outlineLevel="0" collapsed="false">
      <c r="A68" s="60" t="s">
        <v>104</v>
      </c>
      <c r="B68" s="60" t="s">
        <v>105</v>
      </c>
      <c r="C68" s="59" t="n">
        <v>197</v>
      </c>
    </row>
    <row r="69" customFormat="false" ht="13.5" hidden="false" customHeight="true" outlineLevel="0" collapsed="false">
      <c r="A69" s="61"/>
      <c r="B69" s="47" t="s">
        <v>106</v>
      </c>
      <c r="C69" s="62" t="n">
        <f aca="false">SUM(C66:C68)</f>
        <v>443</v>
      </c>
    </row>
    <row r="70" customFormat="false" ht="13.5" hidden="false" customHeight="true" outlineLevel="0" collapsed="false">
      <c r="A70" s="63" t="s">
        <v>107</v>
      </c>
      <c r="B70" s="63"/>
      <c r="C70" s="63"/>
    </row>
    <row r="71" customFormat="false" ht="13.5" hidden="false" customHeight="true" outlineLevel="0" collapsed="false">
      <c r="A71" s="63"/>
      <c r="B71" s="63"/>
      <c r="C71" s="63"/>
    </row>
    <row r="72" customFormat="false" ht="13.5" hidden="false" customHeight="true" outlineLevel="0" collapsed="false">
      <c r="A72" s="25" t="s">
        <v>108</v>
      </c>
      <c r="B72" s="25"/>
      <c r="C72" s="27" t="n">
        <v>0</v>
      </c>
    </row>
    <row r="73" customFormat="false" ht="13.5" hidden="false" customHeight="true" outlineLevel="0" collapsed="false">
      <c r="A73" s="25" t="s">
        <v>109</v>
      </c>
      <c r="B73" s="25"/>
      <c r="C73" s="64" t="n">
        <v>0</v>
      </c>
    </row>
    <row r="74" customFormat="false" ht="13.5" hidden="false" customHeight="true" outlineLevel="0" collapsed="false">
      <c r="A74" s="25" t="s">
        <v>110</v>
      </c>
      <c r="B74" s="25"/>
      <c r="C74" s="64" t="n">
        <v>0</v>
      </c>
    </row>
    <row r="75" customFormat="false" ht="13.5" hidden="false" customHeight="true" outlineLevel="0" collapsed="false">
      <c r="A75" s="25" t="s">
        <v>111</v>
      </c>
      <c r="B75" s="25"/>
      <c r="C75" s="64" t="n">
        <v>0</v>
      </c>
    </row>
    <row r="76" customFormat="false" ht="13.5" hidden="false" customHeight="true" outlineLevel="0" collapsed="false">
      <c r="A76" s="25"/>
      <c r="B76" s="25" t="s">
        <v>112</v>
      </c>
      <c r="C76" s="64" t="n">
        <f aca="false">SUM(C72:C75)</f>
        <v>0</v>
      </c>
    </row>
    <row r="77" customFormat="false" ht="13.5" hidden="false" customHeight="true" outlineLevel="0" collapsed="false">
      <c r="A77" s="56" t="s">
        <v>113</v>
      </c>
      <c r="B77" s="56"/>
      <c r="C77" s="56"/>
    </row>
    <row r="78" customFormat="false" ht="13.5" hidden="false" customHeight="true" outlineLevel="0" collapsed="false">
      <c r="A78" s="25" t="s">
        <v>114</v>
      </c>
      <c r="B78" s="25" t="s">
        <v>115</v>
      </c>
      <c r="C78" s="34" t="n">
        <v>0</v>
      </c>
    </row>
    <row r="79" customFormat="false" ht="13.5" hidden="false" customHeight="true" outlineLevel="0" collapsed="false">
      <c r="A79" s="25" t="s">
        <v>116</v>
      </c>
      <c r="B79" s="25" t="s">
        <v>117</v>
      </c>
      <c r="C79" s="34" t="n">
        <v>0</v>
      </c>
    </row>
    <row r="80" customFormat="false" ht="13.5" hidden="false" customHeight="true" outlineLevel="0" collapsed="false">
      <c r="A80" s="25"/>
      <c r="B80" s="47" t="s">
        <v>118</v>
      </c>
      <c r="C80" s="34" t="n">
        <f aca="false">SUM(C78:C79)</f>
        <v>0</v>
      </c>
    </row>
    <row r="81" customFormat="false" ht="13.5" hidden="false" customHeight="true" outlineLevel="0" collapsed="false">
      <c r="A81" s="56" t="s">
        <v>119</v>
      </c>
      <c r="B81" s="56"/>
      <c r="C81" s="56"/>
    </row>
    <row r="82" customFormat="false" ht="13.5" hidden="false" customHeight="true" outlineLevel="0" collapsed="false">
      <c r="A82" s="25" t="s">
        <v>120</v>
      </c>
      <c r="B82" s="25" t="s">
        <v>121</v>
      </c>
      <c r="C82" s="27" t="n">
        <v>0</v>
      </c>
    </row>
    <row r="83" customFormat="false" ht="13.5" hidden="false" customHeight="true" outlineLevel="0" collapsed="false">
      <c r="A83" s="58"/>
      <c r="B83" s="57" t="s">
        <v>122</v>
      </c>
      <c r="C83" s="65" t="n">
        <v>0</v>
      </c>
    </row>
    <row r="84" customFormat="false" ht="13.5" hidden="false" customHeight="true" outlineLevel="0" collapsed="false">
      <c r="A84" s="58"/>
      <c r="B84" s="60" t="s">
        <v>123</v>
      </c>
      <c r="C84" s="65" t="n">
        <v>0</v>
      </c>
    </row>
    <row r="85" customFormat="false" ht="13.5" hidden="false" customHeight="true" outlineLevel="0" collapsed="false">
      <c r="A85" s="58"/>
      <c r="B85" s="57" t="s">
        <v>124</v>
      </c>
      <c r="C85" s="65" t="n">
        <f aca="false">SUM(C82:C84)</f>
        <v>0</v>
      </c>
    </row>
    <row r="86" customFormat="false" ht="13.5" hidden="false" customHeight="true" outlineLevel="0" collapsed="false">
      <c r="A86" s="56" t="s">
        <v>125</v>
      </c>
      <c r="B86" s="56"/>
      <c r="C86" s="56"/>
    </row>
    <row r="87" customFormat="false" ht="13.5" hidden="false" customHeight="true" outlineLevel="0" collapsed="false">
      <c r="A87" s="25" t="s">
        <v>126</v>
      </c>
      <c r="B87" s="25" t="s">
        <v>127</v>
      </c>
      <c r="C87" s="27" t="n">
        <v>0</v>
      </c>
    </row>
    <row r="88" customFormat="false" ht="13.5" hidden="false" customHeight="true" outlineLevel="0" collapsed="false">
      <c r="A88" s="58"/>
      <c r="B88" s="57" t="s">
        <v>128</v>
      </c>
      <c r="C88" s="65" t="n">
        <f aca="false">SUM(C87)</f>
        <v>0</v>
      </c>
    </row>
    <row r="89" customFormat="false" ht="13.5" hidden="false" customHeight="true" outlineLevel="0" collapsed="false">
      <c r="A89" s="66" t="s">
        <v>129</v>
      </c>
      <c r="B89" s="66"/>
      <c r="C89" s="66"/>
    </row>
    <row r="90" customFormat="false" ht="33" hidden="false" customHeight="true" outlineLevel="0" collapsed="false">
      <c r="A90" s="25" t="s">
        <v>130</v>
      </c>
      <c r="B90" s="47" t="s">
        <v>131</v>
      </c>
      <c r="C90" s="27" t="n">
        <v>0</v>
      </c>
    </row>
    <row r="91" customFormat="false" ht="33" hidden="false" customHeight="true" outlineLevel="0" collapsed="false">
      <c r="A91" s="25" t="s">
        <v>132</v>
      </c>
      <c r="B91" s="47" t="s">
        <v>133</v>
      </c>
      <c r="C91" s="27" t="n">
        <v>0</v>
      </c>
    </row>
    <row r="92" customFormat="false" ht="35.05" hidden="false" customHeight="false" outlineLevel="0" collapsed="false">
      <c r="A92" s="25" t="s">
        <v>134</v>
      </c>
      <c r="B92" s="47" t="s">
        <v>135</v>
      </c>
      <c r="C92" s="27" t="n">
        <v>0</v>
      </c>
    </row>
    <row r="93" customFormat="false" ht="33" hidden="false" customHeight="true" outlineLevel="0" collapsed="false">
      <c r="A93" s="25" t="s">
        <v>136</v>
      </c>
      <c r="B93" s="47" t="s">
        <v>136</v>
      </c>
      <c r="C93" s="27" t="n">
        <v>0</v>
      </c>
    </row>
    <row r="94" customFormat="false" ht="19.5" hidden="false" customHeight="true" outlineLevel="0" collapsed="false">
      <c r="A94" s="25"/>
      <c r="B94" s="47" t="s">
        <v>23</v>
      </c>
      <c r="C94" s="27" t="n">
        <f aca="false">SUM(C90:C93)</f>
        <v>0</v>
      </c>
    </row>
    <row r="95" customFormat="false" ht="13.5" hidden="false" customHeight="true" outlineLevel="0" collapsed="false">
      <c r="A95" s="67" t="s">
        <v>137</v>
      </c>
      <c r="B95" s="67"/>
      <c r="C95" s="67"/>
    </row>
    <row r="96" customFormat="false" ht="13.5" hidden="false" customHeight="true" outlineLevel="0" collapsed="false">
      <c r="A96" s="60" t="s">
        <v>138</v>
      </c>
      <c r="B96" s="58"/>
      <c r="C96" s="27" t="n">
        <v>0</v>
      </c>
    </row>
    <row r="97" customFormat="false" ht="15" hidden="false" customHeight="true" outlineLevel="0" collapsed="false">
      <c r="A97" s="61" t="s">
        <v>139</v>
      </c>
      <c r="B97" s="61" t="s">
        <v>140</v>
      </c>
      <c r="C97" s="27" t="n">
        <v>0</v>
      </c>
    </row>
    <row r="98" customFormat="false" ht="13.5" hidden="false" customHeight="true" outlineLevel="0" collapsed="false">
      <c r="A98" s="31" t="s">
        <v>77</v>
      </c>
      <c r="B98" s="31" t="s">
        <v>141</v>
      </c>
      <c r="C98" s="27" t="n">
        <v>0</v>
      </c>
    </row>
    <row r="99" customFormat="false" ht="13.5" hidden="false" customHeight="true" outlineLevel="0" collapsed="false">
      <c r="A99" s="25"/>
      <c r="B99" s="47" t="s">
        <v>142</v>
      </c>
      <c r="C99" s="27" t="n">
        <f aca="false">SUM(C96:C98)</f>
        <v>0</v>
      </c>
    </row>
    <row r="100" customFormat="false" ht="13.5" hidden="false" customHeight="true" outlineLevel="0" collapsed="false">
      <c r="A100" s="68" t="s">
        <v>143</v>
      </c>
      <c r="B100" s="68"/>
      <c r="C100" s="68"/>
    </row>
    <row r="101" customFormat="false" ht="13.5" hidden="false" customHeight="true" outlineLevel="0" collapsed="false">
      <c r="A101" s="69" t="s">
        <v>144</v>
      </c>
      <c r="B101" s="70" t="s">
        <v>145</v>
      </c>
      <c r="C101" s="71" t="n">
        <v>300</v>
      </c>
    </row>
    <row r="102" customFormat="false" ht="13.5" hidden="false" customHeight="true" outlineLevel="0" collapsed="false">
      <c r="A102" s="72" t="s">
        <v>146</v>
      </c>
      <c r="B102" s="70" t="s">
        <v>147</v>
      </c>
      <c r="C102" s="73" t="n">
        <v>0</v>
      </c>
    </row>
    <row r="103" customFormat="false" ht="13.5" hidden="false" customHeight="true" outlineLevel="0" collapsed="false">
      <c r="A103" s="72" t="s">
        <v>148</v>
      </c>
      <c r="B103" s="70" t="s">
        <v>149</v>
      </c>
      <c r="C103" s="73" t="n">
        <v>0</v>
      </c>
    </row>
    <row r="104" customFormat="false" ht="13.5" hidden="false" customHeight="true" outlineLevel="0" collapsed="false">
      <c r="A104" s="57" t="s">
        <v>150</v>
      </c>
      <c r="B104" s="74" t="s">
        <v>151</v>
      </c>
      <c r="C104" s="65" t="n">
        <v>760</v>
      </c>
    </row>
    <row r="105" customFormat="false" ht="13.5" hidden="false" customHeight="true" outlineLevel="0" collapsed="false">
      <c r="A105" s="61"/>
      <c r="B105" s="70" t="s">
        <v>152</v>
      </c>
      <c r="C105" s="75" t="n">
        <f aca="false">SUM(C101:C104)</f>
        <v>1060</v>
      </c>
    </row>
    <row r="106" customFormat="false" ht="13.5" hidden="false" customHeight="true" outlineLevel="0" collapsed="false">
      <c r="A106" s="61"/>
      <c r="B106" s="76" t="s">
        <v>23</v>
      </c>
      <c r="C106" s="75" t="n">
        <f aca="false">C69+C76+C80+C85+C88+C94+C99+C105</f>
        <v>1503</v>
      </c>
    </row>
    <row r="107" customFormat="false" ht="13.5" hidden="false" customHeight="true" outlineLevel="0" collapsed="false">
      <c r="A107" s="68" t="s">
        <v>153</v>
      </c>
      <c r="B107" s="68"/>
      <c r="C107" s="68"/>
    </row>
    <row r="108" customFormat="false" ht="13.5" hidden="false" customHeight="true" outlineLevel="0" collapsed="false">
      <c r="A108" s="70" t="s">
        <v>154</v>
      </c>
      <c r="B108" s="70"/>
      <c r="C108" s="77" t="n">
        <f aca="false">-14553</f>
        <v>-14553</v>
      </c>
    </row>
    <row r="109" customFormat="false" ht="13.5" hidden="false" customHeight="true" outlineLevel="0" collapsed="false">
      <c r="A109" s="70" t="s">
        <v>155</v>
      </c>
      <c r="B109" s="70"/>
      <c r="C109" s="77" t="n">
        <f aca="false">-5000</f>
        <v>-5000</v>
      </c>
    </row>
    <row r="110" customFormat="false" ht="13.5" hidden="false" customHeight="true" outlineLevel="0" collapsed="false">
      <c r="A110" s="70" t="s">
        <v>156</v>
      </c>
      <c r="B110" s="70"/>
      <c r="C110" s="77" t="n">
        <f aca="false">-1500</f>
        <v>-1500</v>
      </c>
    </row>
    <row r="111" customFormat="false" ht="46.25" hidden="false" customHeight="false" outlineLevel="0" collapsed="false">
      <c r="A111" s="47" t="s">
        <v>157</v>
      </c>
      <c r="B111" s="78"/>
      <c r="C111" s="77" t="n">
        <v>0</v>
      </c>
    </row>
    <row r="112" customFormat="false" ht="35.05" hidden="false" customHeight="false" outlineLevel="0" collapsed="false">
      <c r="A112" s="47" t="s">
        <v>158</v>
      </c>
      <c r="B112" s="78"/>
      <c r="C112" s="77" t="n">
        <v>0</v>
      </c>
    </row>
    <row r="113" customFormat="false" ht="13.5" hidden="false" customHeight="true" outlineLevel="0" collapsed="false">
      <c r="A113" s="61"/>
      <c r="B113" s="79" t="s">
        <v>159</v>
      </c>
      <c r="C113" s="77" t="n">
        <f aca="false">SUM(C108:C112)</f>
        <v>-21053</v>
      </c>
    </row>
    <row r="114" customFormat="false" ht="13.5" hidden="false" customHeight="true" outlineLevel="0" collapsed="false">
      <c r="A114" s="25"/>
      <c r="B114" s="28" t="s">
        <v>160</v>
      </c>
      <c r="C114" s="80" t="n">
        <f aca="false">C106</f>
        <v>1503</v>
      </c>
      <c r="H114" s="81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82" t="s">
        <v>161</v>
      </c>
      <c r="B117" s="82"/>
      <c r="C117" s="82"/>
      <c r="D117" s="82"/>
      <c r="E117" s="82"/>
    </row>
    <row r="118" customFormat="false" ht="13.5" hidden="false" customHeight="true" outlineLevel="0" collapsed="false">
      <c r="A118" s="83" t="s">
        <v>162</v>
      </c>
      <c r="B118" s="83"/>
      <c r="C118" s="83" t="s">
        <v>44</v>
      </c>
      <c r="D118" s="83"/>
      <c r="E118" s="84" t="s">
        <v>45</v>
      </c>
    </row>
    <row r="119" customFormat="false" ht="13.5" hidden="false" customHeight="true" outlineLevel="0" collapsed="false">
      <c r="A119" s="85" t="s">
        <v>163</v>
      </c>
      <c r="B119" s="85"/>
      <c r="C119" s="86"/>
      <c r="D119" s="86"/>
      <c r="E119" s="87" t="n">
        <f aca="false">C114</f>
        <v>1503</v>
      </c>
    </row>
    <row r="120" customFormat="false" ht="13.5" hidden="false" customHeight="true" outlineLevel="0" collapsed="false">
      <c r="C120" s="88" t="s">
        <v>164</v>
      </c>
      <c r="D120" s="88"/>
      <c r="E120" s="89" t="n">
        <f aca="false">I3</f>
        <v>0</v>
      </c>
    </row>
    <row r="121" customFormat="false" ht="13.5" hidden="false" customHeight="true" outlineLevel="0" collapsed="false"/>
    <row r="122" customFormat="false" ht="13.5" hidden="false" customHeight="true" outlineLevel="0" collapsed="false">
      <c r="A122" s="82" t="s">
        <v>165</v>
      </c>
      <c r="B122" s="82"/>
      <c r="C122" s="82"/>
      <c r="D122" s="82"/>
      <c r="E122" s="82"/>
    </row>
    <row r="123" customFormat="false" ht="13.5" hidden="false" customHeight="true" outlineLevel="0" collapsed="false">
      <c r="A123" s="82" t="s">
        <v>162</v>
      </c>
      <c r="B123" s="82"/>
      <c r="C123" s="82" t="s">
        <v>44</v>
      </c>
      <c r="D123" s="82"/>
      <c r="E123" s="90" t="s">
        <v>45</v>
      </c>
    </row>
    <row r="124" customFormat="false" ht="13.5" hidden="false" customHeight="true" outlineLevel="0" collapsed="false">
      <c r="A124" s="91" t="s">
        <v>166</v>
      </c>
      <c r="B124" s="91"/>
      <c r="C124" s="92"/>
      <c r="D124" s="92"/>
      <c r="E124" s="89" t="n">
        <f aca="false">E120</f>
        <v>0</v>
      </c>
    </row>
    <row r="125" customFormat="false" ht="13.5" hidden="false" customHeight="true" outlineLevel="0" collapsed="false">
      <c r="A125" s="93" t="s">
        <v>143</v>
      </c>
      <c r="B125" s="93"/>
      <c r="C125" s="94" t="s">
        <v>167</v>
      </c>
      <c r="D125" s="94"/>
      <c r="E125" s="95" t="n">
        <v>0</v>
      </c>
    </row>
    <row r="126" customFormat="false" ht="13.5" hidden="false" customHeight="true" outlineLevel="0" collapsed="false">
      <c r="A126" s="93"/>
      <c r="B126" s="93"/>
      <c r="C126" s="96" t="s">
        <v>168</v>
      </c>
      <c r="D126" s="96"/>
      <c r="E126" s="97" t="n">
        <v>1000</v>
      </c>
    </row>
    <row r="127" customFormat="false" ht="13.5" hidden="false" customHeight="true" outlineLevel="0" collapsed="false">
      <c r="A127" s="93"/>
      <c r="B127" s="93"/>
      <c r="C127" s="98" t="s">
        <v>169</v>
      </c>
      <c r="D127" s="98"/>
      <c r="E127" s="95" t="n">
        <v>140</v>
      </c>
    </row>
    <row r="128" customFormat="false" ht="13.5" hidden="false" customHeight="true" outlineLevel="0" collapsed="false">
      <c r="A128" s="93"/>
      <c r="B128" s="93"/>
      <c r="C128" s="98" t="s">
        <v>170</v>
      </c>
      <c r="D128" s="98"/>
      <c r="E128" s="95" t="n">
        <v>68</v>
      </c>
    </row>
    <row r="129" customFormat="false" ht="13.5" hidden="false" customHeight="true" outlineLevel="0" collapsed="false">
      <c r="A129" s="93"/>
      <c r="B129" s="93"/>
      <c r="C129" s="94" t="s">
        <v>171</v>
      </c>
      <c r="D129" s="99"/>
      <c r="E129" s="95" t="n">
        <v>420</v>
      </c>
    </row>
    <row r="130" customFormat="false" ht="13.5" hidden="false" customHeight="true" outlineLevel="0" collapsed="false">
      <c r="A130" s="93"/>
      <c r="B130" s="93"/>
      <c r="C130" s="98" t="s">
        <v>172</v>
      </c>
      <c r="D130" s="98"/>
      <c r="E130" s="95" t="n">
        <v>775.68</v>
      </c>
    </row>
    <row r="131" customFormat="false" ht="13.5" hidden="false" customHeight="true" outlineLevel="0" collapsed="false">
      <c r="A131" s="85" t="s">
        <v>163</v>
      </c>
      <c r="B131" s="85"/>
      <c r="C131" s="100" t="s">
        <v>173</v>
      </c>
      <c r="D131" s="100"/>
      <c r="E131" s="101" t="n">
        <f aca="false">C114</f>
        <v>1503</v>
      </c>
    </row>
    <row r="132" customFormat="false" ht="13.5" hidden="false" customHeight="true" outlineLevel="0" collapsed="false">
      <c r="C132" s="102" t="s">
        <v>174</v>
      </c>
      <c r="D132" s="102"/>
      <c r="E132" s="89" t="n">
        <f aca="false">SUM(E38,E124)-SUM(E125:E131)</f>
        <v>-416.68</v>
      </c>
    </row>
    <row r="133" customFormat="false" ht="13.5" hidden="false" customHeight="true" outlineLevel="0" collapsed="false">
      <c r="A133" s="103"/>
      <c r="B133" s="103"/>
      <c r="C133" s="103"/>
      <c r="D133" s="103"/>
      <c r="E133" s="103"/>
      <c r="H133" s="104"/>
    </row>
    <row r="134" customFormat="false" ht="17.25" hidden="false" customHeight="true" outlineLevel="0" collapsed="false">
      <c r="A134" s="103"/>
      <c r="B134" s="103"/>
      <c r="C134" s="103"/>
      <c r="D134" s="103"/>
      <c r="E134" s="103"/>
    </row>
    <row r="135" customFormat="false" ht="13.5" hidden="false" customHeight="true" outlineLevel="0" collapsed="false">
      <c r="A135" s="105" t="s">
        <v>175</v>
      </c>
      <c r="B135" s="105"/>
      <c r="C135" s="105"/>
      <c r="D135" s="105"/>
      <c r="E135" s="105"/>
    </row>
    <row r="136" customFormat="false" ht="13.5" hidden="false" customHeight="true" outlineLevel="0" collapsed="false">
      <c r="A136" s="82" t="s">
        <v>162</v>
      </c>
      <c r="B136" s="82"/>
      <c r="C136" s="82" t="s">
        <v>44</v>
      </c>
      <c r="D136" s="82"/>
      <c r="E136" s="90" t="s">
        <v>45</v>
      </c>
    </row>
    <row r="137" customFormat="false" ht="13.5" hidden="false" customHeight="true" outlineLevel="0" collapsed="false">
      <c r="A137" s="106" t="s">
        <v>176</v>
      </c>
      <c r="B137" s="106"/>
      <c r="C137" s="92"/>
      <c r="D137" s="92"/>
      <c r="E137" s="89" t="n">
        <f aca="false">E132</f>
        <v>-416.68</v>
      </c>
    </row>
    <row r="138" customFormat="false" ht="13.5" hidden="false" customHeight="true" outlineLevel="0" collapsed="false">
      <c r="A138" s="91" t="s">
        <v>143</v>
      </c>
      <c r="B138" s="91"/>
      <c r="C138" s="107" t="s">
        <v>177</v>
      </c>
      <c r="D138" s="107"/>
      <c r="E138" s="95" t="n">
        <v>4000</v>
      </c>
    </row>
    <row r="139" customFormat="false" ht="13.5" hidden="false" customHeight="true" outlineLevel="0" collapsed="false">
      <c r="A139" s="91"/>
      <c r="B139" s="91"/>
      <c r="C139" s="99" t="s">
        <v>178</v>
      </c>
      <c r="D139" s="99"/>
      <c r="E139" s="95" t="n">
        <v>2254</v>
      </c>
    </row>
    <row r="140" customFormat="false" ht="13.5" hidden="false" customHeight="true" outlineLevel="0" collapsed="false">
      <c r="A140" s="91"/>
      <c r="B140" s="91"/>
      <c r="C140" s="99" t="s">
        <v>179</v>
      </c>
      <c r="D140" s="99"/>
      <c r="E140" s="95" t="n">
        <v>560</v>
      </c>
    </row>
    <row r="141" customFormat="false" ht="13.5" hidden="false" customHeight="true" outlineLevel="0" collapsed="false">
      <c r="A141" s="91"/>
      <c r="B141" s="91"/>
      <c r="C141" s="99" t="s">
        <v>180</v>
      </c>
      <c r="D141" s="99"/>
      <c r="E141" s="95" t="n">
        <v>0</v>
      </c>
    </row>
    <row r="142" customFormat="false" ht="30" hidden="false" customHeight="true" outlineLevel="0" collapsed="false">
      <c r="A142" s="91"/>
      <c r="B142" s="91"/>
      <c r="C142" s="108" t="s">
        <v>181</v>
      </c>
      <c r="D142" s="108"/>
      <c r="E142" s="95" t="n">
        <v>700</v>
      </c>
    </row>
    <row r="143" customFormat="false" ht="15" hidden="false" customHeight="true" outlineLevel="0" collapsed="false">
      <c r="A143" s="91"/>
      <c r="B143" s="91"/>
      <c r="C143" s="108" t="s">
        <v>182</v>
      </c>
      <c r="D143" s="108"/>
      <c r="E143" s="95" t="n">
        <v>498</v>
      </c>
    </row>
    <row r="144" customFormat="false" ht="13.5" hidden="false" customHeight="true" outlineLevel="0" collapsed="false">
      <c r="A144" s="91"/>
      <c r="B144" s="91"/>
      <c r="C144" s="109" t="s">
        <v>183</v>
      </c>
      <c r="D144" s="109"/>
      <c r="E144" s="95" t="n">
        <v>368</v>
      </c>
    </row>
    <row r="145" customFormat="false" ht="13.5" hidden="false" customHeight="true" outlineLevel="0" collapsed="false">
      <c r="A145" s="91"/>
      <c r="B145" s="91"/>
      <c r="C145" s="99" t="s">
        <v>184</v>
      </c>
      <c r="D145" s="99"/>
      <c r="E145" s="95" t="n">
        <v>204</v>
      </c>
    </row>
    <row r="146" customFormat="false" ht="13.5" hidden="false" customHeight="true" outlineLevel="0" collapsed="false">
      <c r="A146" s="91"/>
      <c r="B146" s="91"/>
      <c r="C146" s="99" t="s">
        <v>185</v>
      </c>
      <c r="D146" s="99"/>
      <c r="E146" s="95" t="n">
        <v>207.5</v>
      </c>
    </row>
    <row r="147" customFormat="false" ht="13.5" hidden="false" customHeight="true" outlineLevel="0" collapsed="false">
      <c r="A147" s="91"/>
      <c r="B147" s="91"/>
      <c r="C147" s="99" t="s">
        <v>186</v>
      </c>
      <c r="D147" s="99"/>
      <c r="E147" s="95" t="n">
        <v>187</v>
      </c>
    </row>
    <row r="148" customFormat="false" ht="13.5" hidden="false" customHeight="true" outlineLevel="0" collapsed="false">
      <c r="A148" s="91"/>
      <c r="B148" s="91"/>
      <c r="C148" s="99" t="s">
        <v>187</v>
      </c>
      <c r="D148" s="99"/>
      <c r="E148" s="95" t="n">
        <v>391.5</v>
      </c>
    </row>
    <row r="149" customFormat="false" ht="13.5" hidden="false" customHeight="true" outlineLevel="0" collapsed="false">
      <c r="A149" s="91"/>
      <c r="B149" s="91"/>
      <c r="C149" s="98" t="s">
        <v>188</v>
      </c>
      <c r="D149" s="98"/>
      <c r="E149" s="95" t="n">
        <v>966.7</v>
      </c>
    </row>
    <row r="150" customFormat="false" ht="13.5" hidden="false" customHeight="true" outlineLevel="0" collapsed="false">
      <c r="A150" s="91"/>
      <c r="B150" s="91"/>
      <c r="C150" s="98" t="s">
        <v>189</v>
      </c>
      <c r="D150" s="98"/>
      <c r="E150" s="95" t="n">
        <v>4500</v>
      </c>
    </row>
    <row r="151" customFormat="false" ht="13.5" hidden="false" customHeight="true" outlineLevel="0" collapsed="false">
      <c r="A151" s="85" t="s">
        <v>163</v>
      </c>
      <c r="B151" s="85"/>
      <c r="C151" s="100"/>
      <c r="D151" s="100"/>
      <c r="E151" s="110" t="n">
        <f aca="false">C114</f>
        <v>1503</v>
      </c>
    </row>
    <row r="152" customFormat="false" ht="13.5" hidden="false" customHeight="true" outlineLevel="0" collapsed="false">
      <c r="C152" s="102" t="s">
        <v>174</v>
      </c>
      <c r="D152" s="102"/>
      <c r="E152" s="95" t="n">
        <f aca="false">(E51+E137)-SUM(E138:E151)</f>
        <v>3260.12</v>
      </c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  <row r="1056" customFormat="false" ht="13.5" hidden="false" customHeight="true" outlineLevel="0" collapsed="false">
      <c r="A1056" s="3"/>
      <c r="B1056" s="3"/>
    </row>
    <row r="1057" customFormat="false" ht="13.5" hidden="false" customHeight="true" outlineLevel="0" collapsed="false">
      <c r="A1057" s="3"/>
      <c r="B1057" s="3"/>
    </row>
    <row r="1058" customFormat="false" ht="13.5" hidden="false" customHeight="true" outlineLevel="0" collapsed="false">
      <c r="A1058" s="3"/>
      <c r="B1058" s="3"/>
    </row>
    <row r="1059" customFormat="false" ht="13.5" hidden="false" customHeight="true" outlineLevel="0" collapsed="false">
      <c r="A1059" s="3"/>
      <c r="B1059" s="3"/>
    </row>
    <row r="1060" customFormat="false" ht="13.5" hidden="false" customHeight="true" outlineLevel="0" collapsed="false">
      <c r="A1060" s="3"/>
      <c r="B1060" s="3"/>
    </row>
    <row r="1061" customFormat="false" ht="13.5" hidden="false" customHeight="true" outlineLevel="0" collapsed="false">
      <c r="A1061" s="3"/>
      <c r="B1061" s="3"/>
    </row>
    <row r="1062" customFormat="false" ht="13.5" hidden="false" customHeight="true" outlineLevel="0" collapsed="false">
      <c r="A1062" s="3"/>
      <c r="B1062" s="3"/>
    </row>
    <row r="1063" customFormat="false" ht="13.5" hidden="false" customHeight="true" outlineLevel="0" collapsed="false">
      <c r="A1063" s="3"/>
      <c r="B1063" s="3"/>
    </row>
    <row r="1064" customFormat="false" ht="13.5" hidden="false" customHeight="true" outlineLevel="0" collapsed="false">
      <c r="A1064" s="3"/>
      <c r="B1064" s="3"/>
    </row>
    <row r="1065" customFormat="false" ht="13.5" hidden="false" customHeight="true" outlineLevel="0" collapsed="false">
      <c r="A1065" s="3"/>
      <c r="B1065" s="3"/>
    </row>
  </sheetData>
  <mergeCells count="87">
    <mergeCell ref="A1:F1"/>
    <mergeCell ref="H1:I1"/>
    <mergeCell ref="A2:C2"/>
    <mergeCell ref="D2:F2"/>
    <mergeCell ref="C12:F12"/>
    <mergeCell ref="H23:H24"/>
    <mergeCell ref="I23:I24"/>
    <mergeCell ref="A28:E28"/>
    <mergeCell ref="C29:D29"/>
    <mergeCell ref="H29:H31"/>
    <mergeCell ref="I29:I31"/>
    <mergeCell ref="C30:D30"/>
    <mergeCell ref="A33:E33"/>
    <mergeCell ref="A34:B34"/>
    <mergeCell ref="C34:D34"/>
    <mergeCell ref="C35:D35"/>
    <mergeCell ref="C36:D36"/>
    <mergeCell ref="C37:D37"/>
    <mergeCell ref="A40:E40"/>
    <mergeCell ref="A41:A42"/>
    <mergeCell ref="B41:B42"/>
    <mergeCell ref="C41:D42"/>
    <mergeCell ref="E41:E42"/>
    <mergeCell ref="C43:D43"/>
    <mergeCell ref="C44:D44"/>
    <mergeCell ref="A45:A47"/>
    <mergeCell ref="B45:B47"/>
    <mergeCell ref="C45:D47"/>
    <mergeCell ref="E45:E47"/>
    <mergeCell ref="H46:I46"/>
    <mergeCell ref="H47:H49"/>
    <mergeCell ref="I47:I49"/>
    <mergeCell ref="C48:D48"/>
    <mergeCell ref="C49:D49"/>
    <mergeCell ref="C50:D50"/>
    <mergeCell ref="A63:C63"/>
    <mergeCell ref="A65:C65"/>
    <mergeCell ref="A70:C71"/>
    <mergeCell ref="A77:C77"/>
    <mergeCell ref="A81:C81"/>
    <mergeCell ref="A86:C86"/>
    <mergeCell ref="A89:C89"/>
    <mergeCell ref="A95:C95"/>
    <mergeCell ref="A100:C100"/>
    <mergeCell ref="A107:C107"/>
    <mergeCell ref="A117:E117"/>
    <mergeCell ref="A118:B118"/>
    <mergeCell ref="C118:D118"/>
    <mergeCell ref="A119:B119"/>
    <mergeCell ref="C119:D119"/>
    <mergeCell ref="C120:D120"/>
    <mergeCell ref="A122:E122"/>
    <mergeCell ref="A123:B123"/>
    <mergeCell ref="C123:D123"/>
    <mergeCell ref="A124:B124"/>
    <mergeCell ref="C124:D124"/>
    <mergeCell ref="A125:B130"/>
    <mergeCell ref="C125:D125"/>
    <mergeCell ref="C126:D126"/>
    <mergeCell ref="C127:D127"/>
    <mergeCell ref="C128:D128"/>
    <mergeCell ref="C130:D130"/>
    <mergeCell ref="A131:B131"/>
    <mergeCell ref="C131:D131"/>
    <mergeCell ref="C132:D132"/>
    <mergeCell ref="A135:E135"/>
    <mergeCell ref="A136:B136"/>
    <mergeCell ref="C136:D136"/>
    <mergeCell ref="A137:B137"/>
    <mergeCell ref="C137:D137"/>
    <mergeCell ref="A138:B150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A151:B151"/>
    <mergeCell ref="C151:D151"/>
    <mergeCell ref="C152:D152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45 I50:I63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52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37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24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32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20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E109" activeCellId="0" sqref="E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429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31399.87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31399.87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430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431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432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433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434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435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436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2.75" hidden="false" customHeight="true" outlineLevel="0" collapsed="false">
      <c r="A19" s="47" t="s">
        <v>437</v>
      </c>
      <c r="B19" s="25" t="s">
        <v>77</v>
      </c>
      <c r="C19" s="26" t="s">
        <v>212</v>
      </c>
      <c r="D19" s="26"/>
      <c r="E19" s="34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SUM(E18:E19)</f>
        <v>2405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438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439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7.25" hidden="false" customHeight="true" outlineLevel="0" collapsed="false">
      <c r="A25" s="47" t="s">
        <v>440</v>
      </c>
      <c r="B25" s="25" t="s">
        <v>275</v>
      </c>
      <c r="C25" s="43" t="s">
        <v>49</v>
      </c>
      <c r="D25" s="43"/>
      <c r="E25" s="34" t="n">
        <v>68</v>
      </c>
    </row>
    <row r="26" customFormat="false" ht="12.75" hidden="false" customHeight="true" outlineLevel="0" collapsed="false">
      <c r="A26" s="47" t="s">
        <v>441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442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3.8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IF(('April 2026 - June 2026'!C78)+SUM(E90+E98+E107) &lt; 0,(('April 2026 - June 2026'!C78))+SUM(E90+E98+E107), TEXT((('April 2026 - June 2026'!C78))+SUM(E90+E98+E107),"+$0.00"))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IF(('April 2026 - June 2026'!C80)+SUM(0) &lt; 0,(('April 2026 - June 2026'!C80))+SUM(0), TEXT((('April 2026 - June 2026'!C80))+SUM(0),"+$0.00"))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443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42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('April 2026 - June 2026'!E109+E14)-SUM(E89:E91)</f>
        <v>27615.87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444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369</v>
      </c>
      <c r="B96" s="91"/>
      <c r="C96" s="132"/>
      <c r="D96" s="132"/>
      <c r="E96" s="89" t="n">
        <f aca="false">E92</f>
        <v>27615.87</v>
      </c>
    </row>
    <row r="97" customFormat="false" ht="13.5" hidden="false" customHeight="true" outlineLevel="0" collapsed="false">
      <c r="A97" s="93" t="s">
        <v>143</v>
      </c>
      <c r="B97" s="93"/>
      <c r="C97" s="98" t="s">
        <v>373</v>
      </c>
      <c r="D97" s="98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(E20+E96)-SUM(E97:E99)</f>
        <v>29473.87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445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29473.87</v>
      </c>
    </row>
    <row r="106" customFormat="false" ht="13.5" hidden="false" customHeight="true" outlineLevel="0" collapsed="false">
      <c r="A106" s="93" t="s">
        <v>143</v>
      </c>
      <c r="B106" s="93"/>
      <c r="C106" s="94" t="s">
        <v>373</v>
      </c>
      <c r="D106" s="94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31399.87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E110" activeCellId="0" sqref="E1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446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E110</f>
        <v>36945.87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36945.87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C84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447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448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449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450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451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452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453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2.75" hidden="false" customHeight="true" outlineLevel="0" collapsed="false">
      <c r="A19" s="47" t="s">
        <v>454</v>
      </c>
      <c r="B19" s="25" t="s">
        <v>77</v>
      </c>
      <c r="C19" s="26" t="s">
        <v>212</v>
      </c>
      <c r="D19" s="26"/>
      <c r="E19" s="34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SUM(E18:E19)</f>
        <v>2405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455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456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7.25" hidden="false" customHeight="true" outlineLevel="0" collapsed="false">
      <c r="A25" s="47" t="s">
        <v>457</v>
      </c>
      <c r="B25" s="25" t="s">
        <v>275</v>
      </c>
      <c r="C25" s="43" t="s">
        <v>49</v>
      </c>
      <c r="D25" s="43"/>
      <c r="E25" s="34" t="n">
        <v>68</v>
      </c>
    </row>
    <row r="26" customFormat="false" ht="17.25" hidden="false" customHeight="true" outlineLevel="0" collapsed="false">
      <c r="A26" s="47" t="s">
        <v>458</v>
      </c>
      <c r="B26" s="25" t="s">
        <v>275</v>
      </c>
      <c r="C26" s="43" t="s">
        <v>49</v>
      </c>
      <c r="D26" s="43"/>
      <c r="E26" s="34" t="n">
        <v>68</v>
      </c>
    </row>
    <row r="27" customFormat="false" ht="12.75" hidden="false" customHeight="true" outlineLevel="0" collapsed="false">
      <c r="A27" s="47" t="s">
        <v>459</v>
      </c>
      <c r="B27" s="25" t="s">
        <v>77</v>
      </c>
      <c r="C27" s="26" t="s">
        <v>212</v>
      </c>
      <c r="D27" s="26"/>
      <c r="E27" s="34" t="n">
        <v>0</v>
      </c>
    </row>
    <row r="28" customFormat="false" ht="12.75" hidden="false" customHeight="true" outlineLevel="0" collapsed="false">
      <c r="A28" s="36"/>
      <c r="B28" s="36"/>
      <c r="C28" s="36"/>
      <c r="D28" s="37" t="s">
        <v>50</v>
      </c>
      <c r="E28" s="29" t="n">
        <f aca="false">SUM(E24:E27)</f>
        <v>2541</v>
      </c>
    </row>
    <row r="29" customFormat="false" ht="13.5" hidden="false" customHeight="true" outlineLevel="0" collapsed="false">
      <c r="A29" s="3"/>
      <c r="B29" s="3"/>
      <c r="C29" s="3"/>
      <c r="D29" s="51"/>
      <c r="E29" s="52"/>
    </row>
    <row r="30" customFormat="false" ht="12.7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  <c r="C31" s="3"/>
      <c r="D31" s="51"/>
      <c r="E31" s="52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122" t="s">
        <v>460</v>
      </c>
      <c r="B33" s="122"/>
      <c r="C33" s="122"/>
    </row>
    <row r="34" customFormat="false" ht="13.5" hidden="false" customHeight="true" outlineLevel="0" collapsed="false">
      <c r="A34" s="53" t="s">
        <v>43</v>
      </c>
      <c r="B34" s="53" t="s">
        <v>44</v>
      </c>
      <c r="C34" s="54" t="s">
        <v>45</v>
      </c>
      <c r="D34" s="55"/>
    </row>
    <row r="35" customFormat="false" ht="13.5" hidden="false" customHeight="true" outlineLevel="0" collapsed="false">
      <c r="A35" s="56" t="s">
        <v>102</v>
      </c>
      <c r="B35" s="56"/>
      <c r="C35" s="56"/>
    </row>
    <row r="36" customFormat="false" ht="13.5" hidden="false" customHeight="true" outlineLevel="0" collapsed="false">
      <c r="A36" s="47" t="s">
        <v>271</v>
      </c>
      <c r="B36" s="25"/>
      <c r="C36" s="34" t="n">
        <v>78</v>
      </c>
    </row>
    <row r="37" customFormat="false" ht="13.5" hidden="false" customHeight="true" outlineLevel="0" collapsed="false">
      <c r="A37" s="57" t="s">
        <v>61</v>
      </c>
      <c r="B37" s="58"/>
      <c r="C37" s="59" t="n">
        <v>0</v>
      </c>
    </row>
    <row r="38" customFormat="false" ht="13.5" hidden="false" customHeight="true" outlineLevel="0" collapsed="false">
      <c r="A38" s="60" t="s">
        <v>104</v>
      </c>
      <c r="B38" s="60" t="s">
        <v>105</v>
      </c>
      <c r="C38" s="59" t="n">
        <v>149</v>
      </c>
    </row>
    <row r="39" customFormat="false" ht="13.5" hidden="false" customHeight="true" outlineLevel="0" collapsed="false">
      <c r="A39" s="61"/>
      <c r="B39" s="47" t="s">
        <v>106</v>
      </c>
      <c r="C39" s="62" t="n">
        <f aca="false">SUM(C36:C38)</f>
        <v>227</v>
      </c>
    </row>
    <row r="40" customFormat="false" ht="13.5" hidden="false" customHeight="true" outlineLevel="0" collapsed="false">
      <c r="A40" s="63" t="s">
        <v>290</v>
      </c>
      <c r="B40" s="63"/>
      <c r="C40" s="63"/>
    </row>
    <row r="41" customFormat="false" ht="13.5" hidden="false" customHeight="true" outlineLevel="0" collapsed="false">
      <c r="A41" s="63"/>
      <c r="B41" s="63"/>
      <c r="C41" s="63"/>
    </row>
    <row r="42" customFormat="false" ht="13.5" hidden="false" customHeight="true" outlineLevel="0" collapsed="false">
      <c r="A42" s="25" t="s">
        <v>108</v>
      </c>
      <c r="B42" s="25"/>
      <c r="C42" s="27" t="n">
        <v>0</v>
      </c>
    </row>
    <row r="43" customFormat="false" ht="13.5" hidden="false" customHeight="true" outlineLevel="0" collapsed="false">
      <c r="A43" s="25" t="s">
        <v>109</v>
      </c>
      <c r="B43" s="25"/>
      <c r="C43" s="64" t="n">
        <v>0</v>
      </c>
    </row>
    <row r="44" customFormat="false" ht="13.5" hidden="false" customHeight="true" outlineLevel="0" collapsed="false">
      <c r="A44" s="25" t="s">
        <v>110</v>
      </c>
      <c r="B44" s="25"/>
      <c r="C44" s="64" t="n">
        <v>0</v>
      </c>
    </row>
    <row r="45" customFormat="false" ht="13.5" hidden="false" customHeight="true" outlineLevel="0" collapsed="false">
      <c r="A45" s="25" t="s">
        <v>111</v>
      </c>
      <c r="B45" s="25"/>
      <c r="C45" s="64" t="n">
        <v>0</v>
      </c>
    </row>
    <row r="46" customFormat="false" ht="13.5" hidden="false" customHeight="true" outlineLevel="0" collapsed="false">
      <c r="A46" s="25" t="s">
        <v>157</v>
      </c>
      <c r="B46" s="25"/>
      <c r="C46" s="64" t="n">
        <v>0</v>
      </c>
    </row>
    <row r="47" customFormat="false" ht="13.5" hidden="false" customHeight="true" outlineLevel="0" collapsed="false">
      <c r="A47" s="25"/>
      <c r="B47" s="25" t="s">
        <v>112</v>
      </c>
      <c r="C47" s="64" t="n">
        <f aca="false">SUM(C42:C46)</f>
        <v>0</v>
      </c>
    </row>
    <row r="48" customFormat="false" ht="13.5" hidden="false" customHeight="true" outlineLevel="0" collapsed="false">
      <c r="A48" s="56" t="s">
        <v>113</v>
      </c>
      <c r="B48" s="56"/>
      <c r="C48" s="56"/>
    </row>
    <row r="49" customFormat="false" ht="13.5" hidden="false" customHeight="true" outlineLevel="0" collapsed="false">
      <c r="A49" s="25" t="s">
        <v>114</v>
      </c>
      <c r="B49" s="25" t="s">
        <v>115</v>
      </c>
      <c r="C49" s="34" t="n">
        <v>0</v>
      </c>
    </row>
    <row r="50" customFormat="false" ht="13.5" hidden="false" customHeight="true" outlineLevel="0" collapsed="false">
      <c r="A50" s="25" t="s">
        <v>116</v>
      </c>
      <c r="B50" s="25" t="s">
        <v>117</v>
      </c>
      <c r="C50" s="34" t="n">
        <v>0</v>
      </c>
    </row>
    <row r="51" customFormat="false" ht="13.5" hidden="false" customHeight="true" outlineLevel="0" collapsed="false">
      <c r="A51" s="25"/>
      <c r="B51" s="47" t="s">
        <v>118</v>
      </c>
      <c r="C51" s="34" t="n">
        <f aca="false">SUM(C49:C50)</f>
        <v>0</v>
      </c>
    </row>
    <row r="52" customFormat="false" ht="13.5" hidden="false" customHeight="true" outlineLevel="0" collapsed="false">
      <c r="A52" s="56" t="s">
        <v>119</v>
      </c>
      <c r="B52" s="56"/>
      <c r="C52" s="56"/>
    </row>
    <row r="53" customFormat="false" ht="13.5" hidden="false" customHeight="true" outlineLevel="0" collapsed="false">
      <c r="A53" s="25" t="s">
        <v>120</v>
      </c>
      <c r="B53" s="25" t="s">
        <v>121</v>
      </c>
      <c r="C53" s="27" t="n">
        <v>0</v>
      </c>
    </row>
    <row r="54" customFormat="false" ht="13.5" hidden="false" customHeight="true" outlineLevel="0" collapsed="false">
      <c r="A54" s="58"/>
      <c r="B54" s="57" t="s">
        <v>122</v>
      </c>
      <c r="C54" s="65" t="n">
        <v>0</v>
      </c>
    </row>
    <row r="55" customFormat="false" ht="13.5" hidden="false" customHeight="true" outlineLevel="0" collapsed="false">
      <c r="A55" s="58"/>
      <c r="B55" s="60" t="s">
        <v>123</v>
      </c>
      <c r="C55" s="65" t="n">
        <v>0</v>
      </c>
    </row>
    <row r="56" customFormat="false" ht="13.5" hidden="false" customHeight="true" outlineLevel="0" collapsed="false">
      <c r="A56" s="58"/>
      <c r="B56" s="57" t="s">
        <v>124</v>
      </c>
      <c r="C56" s="65" t="n">
        <f aca="false">SUM(C53:C55)</f>
        <v>0</v>
      </c>
    </row>
    <row r="57" customFormat="false" ht="13.5" hidden="false" customHeight="true" outlineLevel="0" collapsed="false">
      <c r="A57" s="56" t="s">
        <v>125</v>
      </c>
      <c r="B57" s="56"/>
      <c r="C57" s="56"/>
    </row>
    <row r="58" customFormat="false" ht="13.5" hidden="false" customHeight="true" outlineLevel="0" collapsed="false">
      <c r="A58" s="25" t="s">
        <v>126</v>
      </c>
      <c r="B58" s="25" t="s">
        <v>127</v>
      </c>
      <c r="C58" s="27" t="n">
        <v>0</v>
      </c>
    </row>
    <row r="59" customFormat="false" ht="13.5" hidden="false" customHeight="true" outlineLevel="0" collapsed="false">
      <c r="A59" s="58"/>
      <c r="B59" s="57" t="s">
        <v>128</v>
      </c>
      <c r="C59" s="65" t="n">
        <f aca="false">SUM(C58)</f>
        <v>0</v>
      </c>
    </row>
    <row r="60" customFormat="false" ht="13.5" hidden="false" customHeight="true" outlineLevel="0" collapsed="false">
      <c r="A60" s="66" t="s">
        <v>129</v>
      </c>
      <c r="B60" s="66"/>
      <c r="C60" s="66"/>
    </row>
    <row r="61" customFormat="false" ht="33" hidden="false" customHeight="true" outlineLevel="0" collapsed="false">
      <c r="A61" s="25" t="s">
        <v>130</v>
      </c>
      <c r="B61" s="47" t="s">
        <v>131</v>
      </c>
      <c r="C61" s="27" t="n">
        <v>0</v>
      </c>
    </row>
    <row r="62" customFormat="false" ht="33" hidden="false" customHeight="true" outlineLevel="0" collapsed="false">
      <c r="A62" s="25" t="s">
        <v>132</v>
      </c>
      <c r="B62" s="47" t="s">
        <v>133</v>
      </c>
      <c r="C62" s="27" t="n">
        <v>0</v>
      </c>
    </row>
    <row r="63" customFormat="false" ht="33" hidden="false" customHeight="true" outlineLevel="0" collapsed="false">
      <c r="A63" s="25" t="s">
        <v>134</v>
      </c>
      <c r="B63" s="47" t="s">
        <v>135</v>
      </c>
      <c r="C63" s="27" t="n">
        <v>0</v>
      </c>
    </row>
    <row r="64" customFormat="false" ht="33" hidden="false" customHeight="true" outlineLevel="0" collapsed="false">
      <c r="A64" s="25" t="s">
        <v>136</v>
      </c>
      <c r="B64" s="47" t="s">
        <v>136</v>
      </c>
      <c r="C64" s="27" t="n">
        <v>0</v>
      </c>
    </row>
    <row r="65" customFormat="false" ht="19.5" hidden="false" customHeight="true" outlineLevel="0" collapsed="false">
      <c r="A65" s="25"/>
      <c r="B65" s="47" t="s">
        <v>23</v>
      </c>
      <c r="C65" s="27" t="n">
        <f aca="false">SUM(C61:C64)</f>
        <v>0</v>
      </c>
    </row>
    <row r="66" customFormat="false" ht="13.5" hidden="false" customHeight="true" outlineLevel="0" collapsed="false">
      <c r="A66" s="67" t="s">
        <v>137</v>
      </c>
      <c r="B66" s="67"/>
      <c r="C66" s="67"/>
    </row>
    <row r="67" customFormat="false" ht="13.5" hidden="false" customHeight="true" outlineLevel="0" collapsed="false">
      <c r="A67" s="60" t="s">
        <v>138</v>
      </c>
      <c r="B67" s="58"/>
      <c r="C67" s="27" t="n">
        <v>0</v>
      </c>
    </row>
    <row r="68" customFormat="false" ht="15" hidden="false" customHeight="true" outlineLevel="0" collapsed="false">
      <c r="A68" s="61" t="s">
        <v>139</v>
      </c>
      <c r="B68" s="61" t="s">
        <v>140</v>
      </c>
      <c r="C68" s="27" t="n">
        <v>0</v>
      </c>
    </row>
    <row r="69" customFormat="false" ht="13.5" hidden="false" customHeight="true" outlineLevel="0" collapsed="false">
      <c r="A69" s="31" t="s">
        <v>77</v>
      </c>
      <c r="B69" s="31" t="s">
        <v>141</v>
      </c>
      <c r="C69" s="27" t="n">
        <v>0</v>
      </c>
    </row>
    <row r="70" customFormat="false" ht="13.5" hidden="false" customHeight="true" outlineLevel="0" collapsed="false">
      <c r="A70" s="25"/>
      <c r="B70" s="47" t="s">
        <v>142</v>
      </c>
      <c r="C70" s="27" t="n">
        <f aca="false">SUM(C67:C69)</f>
        <v>0</v>
      </c>
    </row>
    <row r="71" customFormat="false" ht="13.5" hidden="false" customHeight="true" outlineLevel="0" collapsed="false">
      <c r="A71" s="68" t="s">
        <v>143</v>
      </c>
      <c r="B71" s="68"/>
      <c r="C71" s="68"/>
    </row>
    <row r="72" customFormat="false" ht="13.5" hidden="false" customHeight="true" outlineLevel="0" collapsed="false">
      <c r="A72" s="69" t="s">
        <v>144</v>
      </c>
      <c r="B72" s="70" t="s">
        <v>145</v>
      </c>
      <c r="C72" s="71" t="n">
        <v>200</v>
      </c>
    </row>
    <row r="73" customFormat="false" ht="13.5" hidden="false" customHeight="true" outlineLevel="0" collapsed="false">
      <c r="A73" s="123" t="s">
        <v>146</v>
      </c>
      <c r="B73" s="143" t="s">
        <v>147</v>
      </c>
      <c r="C73" s="125" t="n">
        <v>68</v>
      </c>
    </row>
    <row r="74" customFormat="false" ht="13.8" hidden="false" customHeight="false" outlineLevel="0" collapsed="false">
      <c r="A74" s="72" t="s">
        <v>148</v>
      </c>
      <c r="B74" s="47" t="s">
        <v>316</v>
      </c>
      <c r="C74" s="73" t="n">
        <v>52</v>
      </c>
    </row>
    <row r="75" customFormat="false" ht="13.5" hidden="false" customHeight="true" outlineLevel="0" collapsed="false">
      <c r="A75" s="57" t="s">
        <v>150</v>
      </c>
      <c r="B75" s="74" t="s">
        <v>234</v>
      </c>
      <c r="C75" s="65" t="n">
        <v>0</v>
      </c>
    </row>
    <row r="76" customFormat="false" ht="13.5" hidden="false" customHeight="true" outlineLevel="0" collapsed="false">
      <c r="A76" s="61"/>
      <c r="B76" s="70" t="s">
        <v>152</v>
      </c>
      <c r="C76" s="75" t="n">
        <f aca="false">SUM(C72:C75)</f>
        <v>320</v>
      </c>
    </row>
    <row r="77" customFormat="false" ht="13.5" hidden="false" customHeight="true" outlineLevel="0" collapsed="false">
      <c r="A77" s="61"/>
      <c r="B77" s="76" t="s">
        <v>23</v>
      </c>
      <c r="C77" s="75" t="n">
        <f aca="false">C39+C47+C51+C56+C59+C65+C70+C76</f>
        <v>547</v>
      </c>
    </row>
    <row r="78" customFormat="false" ht="13.5" hidden="false" customHeight="true" outlineLevel="0" collapsed="false">
      <c r="A78" s="68" t="s">
        <v>153</v>
      </c>
      <c r="B78" s="68"/>
      <c r="C78" s="68"/>
    </row>
    <row r="79" customFormat="false" ht="13.5" hidden="false" customHeight="true" outlineLevel="0" collapsed="false">
      <c r="A79" s="70" t="s">
        <v>154</v>
      </c>
      <c r="B79" s="70"/>
      <c r="C79" s="126" t="str">
        <f aca="false">IF(('July 2026 - September 2026'!C78)+SUM(E91+E99+E108) &lt; 0,(('July 2026 - September 2026'!C78))+SUM(E91+E99+E108), TEXT((('July 2026 - September 2026'!C78))+SUM(E91+E99+E108),"+$0.00"))</f>
        <v>+$100.00</v>
      </c>
    </row>
    <row r="80" customFormat="false" ht="13.5" hidden="false" customHeight="true" outlineLevel="0" collapsed="false">
      <c r="A80" s="70" t="s">
        <v>155</v>
      </c>
      <c r="B80" s="70"/>
      <c r="C80" s="126" t="n">
        <v>0</v>
      </c>
    </row>
    <row r="81" customFormat="false" ht="13.5" hidden="false" customHeight="true" outlineLevel="0" collapsed="false">
      <c r="A81" s="70" t="s">
        <v>156</v>
      </c>
      <c r="B81" s="70"/>
      <c r="C81" s="126" t="n">
        <f aca="false">IF(('July 2026 - September 2026'!C80)+SUM(0) &lt; 0,(('July 2026 - September 2026'!C80))+SUM(0), TEXT((('July 2026 - September 2026'!C80))+SUM(0),"+$0.00"))</f>
        <v>-100</v>
      </c>
    </row>
    <row r="82" customFormat="false" ht="23.85" hidden="false" customHeight="false" outlineLevel="0" collapsed="false">
      <c r="A82" s="47" t="s">
        <v>157</v>
      </c>
      <c r="B82" s="78"/>
      <c r="C82" s="126" t="n">
        <v>0</v>
      </c>
    </row>
    <row r="83" customFormat="false" ht="23.85" hidden="false" customHeight="false" outlineLevel="0" collapsed="false">
      <c r="A83" s="47" t="s">
        <v>158</v>
      </c>
      <c r="B83" s="78"/>
      <c r="C83" s="126" t="n">
        <v>0</v>
      </c>
    </row>
    <row r="84" customFormat="false" ht="13.5" hidden="false" customHeight="true" outlineLevel="0" collapsed="false">
      <c r="A84" s="61"/>
      <c r="B84" s="79" t="s">
        <v>159</v>
      </c>
      <c r="C84" s="126" t="n">
        <f aca="false">C79+C80+C81+C82+C83</f>
        <v>0</v>
      </c>
    </row>
    <row r="85" customFormat="false" ht="13.5" hidden="false" customHeight="true" outlineLevel="0" collapsed="false">
      <c r="A85" s="25"/>
      <c r="B85" s="28" t="s">
        <v>160</v>
      </c>
      <c r="C85" s="80" t="n">
        <f aca="false">C77</f>
        <v>547</v>
      </c>
      <c r="H85" s="81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82" t="s">
        <v>461</v>
      </c>
      <c r="B88" s="82"/>
      <c r="C88" s="82"/>
      <c r="D88" s="82"/>
      <c r="E88" s="82"/>
      <c r="G88" s="135" t="s">
        <v>257</v>
      </c>
      <c r="H88" s="136" t="n">
        <v>0</v>
      </c>
    </row>
    <row r="89" customFormat="false" ht="46.25" hidden="false" customHeight="false" outlineLevel="0" collapsed="false">
      <c r="A89" s="83" t="s">
        <v>162</v>
      </c>
      <c r="B89" s="83"/>
      <c r="C89" s="83" t="s">
        <v>44</v>
      </c>
      <c r="D89" s="83"/>
      <c r="E89" s="84" t="s">
        <v>45</v>
      </c>
      <c r="G89" s="137" t="s">
        <v>258</v>
      </c>
      <c r="H89" s="138" t="n">
        <f aca="false">C72-H88</f>
        <v>200</v>
      </c>
    </row>
    <row r="90" customFormat="false" ht="42" hidden="false" customHeight="true" outlineLevel="0" collapsed="false">
      <c r="A90" s="91" t="s">
        <v>143</v>
      </c>
      <c r="B90" s="91"/>
      <c r="C90" s="145" t="s">
        <v>367</v>
      </c>
      <c r="D90" s="145"/>
      <c r="E90" s="95" t="n">
        <v>150</v>
      </c>
    </row>
    <row r="91" customFormat="false" ht="13.5" hidden="false" customHeight="true" outlineLevel="0" collapsed="false">
      <c r="A91" s="91"/>
      <c r="B91" s="91"/>
      <c r="C91" s="98" t="s">
        <v>374</v>
      </c>
      <c r="D91" s="98"/>
      <c r="E91" s="95" t="n">
        <v>0</v>
      </c>
    </row>
    <row r="92" customFormat="false" ht="13.5" hidden="false" customHeight="true" outlineLevel="0" collapsed="false">
      <c r="A92" s="91" t="s">
        <v>163</v>
      </c>
      <c r="B92" s="91"/>
      <c r="C92" s="92"/>
      <c r="D92" s="92"/>
      <c r="E92" s="128" t="n">
        <f aca="false">C85</f>
        <v>547</v>
      </c>
    </row>
    <row r="93" customFormat="false" ht="13.5" hidden="false" customHeight="true" outlineLevel="0" collapsed="false">
      <c r="A93" s="160"/>
      <c r="B93" s="160"/>
      <c r="C93" s="129" t="s">
        <v>164</v>
      </c>
      <c r="D93" s="129"/>
      <c r="E93" s="146" t="n">
        <f aca="false">('July 2026 - September 2026'!E109+E14)-SUM(E90:E92)</f>
        <v>33243.87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82" t="s">
        <v>462</v>
      </c>
      <c r="B95" s="82"/>
      <c r="C95" s="82"/>
      <c r="D95" s="82"/>
      <c r="E95" s="82"/>
      <c r="G95" s="135" t="s">
        <v>257</v>
      </c>
      <c r="H95" s="136" t="n">
        <v>0</v>
      </c>
    </row>
    <row r="96" customFormat="false" ht="46.25" hidden="false" customHeight="false" outlineLevel="0" collapsed="false">
      <c r="A96" s="82" t="s">
        <v>162</v>
      </c>
      <c r="B96" s="82"/>
      <c r="C96" s="82" t="s">
        <v>44</v>
      </c>
      <c r="D96" s="82"/>
      <c r="E96" s="90" t="s">
        <v>45</v>
      </c>
      <c r="G96" s="137" t="s">
        <v>258</v>
      </c>
      <c r="H96" s="138" t="n">
        <f aca="false">C72-H95</f>
        <v>200</v>
      </c>
    </row>
    <row r="97" customFormat="false" ht="13.5" hidden="false" customHeight="true" outlineLevel="0" collapsed="false">
      <c r="A97" s="91" t="s">
        <v>391</v>
      </c>
      <c r="B97" s="91"/>
      <c r="C97" s="132"/>
      <c r="D97" s="132"/>
      <c r="E97" s="89" t="n">
        <f aca="false">E93</f>
        <v>33243.87</v>
      </c>
    </row>
    <row r="98" customFormat="false" ht="13.5" hidden="false" customHeight="true" outlineLevel="0" collapsed="false">
      <c r="A98" s="93" t="s">
        <v>143</v>
      </c>
      <c r="B98" s="93"/>
      <c r="C98" s="98" t="s">
        <v>373</v>
      </c>
      <c r="D98" s="98"/>
      <c r="E98" s="95" t="n">
        <v>0</v>
      </c>
    </row>
    <row r="99" customFormat="false" ht="13.5" hidden="false" customHeight="true" outlineLevel="0" collapsed="false">
      <c r="A99" s="93"/>
      <c r="B99" s="93"/>
      <c r="C99" s="98" t="s">
        <v>374</v>
      </c>
      <c r="D99" s="98"/>
      <c r="E99" s="95" t="n">
        <v>0</v>
      </c>
    </row>
    <row r="100" customFormat="false" ht="13.5" hidden="false" customHeight="true" outlineLevel="0" collapsed="false">
      <c r="A100" s="91" t="s">
        <v>163</v>
      </c>
      <c r="B100" s="91"/>
      <c r="C100" s="92"/>
      <c r="D100" s="92"/>
      <c r="E100" s="101" t="n">
        <f aca="false">C85</f>
        <v>547</v>
      </c>
    </row>
    <row r="101" customFormat="false" ht="13.5" hidden="false" customHeight="true" outlineLevel="0" collapsed="false">
      <c r="C101" s="102" t="s">
        <v>174</v>
      </c>
      <c r="D101" s="102"/>
      <c r="E101" s="89" t="n">
        <f aca="false">(E20+E97)-SUM(E98:E100)</f>
        <v>35101.87</v>
      </c>
    </row>
    <row r="102" customFormat="false" ht="13.5" hidden="false" customHeight="true" outlineLevel="0" collapsed="false">
      <c r="A102" s="103"/>
      <c r="B102" s="103"/>
      <c r="C102" s="103"/>
      <c r="D102" s="103"/>
      <c r="E102" s="103"/>
    </row>
    <row r="103" customFormat="false" ht="17.25" hidden="false" customHeight="true" outlineLevel="0" collapsed="false">
      <c r="A103" s="103"/>
      <c r="B103" s="103"/>
      <c r="C103" s="103"/>
      <c r="D103" s="103"/>
      <c r="E103" s="103"/>
    </row>
    <row r="104" customFormat="false" ht="13.5" hidden="false" customHeight="true" outlineLevel="0" collapsed="false">
      <c r="A104" s="105" t="s">
        <v>463</v>
      </c>
      <c r="B104" s="105"/>
      <c r="C104" s="105"/>
      <c r="D104" s="105"/>
      <c r="E104" s="105"/>
      <c r="G104" s="135" t="s">
        <v>257</v>
      </c>
      <c r="H104" s="136" t="n">
        <v>0</v>
      </c>
    </row>
    <row r="105" customFormat="false" ht="46.25" hidden="false" customHeight="false" outlineLevel="0" collapsed="false">
      <c r="A105" s="82" t="s">
        <v>162</v>
      </c>
      <c r="B105" s="82"/>
      <c r="C105" s="82" t="s">
        <v>44</v>
      </c>
      <c r="D105" s="82"/>
      <c r="E105" s="90" t="s">
        <v>45</v>
      </c>
      <c r="G105" s="137" t="s">
        <v>258</v>
      </c>
      <c r="H105" s="138" t="n">
        <f aca="false">C72-H104</f>
        <v>200</v>
      </c>
    </row>
    <row r="106" customFormat="false" ht="13.5" hidden="false" customHeight="true" outlineLevel="0" collapsed="false">
      <c r="A106" s="91" t="s">
        <v>411</v>
      </c>
      <c r="B106" s="91"/>
      <c r="C106" s="92"/>
      <c r="D106" s="92"/>
      <c r="E106" s="89" t="n">
        <f aca="false">E101</f>
        <v>35101.87</v>
      </c>
    </row>
    <row r="107" customFormat="false" ht="32.8" hidden="false" customHeight="true" outlineLevel="0" collapsed="false">
      <c r="A107" s="93" t="s">
        <v>143</v>
      </c>
      <c r="B107" s="93"/>
      <c r="C107" s="148" t="s">
        <v>367</v>
      </c>
      <c r="D107" s="148"/>
      <c r="E107" s="95" t="n">
        <v>150</v>
      </c>
    </row>
    <row r="108" customFormat="false" ht="13.5" hidden="false" customHeight="true" outlineLevel="0" collapsed="false">
      <c r="A108" s="93"/>
      <c r="B108" s="93"/>
      <c r="C108" s="98" t="s">
        <v>374</v>
      </c>
      <c r="D108" s="98"/>
      <c r="E108" s="95" t="n">
        <v>0</v>
      </c>
    </row>
    <row r="109" customFormat="false" ht="13.5" hidden="false" customHeight="true" outlineLevel="0" collapsed="false">
      <c r="A109" s="91" t="s">
        <v>163</v>
      </c>
      <c r="B109" s="91"/>
      <c r="C109" s="92"/>
      <c r="D109" s="92"/>
      <c r="E109" s="101" t="n">
        <f aca="false">C85</f>
        <v>547</v>
      </c>
    </row>
    <row r="110" customFormat="false" ht="13.5" hidden="false" customHeight="true" outlineLevel="0" collapsed="false">
      <c r="C110" s="102" t="s">
        <v>174</v>
      </c>
      <c r="D110" s="102"/>
      <c r="E110" s="95" t="n">
        <f aca="false">(E28+E106)-SUM(E107:E109)</f>
        <v>36945.87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A22:E22"/>
    <mergeCell ref="C23:D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10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6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7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1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3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9" activeCellId="0" sqref="E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464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42573.87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42573.87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465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466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467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468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164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469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470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471</v>
      </c>
      <c r="B18" s="25" t="s">
        <v>275</v>
      </c>
      <c r="C18" s="43" t="s">
        <v>49</v>
      </c>
      <c r="D18" s="43"/>
      <c r="E18" s="34" t="n">
        <v>68</v>
      </c>
    </row>
    <row r="19" customFormat="false" ht="12.75" hidden="false" customHeight="true" outlineLevel="0" collapsed="false">
      <c r="A19" s="47" t="s">
        <v>472</v>
      </c>
      <c r="B19" s="25" t="s">
        <v>77</v>
      </c>
      <c r="C19" s="26" t="s">
        <v>212</v>
      </c>
      <c r="D19" s="26"/>
      <c r="E19" s="34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473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474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7.25" hidden="false" customHeight="true" outlineLevel="0" collapsed="false">
      <c r="A25" s="47" t="s">
        <v>475</v>
      </c>
      <c r="B25" s="25" t="s">
        <v>275</v>
      </c>
      <c r="C25" s="43" t="s">
        <v>49</v>
      </c>
      <c r="D25" s="43"/>
      <c r="E25" s="34" t="n">
        <v>68</v>
      </c>
    </row>
    <row r="26" customFormat="false" ht="12.75" hidden="false" customHeight="true" outlineLevel="0" collapsed="false">
      <c r="A26" s="47" t="s">
        <v>476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477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3.8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478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22.35" hidden="false" customHeight="true" outlineLevel="0" collapsed="false">
      <c r="A89" s="91" t="s">
        <v>143</v>
      </c>
      <c r="B89" s="91"/>
      <c r="C89" s="145" t="s">
        <v>373</v>
      </c>
      <c r="D89" s="145"/>
      <c r="E89" s="95" t="n">
        <v>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('October 2026 - December 2026'!E110+E13)-SUM(E89:E91)</f>
        <v>38871.87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479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324</v>
      </c>
      <c r="B96" s="91"/>
      <c r="C96" s="132"/>
      <c r="D96" s="132"/>
      <c r="E96" s="89" t="n">
        <f aca="false">E92</f>
        <v>38871.87</v>
      </c>
    </row>
    <row r="97" customFormat="false" ht="35.8" hidden="false" customHeight="true" outlineLevel="0" collapsed="false">
      <c r="A97" s="93" t="s">
        <v>143</v>
      </c>
      <c r="B97" s="93"/>
      <c r="C97" s="145" t="s">
        <v>367</v>
      </c>
      <c r="D97" s="145"/>
      <c r="E97" s="95" t="n">
        <v>150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(E20+E96)-SUM(E97:E99)</f>
        <v>40647.87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480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40647.87</v>
      </c>
    </row>
    <row r="106" customFormat="false" ht="22.35" hidden="false" customHeight="true" outlineLevel="0" collapsed="false">
      <c r="A106" s="93" t="s">
        <v>143</v>
      </c>
      <c r="B106" s="93"/>
      <c r="C106" s="148" t="s">
        <v>373</v>
      </c>
      <c r="D106" s="148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42573.87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109" activeCellId="0" sqref="E1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481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48051.87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48051.87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482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483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484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485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164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486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487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2.75" hidden="false" customHeight="true" outlineLevel="0" collapsed="false">
      <c r="A18" s="47" t="s">
        <v>488</v>
      </c>
      <c r="B18" s="25" t="s">
        <v>77</v>
      </c>
      <c r="C18" s="26" t="s">
        <v>212</v>
      </c>
      <c r="D18" s="26"/>
      <c r="E18" s="34" t="n">
        <v>0</v>
      </c>
    </row>
    <row r="19" customFormat="false" ht="12.75" hidden="false" customHeight="true" outlineLevel="0" collapsed="false">
      <c r="A19" s="3"/>
      <c r="B19" s="3"/>
      <c r="C19" s="3"/>
      <c r="D19" s="28" t="s">
        <v>50</v>
      </c>
      <c r="E19" s="142" t="n">
        <f aca="false">SUM(E17:E18)</f>
        <v>2405</v>
      </c>
    </row>
    <row r="20" customFormat="false" ht="13.5" hidden="false" customHeight="true" outlineLevel="0" collapsed="false">
      <c r="A20" s="3"/>
      <c r="B20" s="3"/>
      <c r="C20" s="3"/>
      <c r="D20" s="51"/>
      <c r="E20" s="52"/>
    </row>
    <row r="21" customFormat="false" ht="13.5" hidden="false" customHeight="true" outlineLevel="0" collapsed="false">
      <c r="A21" s="21" t="s">
        <v>489</v>
      </c>
      <c r="B21" s="21"/>
      <c r="C21" s="21"/>
      <c r="D21" s="21"/>
      <c r="E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12.75" hidden="false" customHeight="true" outlineLevel="0" collapsed="false">
      <c r="A22" s="116" t="s">
        <v>4</v>
      </c>
      <c r="B22" s="117" t="s">
        <v>43</v>
      </c>
      <c r="C22" s="112" t="s">
        <v>44</v>
      </c>
      <c r="D22" s="112"/>
      <c r="E22" s="112" t="s">
        <v>45</v>
      </c>
    </row>
    <row r="23" customFormat="false" ht="13.5" hidden="false" customHeight="true" outlineLevel="0" collapsed="false">
      <c r="A23" s="57" t="s">
        <v>490</v>
      </c>
      <c r="B23" s="113" t="s">
        <v>48</v>
      </c>
      <c r="C23" s="114" t="s">
        <v>49</v>
      </c>
      <c r="D23" s="114"/>
      <c r="E23" s="65" t="n">
        <v>2405</v>
      </c>
    </row>
    <row r="24" customFormat="false" ht="17.25" hidden="false" customHeight="true" outlineLevel="0" collapsed="false">
      <c r="A24" s="47" t="s">
        <v>491</v>
      </c>
      <c r="B24" s="25" t="s">
        <v>275</v>
      </c>
      <c r="C24" s="43" t="s">
        <v>49</v>
      </c>
      <c r="D24" s="43"/>
      <c r="E24" s="34" t="n">
        <v>68</v>
      </c>
    </row>
    <row r="25" customFormat="false" ht="17.25" hidden="false" customHeight="true" outlineLevel="0" collapsed="false">
      <c r="A25" s="47" t="s">
        <v>492</v>
      </c>
      <c r="B25" s="25" t="s">
        <v>275</v>
      </c>
      <c r="C25" s="43" t="s">
        <v>49</v>
      </c>
      <c r="D25" s="43"/>
      <c r="E25" s="34" t="n">
        <v>68</v>
      </c>
    </row>
    <row r="26" customFormat="false" ht="12.75" hidden="false" customHeight="true" outlineLevel="0" collapsed="false">
      <c r="A26" s="47" t="s">
        <v>493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SUM(E23:E26)</f>
        <v>2541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494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3.8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str">
        <f aca="false">IF(('January 2027 - March 2027'!C80)+SUM(0) &lt; 0,(('January 2027 - March 2027'!C80))+SUM(0), TEXT((('January 2027 - March 2027'!C80))+SUM(0),"+$0.00"))</f>
        <v>+$0.00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495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5.05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66" t="n">
        <f aca="false">('January 2027 - March 2027'!E109+E13)-SUM(E89:E91)</f>
        <v>44349.87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496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349</v>
      </c>
      <c r="B96" s="91"/>
      <c r="C96" s="132"/>
      <c r="D96" s="132"/>
      <c r="E96" s="89" t="n">
        <f aca="false">E92</f>
        <v>44349.87</v>
      </c>
    </row>
    <row r="97" customFormat="false" ht="20.85" hidden="false" customHeight="true" outlineLevel="0" collapsed="false">
      <c r="A97" s="93" t="s">
        <v>143</v>
      </c>
      <c r="B97" s="93"/>
      <c r="C97" s="145" t="s">
        <v>373</v>
      </c>
      <c r="D97" s="145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(E19+E96)-SUM(E97:E99)</f>
        <v>46207.87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497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46207.87</v>
      </c>
    </row>
    <row r="106" customFormat="false" ht="33.55" hidden="false" customHeight="true" outlineLevel="0" collapsed="false">
      <c r="A106" s="93" t="s">
        <v>143</v>
      </c>
      <c r="B106" s="93"/>
      <c r="C106" s="148" t="s">
        <v>367</v>
      </c>
      <c r="D106" s="148"/>
      <c r="E106" s="95" t="n">
        <v>150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48051.87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A21:E21"/>
    <mergeCell ref="C22:D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E40" activeCellId="0" sqref="E4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190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E142</f>
        <v>502.709999999999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502.709999999999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C96</f>
        <v>-8403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30" hidden="false" customHeight="true" outlineLevel="0" collapsed="false">
      <c r="A8" s="21" t="s">
        <v>192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30" hidden="false" customHeight="true" outlineLevel="0" collapsed="false">
      <c r="A9" s="22" t="s">
        <v>4</v>
      </c>
      <c r="B9" s="23" t="s">
        <v>43</v>
      </c>
      <c r="C9" s="112" t="s">
        <v>44</v>
      </c>
      <c r="D9" s="112"/>
      <c r="E9" s="112" t="s">
        <v>45</v>
      </c>
    </row>
    <row r="10" customFormat="false" ht="30" hidden="false" customHeight="true" outlineLevel="0" collapsed="false">
      <c r="A10" s="57" t="s">
        <v>193</v>
      </c>
      <c r="B10" s="113" t="s">
        <v>48</v>
      </c>
      <c r="C10" s="114" t="s">
        <v>49</v>
      </c>
      <c r="D10" s="114"/>
      <c r="E10" s="65" t="n">
        <v>2405</v>
      </c>
    </row>
    <row r="11" customFormat="false" ht="30" hidden="false" customHeight="true" outlineLevel="0" collapsed="false">
      <c r="A11" s="47"/>
      <c r="B11" s="25" t="s">
        <v>194</v>
      </c>
      <c r="C11" s="26"/>
      <c r="D11" s="26"/>
      <c r="E11" s="65" t="n">
        <v>27</v>
      </c>
    </row>
    <row r="12" customFormat="false" ht="30" hidden="false" customHeight="true" outlineLevel="0" collapsed="false">
      <c r="A12" s="47"/>
      <c r="B12" s="25" t="s">
        <v>195</v>
      </c>
      <c r="C12" s="26"/>
      <c r="D12" s="26"/>
      <c r="E12" s="65" t="n">
        <v>17</v>
      </c>
    </row>
    <row r="13" customFormat="false" ht="30" hidden="false" customHeight="true" outlineLevel="0" collapsed="false">
      <c r="A13" s="115" t="s">
        <v>196</v>
      </c>
      <c r="B13" s="25" t="s">
        <v>197</v>
      </c>
      <c r="C13" s="26"/>
      <c r="D13" s="26"/>
      <c r="E13" s="27" t="n">
        <v>1500</v>
      </c>
    </row>
    <row r="14" customFormat="false" ht="30" hidden="false" customHeight="true" outlineLevel="0" collapsed="false">
      <c r="A14" s="36"/>
      <c r="B14" s="36"/>
      <c r="C14" s="36"/>
      <c r="D14" s="37" t="s">
        <v>50</v>
      </c>
      <c r="E14" s="29" t="n">
        <f aca="false">SUM(E10:E13)</f>
        <v>3949</v>
      </c>
    </row>
    <row r="15" customFormat="false" ht="13.5" hidden="false" customHeight="true" outlineLevel="0" collapsed="false">
      <c r="A15" s="3"/>
      <c r="B15" s="3"/>
    </row>
    <row r="16" customFormat="false" ht="30" hidden="false" customHeight="true" outlineLevel="0" collapsed="false">
      <c r="A16" s="21" t="s">
        <v>198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30" hidden="false" customHeight="true" outlineLevel="0" collapsed="false">
      <c r="A17" s="116" t="s">
        <v>4</v>
      </c>
      <c r="B17" s="117" t="s">
        <v>43</v>
      </c>
      <c r="C17" s="112" t="s">
        <v>44</v>
      </c>
      <c r="D17" s="112"/>
      <c r="E17" s="112" t="s">
        <v>45</v>
      </c>
    </row>
    <row r="18" customFormat="false" ht="30" hidden="false" customHeight="true" outlineLevel="0" collapsed="false">
      <c r="A18" s="47" t="s">
        <v>199</v>
      </c>
      <c r="B18" s="25" t="s">
        <v>200</v>
      </c>
      <c r="C18" s="91" t="s">
        <v>201</v>
      </c>
      <c r="D18" s="91"/>
      <c r="E18" s="34" t="n">
        <v>204</v>
      </c>
    </row>
    <row r="19" customFormat="false" ht="30" hidden="false" customHeight="true" outlineLevel="0" collapsed="false">
      <c r="A19" s="47" t="s">
        <v>199</v>
      </c>
      <c r="B19" s="25" t="s">
        <v>202</v>
      </c>
      <c r="C19" s="118" t="s">
        <v>203</v>
      </c>
      <c r="D19" s="118"/>
      <c r="E19" s="34" t="n">
        <v>207.5</v>
      </c>
    </row>
    <row r="20" customFormat="false" ht="30" hidden="false" customHeight="true" outlineLevel="0" collapsed="false">
      <c r="A20" s="47" t="s">
        <v>204</v>
      </c>
      <c r="B20" s="25" t="s">
        <v>205</v>
      </c>
      <c r="C20" s="118" t="s">
        <v>206</v>
      </c>
      <c r="D20" s="118"/>
      <c r="E20" s="34" t="n">
        <v>900</v>
      </c>
    </row>
    <row r="21" customFormat="false" ht="30" hidden="false" customHeight="true" outlineLevel="0" collapsed="false">
      <c r="A21" s="47" t="s">
        <v>207</v>
      </c>
      <c r="B21" s="25" t="s">
        <v>48</v>
      </c>
      <c r="C21" s="26" t="s">
        <v>49</v>
      </c>
      <c r="D21" s="26"/>
      <c r="E21" s="34" t="n">
        <v>2405</v>
      </c>
    </row>
    <row r="22" customFormat="false" ht="30" hidden="false" customHeight="true" outlineLevel="0" collapsed="false">
      <c r="A22" s="47" t="s">
        <v>208</v>
      </c>
      <c r="B22" s="25" t="s">
        <v>209</v>
      </c>
      <c r="C22" s="26" t="s">
        <v>210</v>
      </c>
      <c r="D22" s="26"/>
      <c r="E22" s="34" t="n">
        <v>0</v>
      </c>
    </row>
    <row r="23" customFormat="false" ht="30" hidden="false" customHeight="true" outlineLevel="0" collapsed="false">
      <c r="A23" s="47"/>
      <c r="B23" s="25" t="s">
        <v>195</v>
      </c>
      <c r="C23" s="26"/>
      <c r="D23" s="26"/>
      <c r="E23" s="34" t="n">
        <v>17</v>
      </c>
    </row>
    <row r="24" customFormat="false" ht="30" hidden="false" customHeight="true" outlineLevel="0" collapsed="false">
      <c r="A24" s="47"/>
      <c r="B24" s="25" t="s">
        <v>194</v>
      </c>
      <c r="C24" s="26"/>
      <c r="D24" s="26"/>
      <c r="E24" s="34" t="n">
        <v>27</v>
      </c>
    </row>
    <row r="25" customFormat="false" ht="30" hidden="false" customHeight="true" outlineLevel="0" collapsed="false">
      <c r="A25" s="47" t="s">
        <v>211</v>
      </c>
      <c r="B25" s="119" t="s">
        <v>77</v>
      </c>
      <c r="C25" s="26" t="s">
        <v>212</v>
      </c>
      <c r="D25" s="26"/>
      <c r="E25" s="120" t="n">
        <v>0</v>
      </c>
    </row>
    <row r="26" customFormat="false" ht="30" hidden="false" customHeight="true" outlineLevel="0" collapsed="false">
      <c r="A26" s="36"/>
      <c r="B26" s="36"/>
      <c r="C26" s="36"/>
      <c r="D26" s="37" t="s">
        <v>50</v>
      </c>
      <c r="E26" s="29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51"/>
      <c r="E27" s="52"/>
    </row>
    <row r="28" customFormat="false" ht="30" hidden="false" customHeight="true" outlineLevel="0" collapsed="false">
      <c r="A28" s="21" t="s">
        <v>213</v>
      </c>
      <c r="B28" s="21"/>
      <c r="C28" s="21"/>
      <c r="D28" s="21"/>
      <c r="E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30" hidden="false" customHeight="true" outlineLevel="0" collapsed="false">
      <c r="A29" s="116" t="s">
        <v>4</v>
      </c>
      <c r="B29" s="117" t="s">
        <v>43</v>
      </c>
      <c r="C29" s="112" t="s">
        <v>44</v>
      </c>
      <c r="D29" s="112"/>
      <c r="E29" s="112" t="s">
        <v>45</v>
      </c>
    </row>
    <row r="30" customFormat="false" ht="30" hidden="false" customHeight="true" outlineLevel="0" collapsed="false">
      <c r="A30" s="47" t="s">
        <v>214</v>
      </c>
      <c r="B30" s="25" t="s">
        <v>77</v>
      </c>
      <c r="C30" s="26" t="s">
        <v>212</v>
      </c>
      <c r="D30" s="26"/>
      <c r="E30" s="34" t="n">
        <v>0</v>
      </c>
    </row>
    <row r="31" customFormat="false" ht="30" hidden="false" customHeight="true" outlineLevel="0" collapsed="false">
      <c r="A31" s="47"/>
      <c r="B31" s="25" t="s">
        <v>215</v>
      </c>
      <c r="C31" s="26"/>
      <c r="D31" s="26"/>
      <c r="E31" s="34" t="n">
        <v>270</v>
      </c>
    </row>
    <row r="32" customFormat="false" ht="30" hidden="false" customHeight="true" outlineLevel="0" collapsed="false">
      <c r="A32" s="121" t="s">
        <v>214</v>
      </c>
      <c r="B32" s="25" t="s">
        <v>48</v>
      </c>
      <c r="C32" s="26" t="s">
        <v>49</v>
      </c>
      <c r="D32" s="26"/>
      <c r="E32" s="34" t="n">
        <v>2405</v>
      </c>
    </row>
    <row r="33" customFormat="false" ht="30" hidden="false" customHeight="true" outlineLevel="0" collapsed="false">
      <c r="A33" s="47"/>
      <c r="B33" s="25" t="s">
        <v>216</v>
      </c>
      <c r="C33" s="26"/>
      <c r="D33" s="26"/>
      <c r="E33" s="34" t="n">
        <v>204</v>
      </c>
    </row>
    <row r="34" customFormat="false" ht="30" hidden="false" customHeight="true" outlineLevel="0" collapsed="false">
      <c r="A34" s="47" t="s">
        <v>214</v>
      </c>
      <c r="B34" s="25" t="s">
        <v>217</v>
      </c>
      <c r="C34" s="26"/>
      <c r="D34" s="26"/>
      <c r="E34" s="34" t="n">
        <v>27</v>
      </c>
    </row>
    <row r="35" customFormat="false" ht="30" hidden="false" customHeight="true" outlineLevel="0" collapsed="false">
      <c r="A35" s="47" t="s">
        <v>218</v>
      </c>
      <c r="B35" s="25" t="s">
        <v>219</v>
      </c>
      <c r="C35" s="26"/>
      <c r="D35" s="26"/>
      <c r="E35" s="34" t="n">
        <v>1000</v>
      </c>
    </row>
    <row r="36" customFormat="false" ht="30" hidden="false" customHeight="true" outlineLevel="0" collapsed="false">
      <c r="A36" s="47" t="s">
        <v>220</v>
      </c>
      <c r="B36" s="25" t="s">
        <v>221</v>
      </c>
      <c r="C36" s="26" t="s">
        <v>222</v>
      </c>
      <c r="D36" s="26"/>
      <c r="E36" s="34" t="n">
        <v>100</v>
      </c>
    </row>
    <row r="37" customFormat="false" ht="30" hidden="false" customHeight="true" outlineLevel="0" collapsed="false">
      <c r="A37" s="47" t="s">
        <v>223</v>
      </c>
      <c r="B37" s="25" t="s">
        <v>224</v>
      </c>
      <c r="C37" s="26" t="s">
        <v>225</v>
      </c>
      <c r="D37" s="26"/>
      <c r="E37" s="34" t="n">
        <v>500</v>
      </c>
    </row>
    <row r="38" customFormat="false" ht="30" hidden="false" customHeight="true" outlineLevel="0" collapsed="false">
      <c r="A38" s="47" t="s">
        <v>226</v>
      </c>
      <c r="B38" s="25" t="s">
        <v>227</v>
      </c>
      <c r="C38" s="26" t="s">
        <v>228</v>
      </c>
      <c r="D38" s="26"/>
      <c r="E38" s="34" t="n">
        <v>123.5</v>
      </c>
    </row>
    <row r="39" customFormat="false" ht="30" hidden="false" customHeight="true" outlineLevel="0" collapsed="false">
      <c r="A39" s="47"/>
      <c r="B39" s="25" t="s">
        <v>229</v>
      </c>
      <c r="C39" s="26" t="s">
        <v>230</v>
      </c>
      <c r="D39" s="26"/>
      <c r="E39" s="34" t="n">
        <v>800</v>
      </c>
    </row>
    <row r="40" customFormat="false" ht="30" hidden="false" customHeight="true" outlineLevel="0" collapsed="false">
      <c r="A40" s="36"/>
      <c r="B40" s="36"/>
      <c r="C40" s="36"/>
      <c r="D40" s="37" t="s">
        <v>50</v>
      </c>
      <c r="E40" s="29" t="n">
        <f aca="false">SUM(E30:E39)</f>
        <v>5429.5</v>
      </c>
    </row>
    <row r="41" customFormat="false" ht="13.5" hidden="false" customHeight="true" outlineLevel="0" collapsed="false">
      <c r="A41" s="3"/>
      <c r="B41" s="3"/>
      <c r="C41" s="3"/>
      <c r="D41" s="51"/>
      <c r="E41" s="52"/>
    </row>
    <row r="42" customFormat="false" ht="12.75" hidden="false" customHeight="true" outlineLevel="0" collapsed="false">
      <c r="A42" s="3"/>
      <c r="B42" s="3"/>
      <c r="C42" s="3"/>
      <c r="D42" s="51"/>
      <c r="E42" s="52"/>
    </row>
    <row r="43" customFormat="false" ht="13.5" hidden="false" customHeight="true" outlineLevel="0" collapsed="false">
      <c r="A43" s="3"/>
      <c r="B43" s="3"/>
      <c r="C43" s="3"/>
      <c r="D43" s="51"/>
      <c r="E43" s="52"/>
    </row>
    <row r="44" customFormat="false" ht="13.5" hidden="false" customHeight="true" outlineLevel="0" collapsed="false">
      <c r="A44" s="3"/>
      <c r="B44" s="3"/>
    </row>
    <row r="45" customFormat="false" ht="13.5" hidden="false" customHeight="true" outlineLevel="0" collapsed="false">
      <c r="A45" s="122" t="s">
        <v>231</v>
      </c>
      <c r="B45" s="122"/>
      <c r="C45" s="122"/>
    </row>
    <row r="46" customFormat="false" ht="13.5" hidden="false" customHeight="true" outlineLevel="0" collapsed="false">
      <c r="A46" s="53" t="s">
        <v>43</v>
      </c>
      <c r="B46" s="53" t="s">
        <v>44</v>
      </c>
      <c r="C46" s="54" t="s">
        <v>45</v>
      </c>
      <c r="D46" s="55"/>
    </row>
    <row r="47" customFormat="false" ht="13.5" hidden="false" customHeight="true" outlineLevel="0" collapsed="false">
      <c r="A47" s="56" t="s">
        <v>102</v>
      </c>
      <c r="B47" s="56"/>
      <c r="C47" s="56"/>
    </row>
    <row r="48" customFormat="false" ht="13.5" hidden="false" customHeight="true" outlineLevel="0" collapsed="false">
      <c r="A48" s="47" t="s">
        <v>103</v>
      </c>
      <c r="B48" s="25"/>
      <c r="C48" s="34" t="n">
        <v>204</v>
      </c>
    </row>
    <row r="49" customFormat="false" ht="13.5" hidden="false" customHeight="true" outlineLevel="0" collapsed="false">
      <c r="A49" s="57" t="s">
        <v>61</v>
      </c>
      <c r="B49" s="58"/>
      <c r="C49" s="59" t="n">
        <v>0</v>
      </c>
    </row>
    <row r="50" customFormat="false" ht="13.5" hidden="false" customHeight="true" outlineLevel="0" collapsed="false">
      <c r="A50" s="60" t="s">
        <v>104</v>
      </c>
      <c r="B50" s="60" t="s">
        <v>105</v>
      </c>
      <c r="C50" s="59" t="n">
        <v>207.5</v>
      </c>
    </row>
    <row r="51" customFormat="false" ht="13.5" hidden="false" customHeight="true" outlineLevel="0" collapsed="false">
      <c r="A51" s="61"/>
      <c r="B51" s="47" t="s">
        <v>106</v>
      </c>
      <c r="C51" s="62" t="n">
        <f aca="false">SUM(C48:C50)</f>
        <v>411.5</v>
      </c>
    </row>
    <row r="52" customFormat="false" ht="13.5" hidden="false" customHeight="true" outlineLevel="0" collapsed="false">
      <c r="A52" s="63" t="s">
        <v>107</v>
      </c>
      <c r="B52" s="63"/>
      <c r="C52" s="63"/>
    </row>
    <row r="53" customFormat="false" ht="13.5" hidden="false" customHeight="true" outlineLevel="0" collapsed="false">
      <c r="A53" s="63"/>
      <c r="B53" s="63"/>
      <c r="C53" s="63"/>
    </row>
    <row r="54" customFormat="false" ht="13.5" hidden="false" customHeight="true" outlineLevel="0" collapsed="false">
      <c r="A54" s="25" t="s">
        <v>108</v>
      </c>
      <c r="B54" s="25"/>
      <c r="C54" s="27" t="n">
        <v>0</v>
      </c>
    </row>
    <row r="55" customFormat="false" ht="13.5" hidden="false" customHeight="true" outlineLevel="0" collapsed="false">
      <c r="A55" s="25" t="s">
        <v>109</v>
      </c>
      <c r="B55" s="25"/>
      <c r="C55" s="64" t="n">
        <v>0</v>
      </c>
    </row>
    <row r="56" customFormat="false" ht="13.5" hidden="false" customHeight="true" outlineLevel="0" collapsed="false">
      <c r="A56" s="25" t="s">
        <v>110</v>
      </c>
      <c r="B56" s="25"/>
      <c r="C56" s="64" t="n">
        <v>0</v>
      </c>
    </row>
    <row r="57" customFormat="false" ht="13.5" hidden="false" customHeight="true" outlineLevel="0" collapsed="false">
      <c r="A57" s="25" t="s">
        <v>111</v>
      </c>
      <c r="B57" s="25"/>
      <c r="C57" s="64" t="n">
        <v>0</v>
      </c>
    </row>
    <row r="58" customFormat="false" ht="13.5" hidden="false" customHeight="true" outlineLevel="0" collapsed="false">
      <c r="A58" s="25" t="s">
        <v>232</v>
      </c>
      <c r="B58" s="25"/>
      <c r="C58" s="64" t="n">
        <v>0</v>
      </c>
    </row>
    <row r="59" customFormat="false" ht="13.5" hidden="false" customHeight="true" outlineLevel="0" collapsed="false">
      <c r="A59" s="25"/>
      <c r="B59" s="25" t="s">
        <v>112</v>
      </c>
      <c r="C59" s="64" t="n">
        <f aca="false">SUM(C54:C58)</f>
        <v>0</v>
      </c>
    </row>
    <row r="60" customFormat="false" ht="13.5" hidden="false" customHeight="true" outlineLevel="0" collapsed="false">
      <c r="A60" s="56" t="s">
        <v>113</v>
      </c>
      <c r="B60" s="56"/>
      <c r="C60" s="56"/>
    </row>
    <row r="61" customFormat="false" ht="13.5" hidden="false" customHeight="true" outlineLevel="0" collapsed="false">
      <c r="A61" s="25" t="s">
        <v>114</v>
      </c>
      <c r="B61" s="25" t="s">
        <v>115</v>
      </c>
      <c r="C61" s="34" t="n">
        <v>0</v>
      </c>
    </row>
    <row r="62" customFormat="false" ht="13.5" hidden="false" customHeight="true" outlineLevel="0" collapsed="false">
      <c r="A62" s="25" t="s">
        <v>116</v>
      </c>
      <c r="B62" s="25" t="s">
        <v>117</v>
      </c>
      <c r="C62" s="34" t="n">
        <v>0</v>
      </c>
    </row>
    <row r="63" customFormat="false" ht="13.5" hidden="false" customHeight="true" outlineLevel="0" collapsed="false">
      <c r="A63" s="25"/>
      <c r="B63" s="47" t="s">
        <v>118</v>
      </c>
      <c r="C63" s="34" t="n">
        <f aca="false">SUM(C61:C62)</f>
        <v>0</v>
      </c>
    </row>
    <row r="64" customFormat="false" ht="13.5" hidden="false" customHeight="true" outlineLevel="0" collapsed="false">
      <c r="A64" s="56" t="s">
        <v>119</v>
      </c>
      <c r="B64" s="56"/>
      <c r="C64" s="56"/>
    </row>
    <row r="65" customFormat="false" ht="13.5" hidden="false" customHeight="true" outlineLevel="0" collapsed="false">
      <c r="A65" s="25" t="s">
        <v>120</v>
      </c>
      <c r="B65" s="25" t="s">
        <v>121</v>
      </c>
      <c r="C65" s="27" t="n">
        <v>0</v>
      </c>
    </row>
    <row r="66" customFormat="false" ht="13.5" hidden="false" customHeight="true" outlineLevel="0" collapsed="false">
      <c r="A66" s="58"/>
      <c r="B66" s="57" t="s">
        <v>122</v>
      </c>
      <c r="C66" s="65" t="n">
        <v>0</v>
      </c>
    </row>
    <row r="67" customFormat="false" ht="13.5" hidden="false" customHeight="true" outlineLevel="0" collapsed="false">
      <c r="A67" s="58"/>
      <c r="B67" s="60" t="s">
        <v>123</v>
      </c>
      <c r="C67" s="65" t="n">
        <v>0</v>
      </c>
    </row>
    <row r="68" customFormat="false" ht="13.5" hidden="false" customHeight="true" outlineLevel="0" collapsed="false">
      <c r="A68" s="58"/>
      <c r="B68" s="57" t="s">
        <v>124</v>
      </c>
      <c r="C68" s="65" t="n">
        <f aca="false">SUM(C65:C67)</f>
        <v>0</v>
      </c>
    </row>
    <row r="69" customFormat="false" ht="13.5" hidden="false" customHeight="true" outlineLevel="0" collapsed="false">
      <c r="A69" s="56" t="s">
        <v>125</v>
      </c>
      <c r="B69" s="56"/>
      <c r="C69" s="56"/>
    </row>
    <row r="70" customFormat="false" ht="13.5" hidden="false" customHeight="true" outlineLevel="0" collapsed="false">
      <c r="A70" s="25" t="s">
        <v>126</v>
      </c>
      <c r="B70" s="25" t="s">
        <v>127</v>
      </c>
      <c r="C70" s="27" t="n">
        <v>0</v>
      </c>
    </row>
    <row r="71" customFormat="false" ht="13.5" hidden="false" customHeight="true" outlineLevel="0" collapsed="false">
      <c r="A71" s="58"/>
      <c r="B71" s="57" t="s">
        <v>128</v>
      </c>
      <c r="C71" s="65" t="n">
        <f aca="false">SUM(C70)</f>
        <v>0</v>
      </c>
    </row>
    <row r="72" customFormat="false" ht="13.5" hidden="false" customHeight="true" outlineLevel="0" collapsed="false">
      <c r="A72" s="66" t="s">
        <v>129</v>
      </c>
      <c r="B72" s="66"/>
      <c r="C72" s="66"/>
    </row>
    <row r="73" customFormat="false" ht="33" hidden="false" customHeight="true" outlineLevel="0" collapsed="false">
      <c r="A73" s="25" t="s">
        <v>130</v>
      </c>
      <c r="B73" s="47" t="s">
        <v>131</v>
      </c>
      <c r="C73" s="27" t="n">
        <v>0</v>
      </c>
    </row>
    <row r="74" customFormat="false" ht="33" hidden="false" customHeight="true" outlineLevel="0" collapsed="false">
      <c r="A74" s="25" t="s">
        <v>132</v>
      </c>
      <c r="B74" s="47" t="s">
        <v>133</v>
      </c>
      <c r="C74" s="27" t="n">
        <v>0</v>
      </c>
    </row>
    <row r="75" customFormat="false" ht="23.85" hidden="false" customHeight="false" outlineLevel="0" collapsed="false">
      <c r="A75" s="25" t="s">
        <v>134</v>
      </c>
      <c r="B75" s="47" t="s">
        <v>135</v>
      </c>
      <c r="C75" s="27" t="n">
        <v>0</v>
      </c>
    </row>
    <row r="76" customFormat="false" ht="33" hidden="false" customHeight="true" outlineLevel="0" collapsed="false">
      <c r="A76" s="25" t="s">
        <v>136</v>
      </c>
      <c r="B76" s="47" t="s">
        <v>136</v>
      </c>
      <c r="C76" s="27" t="n">
        <v>0</v>
      </c>
    </row>
    <row r="77" customFormat="false" ht="19.5" hidden="false" customHeight="true" outlineLevel="0" collapsed="false">
      <c r="A77" s="25"/>
      <c r="B77" s="47" t="s">
        <v>23</v>
      </c>
      <c r="C77" s="27" t="n">
        <f aca="false">SUM(C73:C76)</f>
        <v>0</v>
      </c>
    </row>
    <row r="78" customFormat="false" ht="13.5" hidden="false" customHeight="true" outlineLevel="0" collapsed="false">
      <c r="A78" s="67" t="s">
        <v>137</v>
      </c>
      <c r="B78" s="67"/>
      <c r="C78" s="67"/>
    </row>
    <row r="79" customFormat="false" ht="13.5" hidden="false" customHeight="true" outlineLevel="0" collapsed="false">
      <c r="A79" s="60" t="s">
        <v>138</v>
      </c>
      <c r="B79" s="58"/>
      <c r="C79" s="27" t="n">
        <v>0</v>
      </c>
    </row>
    <row r="80" customFormat="false" ht="15" hidden="false" customHeight="true" outlineLevel="0" collapsed="false">
      <c r="A80" s="61" t="s">
        <v>139</v>
      </c>
      <c r="B80" s="61" t="s">
        <v>140</v>
      </c>
      <c r="C80" s="27" t="n">
        <v>0</v>
      </c>
    </row>
    <row r="81" customFormat="false" ht="13.5" hidden="false" customHeight="true" outlineLevel="0" collapsed="false">
      <c r="A81" s="31" t="s">
        <v>77</v>
      </c>
      <c r="B81" s="31" t="s">
        <v>141</v>
      </c>
      <c r="C81" s="27" t="n">
        <v>0</v>
      </c>
    </row>
    <row r="82" customFormat="false" ht="13.5" hidden="false" customHeight="true" outlineLevel="0" collapsed="false">
      <c r="A82" s="25"/>
      <c r="B82" s="47" t="s">
        <v>142</v>
      </c>
      <c r="C82" s="27" t="n">
        <f aca="false">C81</f>
        <v>0</v>
      </c>
    </row>
    <row r="83" customFormat="false" ht="13.5" hidden="false" customHeight="true" outlineLevel="0" collapsed="false">
      <c r="A83" s="68" t="s">
        <v>143</v>
      </c>
      <c r="B83" s="68"/>
      <c r="C83" s="68"/>
    </row>
    <row r="84" customFormat="false" ht="13.5" hidden="false" customHeight="true" outlineLevel="0" collapsed="false">
      <c r="A84" s="69" t="s">
        <v>144</v>
      </c>
      <c r="B84" s="70" t="s">
        <v>145</v>
      </c>
      <c r="C84" s="71" t="n">
        <v>600</v>
      </c>
    </row>
    <row r="85" customFormat="false" ht="13.5" hidden="false" customHeight="true" outlineLevel="0" collapsed="false">
      <c r="A85" s="123" t="s">
        <v>146</v>
      </c>
      <c r="B85" s="124" t="s">
        <v>147</v>
      </c>
      <c r="C85" s="125" t="n">
        <v>68</v>
      </c>
    </row>
    <row r="86" customFormat="false" ht="35.05" hidden="false" customHeight="false" outlineLevel="0" collapsed="false">
      <c r="A86" s="72" t="s">
        <v>148</v>
      </c>
      <c r="B86" s="47" t="s">
        <v>233</v>
      </c>
      <c r="C86" s="73" t="n">
        <v>79</v>
      </c>
    </row>
    <row r="87" customFormat="false" ht="13.5" hidden="false" customHeight="true" outlineLevel="0" collapsed="false">
      <c r="A87" s="57" t="s">
        <v>150</v>
      </c>
      <c r="B87" s="74" t="s">
        <v>234</v>
      </c>
      <c r="C87" s="65" t="n">
        <v>870</v>
      </c>
    </row>
    <row r="88" customFormat="false" ht="13.5" hidden="false" customHeight="true" outlineLevel="0" collapsed="false">
      <c r="A88" s="61"/>
      <c r="B88" s="70" t="s">
        <v>152</v>
      </c>
      <c r="C88" s="75" t="n">
        <f aca="false">SUM(C84:C87)</f>
        <v>1617</v>
      </c>
    </row>
    <row r="89" customFormat="false" ht="13.5" hidden="false" customHeight="true" outlineLevel="0" collapsed="false">
      <c r="A89" s="61"/>
      <c r="B89" s="76" t="s">
        <v>23</v>
      </c>
      <c r="C89" s="75" t="n">
        <f aca="false">C51+C59+C63+C68+C71+C77+C82+C88</f>
        <v>2028.5</v>
      </c>
    </row>
    <row r="90" customFormat="false" ht="13.5" hidden="false" customHeight="true" outlineLevel="0" collapsed="false">
      <c r="A90" s="68" t="s">
        <v>153</v>
      </c>
      <c r="B90" s="68"/>
      <c r="C90" s="68"/>
    </row>
    <row r="91" customFormat="false" ht="13.5" hidden="false" customHeight="true" outlineLevel="0" collapsed="false">
      <c r="A91" s="70" t="s">
        <v>154</v>
      </c>
      <c r="B91" s="70"/>
      <c r="C91" s="126" t="n">
        <f aca="false">IF(('April 2024 - June 2024'!C108 + 'April 2024 - June 2024'!E150)+SUM(E102+E121+E134) &lt; 0,('April 2024 - June 2024'!C108 + 'April 2024 - June 2024'!E150)+SUM(E102+E121+E134), TEXT(('April 2024 - June 2024'!C108 + 'April 2024 - June 2024'!E150)-SUM(E102+E121+E134),"+$0.00"))</f>
        <v>-7903</v>
      </c>
    </row>
    <row r="92" customFormat="false" ht="13.5" hidden="false" customHeight="true" outlineLevel="0" collapsed="false">
      <c r="A92" s="70" t="s">
        <v>155</v>
      </c>
      <c r="B92" s="70"/>
      <c r="C92" s="126" t="n">
        <v>0</v>
      </c>
    </row>
    <row r="93" customFormat="false" ht="13.5" hidden="false" customHeight="true" outlineLevel="0" collapsed="false">
      <c r="A93" s="70" t="s">
        <v>156</v>
      </c>
      <c r="B93" s="70"/>
      <c r="C93" s="126" t="n">
        <f aca="false">IF(('April 2024 - June 2024'!C110)+SUM(E122+E135) &lt; 0,('April 2024 - June 2024'!C110)+SUM(E122+E135), TEXT(('April 2024 - June 2024'!C110)+SUM(E122+E135),"+$0.00"))</f>
        <v>-500</v>
      </c>
    </row>
    <row r="94" customFormat="false" ht="23.85" hidden="false" customHeight="false" outlineLevel="0" collapsed="false">
      <c r="A94" s="47" t="s">
        <v>157</v>
      </c>
      <c r="B94" s="78"/>
      <c r="C94" s="126" t="n">
        <v>0</v>
      </c>
    </row>
    <row r="95" customFormat="false" ht="23.85" hidden="false" customHeight="false" outlineLevel="0" collapsed="false">
      <c r="A95" s="47" t="s">
        <v>158</v>
      </c>
      <c r="B95" s="78"/>
      <c r="C95" s="126" t="n">
        <v>0</v>
      </c>
    </row>
    <row r="96" customFormat="false" ht="13.5" hidden="false" customHeight="true" outlineLevel="0" collapsed="false">
      <c r="A96" s="61"/>
      <c r="B96" s="79" t="s">
        <v>159</v>
      </c>
      <c r="C96" s="77" t="n">
        <f aca="false">C91+C92+C93+C94+C95</f>
        <v>-8403</v>
      </c>
    </row>
    <row r="97" customFormat="false" ht="13.5" hidden="false" customHeight="true" outlineLevel="0" collapsed="false">
      <c r="A97" s="25"/>
      <c r="B97" s="28" t="s">
        <v>160</v>
      </c>
      <c r="C97" s="80" t="n">
        <f aca="false">C89</f>
        <v>2028.5</v>
      </c>
      <c r="H97" s="81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3"/>
      <c r="B99" s="3"/>
    </row>
    <row r="100" customFormat="false" ht="13.5" hidden="false" customHeight="true" outlineLevel="0" collapsed="false">
      <c r="A100" s="82" t="s">
        <v>235</v>
      </c>
      <c r="B100" s="82"/>
      <c r="C100" s="82"/>
      <c r="D100" s="82"/>
      <c r="E100" s="82"/>
    </row>
    <row r="101" customFormat="false" ht="13.5" hidden="false" customHeight="true" outlineLevel="0" collapsed="false">
      <c r="A101" s="83" t="s">
        <v>162</v>
      </c>
      <c r="B101" s="83"/>
      <c r="C101" s="83" t="s">
        <v>44</v>
      </c>
      <c r="D101" s="83"/>
      <c r="E101" s="84" t="s">
        <v>45</v>
      </c>
    </row>
    <row r="102" customFormat="false" ht="13.5" hidden="false" customHeight="true" outlineLevel="0" collapsed="false">
      <c r="A102" s="91" t="s">
        <v>143</v>
      </c>
      <c r="B102" s="91"/>
      <c r="C102" s="98" t="s">
        <v>236</v>
      </c>
      <c r="D102" s="98"/>
      <c r="E102" s="95" t="n">
        <v>1000</v>
      </c>
    </row>
    <row r="103" customFormat="false" ht="13.5" hidden="false" customHeight="true" outlineLevel="0" collapsed="false">
      <c r="A103" s="91"/>
      <c r="B103" s="91"/>
      <c r="C103" s="98" t="s">
        <v>237</v>
      </c>
      <c r="D103" s="98"/>
      <c r="E103" s="95" t="n">
        <v>0</v>
      </c>
    </row>
    <row r="104" customFormat="false" ht="13.5" hidden="false" customHeight="true" outlineLevel="0" collapsed="false">
      <c r="A104" s="91"/>
      <c r="B104" s="91"/>
      <c r="C104" s="98" t="s">
        <v>238</v>
      </c>
      <c r="D104" s="98"/>
      <c r="E104" s="95" t="n">
        <v>788</v>
      </c>
    </row>
    <row r="105" customFormat="false" ht="13.5" hidden="false" customHeight="true" outlineLevel="0" collapsed="false">
      <c r="A105" s="91"/>
      <c r="B105" s="91"/>
      <c r="C105" s="98" t="s">
        <v>239</v>
      </c>
      <c r="D105" s="98"/>
      <c r="E105" s="95" t="n">
        <v>318</v>
      </c>
    </row>
    <row r="106" customFormat="false" ht="13.5" hidden="false" customHeight="true" outlineLevel="0" collapsed="false">
      <c r="A106" s="91"/>
      <c r="B106" s="91"/>
      <c r="C106" s="98" t="s">
        <v>240</v>
      </c>
      <c r="D106" s="98"/>
      <c r="E106" s="95" t="n">
        <v>600</v>
      </c>
    </row>
    <row r="107" customFormat="false" ht="13.5" hidden="false" customHeight="true" outlineLevel="0" collapsed="false">
      <c r="A107" s="91"/>
      <c r="B107" s="91"/>
      <c r="C107" s="98" t="s">
        <v>241</v>
      </c>
      <c r="D107" s="98"/>
      <c r="E107" s="95" t="n">
        <v>264</v>
      </c>
    </row>
    <row r="108" customFormat="false" ht="13.5" hidden="false" customHeight="true" outlineLevel="0" collapsed="false">
      <c r="A108" s="91"/>
      <c r="B108" s="91"/>
      <c r="C108" s="98" t="s">
        <v>242</v>
      </c>
      <c r="D108" s="98"/>
      <c r="E108" s="95" t="n">
        <v>60</v>
      </c>
    </row>
    <row r="109" customFormat="false" ht="13.5" hidden="false" customHeight="true" outlineLevel="0" collapsed="false">
      <c r="A109" s="91"/>
      <c r="B109" s="91"/>
      <c r="C109" s="98" t="s">
        <v>243</v>
      </c>
      <c r="D109" s="98"/>
      <c r="E109" s="95" t="n">
        <v>900</v>
      </c>
    </row>
    <row r="110" customFormat="false" ht="13.5" hidden="false" customHeight="true" outlineLevel="0" collapsed="false">
      <c r="A110" s="91"/>
      <c r="B110" s="91"/>
      <c r="C110" s="98" t="s">
        <v>244</v>
      </c>
      <c r="D110" s="98"/>
      <c r="E110" s="95" t="n">
        <v>204</v>
      </c>
    </row>
    <row r="111" customFormat="false" ht="13.5" hidden="false" customHeight="true" outlineLevel="0" collapsed="false">
      <c r="A111" s="91"/>
      <c r="B111" s="91"/>
      <c r="C111" s="98" t="s">
        <v>245</v>
      </c>
      <c r="D111" s="98"/>
      <c r="E111" s="95" t="n">
        <v>207.5</v>
      </c>
    </row>
    <row r="112" customFormat="false" ht="13.5" hidden="false" customHeight="true" outlineLevel="0" collapsed="false">
      <c r="A112" s="91"/>
      <c r="B112" s="91"/>
      <c r="C112" s="127" t="s">
        <v>246</v>
      </c>
      <c r="D112" s="127"/>
      <c r="E112" s="95" t="n">
        <v>139.28</v>
      </c>
    </row>
    <row r="113" customFormat="false" ht="13.5" hidden="false" customHeight="true" outlineLevel="0" collapsed="false">
      <c r="A113" s="85" t="s">
        <v>163</v>
      </c>
      <c r="B113" s="85"/>
      <c r="C113" s="92"/>
      <c r="D113" s="92"/>
      <c r="E113" s="128" t="n">
        <f aca="false">C97</f>
        <v>2028.5</v>
      </c>
    </row>
    <row r="114" customFormat="false" ht="13.5" hidden="false" customHeight="true" outlineLevel="0" collapsed="false">
      <c r="C114" s="129" t="s">
        <v>164</v>
      </c>
      <c r="D114" s="129"/>
      <c r="E114" s="89" t="n">
        <f aca="false">('April 2024 - June 2024'!E152+E14)-SUM(E102:E113)</f>
        <v>699.839999999999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82" t="s">
        <v>247</v>
      </c>
      <c r="B116" s="82"/>
      <c r="C116" s="82"/>
      <c r="D116" s="82"/>
      <c r="E116" s="82"/>
    </row>
    <row r="117" customFormat="false" ht="13.5" hidden="false" customHeight="true" outlineLevel="0" collapsed="false">
      <c r="A117" s="82" t="s">
        <v>162</v>
      </c>
      <c r="B117" s="82"/>
      <c r="C117" s="82" t="s">
        <v>44</v>
      </c>
      <c r="D117" s="82"/>
      <c r="E117" s="90" t="s">
        <v>45</v>
      </c>
    </row>
    <row r="118" customFormat="false" ht="13.5" hidden="false" customHeight="true" outlineLevel="0" collapsed="false">
      <c r="A118" s="106" t="s">
        <v>248</v>
      </c>
      <c r="B118" s="106"/>
      <c r="C118" s="130"/>
      <c r="D118" s="130"/>
      <c r="E118" s="131" t="n">
        <f aca="false">E114</f>
        <v>699.839999999999</v>
      </c>
    </row>
    <row r="119" customFormat="false" ht="13.5" hidden="false" customHeight="true" outlineLevel="0" collapsed="false">
      <c r="A119" s="91" t="s">
        <v>143</v>
      </c>
      <c r="B119" s="91"/>
      <c r="C119" s="132" t="s">
        <v>249</v>
      </c>
      <c r="D119" s="132"/>
      <c r="E119" s="133" t="n">
        <v>72</v>
      </c>
    </row>
    <row r="120" customFormat="false" ht="13.5" hidden="false" customHeight="true" outlineLevel="0" collapsed="false">
      <c r="A120" s="91"/>
      <c r="B120" s="91"/>
      <c r="C120" s="132" t="s">
        <v>250</v>
      </c>
      <c r="D120" s="132"/>
      <c r="E120" s="133" t="n">
        <v>55.3</v>
      </c>
    </row>
    <row r="121" customFormat="false" ht="13.5" hidden="false" customHeight="true" outlineLevel="0" collapsed="false">
      <c r="A121" s="91"/>
      <c r="B121" s="91"/>
      <c r="C121" s="98" t="s">
        <v>251</v>
      </c>
      <c r="D121" s="98"/>
      <c r="E121" s="134" t="n">
        <v>0</v>
      </c>
    </row>
    <row r="122" customFormat="false" ht="13.5" hidden="false" customHeight="true" outlineLevel="0" collapsed="false">
      <c r="A122" s="91"/>
      <c r="B122" s="91"/>
      <c r="C122" s="98" t="s">
        <v>252</v>
      </c>
      <c r="D122" s="98"/>
      <c r="E122" s="95" t="n">
        <v>500</v>
      </c>
    </row>
    <row r="123" customFormat="false" ht="13.5" hidden="false" customHeight="true" outlineLevel="0" collapsed="false">
      <c r="A123" s="91"/>
      <c r="B123" s="91"/>
      <c r="C123" s="98" t="s">
        <v>253</v>
      </c>
      <c r="D123" s="98"/>
      <c r="E123" s="95" t="n">
        <v>85</v>
      </c>
    </row>
    <row r="124" customFormat="false" ht="13.5" hidden="false" customHeight="true" outlineLevel="0" collapsed="false">
      <c r="A124" s="91"/>
      <c r="B124" s="91"/>
      <c r="C124" s="98" t="s">
        <v>254</v>
      </c>
      <c r="D124" s="98"/>
      <c r="E124" s="95" t="n">
        <v>630</v>
      </c>
    </row>
    <row r="125" customFormat="false" ht="13.5" hidden="false" customHeight="true" outlineLevel="0" collapsed="false">
      <c r="A125" s="91"/>
      <c r="B125" s="91"/>
      <c r="C125" s="127" t="s">
        <v>255</v>
      </c>
      <c r="D125" s="127"/>
      <c r="E125" s="95" t="n">
        <v>464.47</v>
      </c>
    </row>
    <row r="126" customFormat="false" ht="13.5" hidden="false" customHeight="true" outlineLevel="0" collapsed="false">
      <c r="A126" s="85" t="s">
        <v>163</v>
      </c>
      <c r="B126" s="85"/>
      <c r="C126" s="86"/>
      <c r="D126" s="86"/>
      <c r="E126" s="101" t="n">
        <f aca="false">C97</f>
        <v>2028.5</v>
      </c>
    </row>
    <row r="127" customFormat="false" ht="13.5" hidden="false" customHeight="true" outlineLevel="0" collapsed="false">
      <c r="C127" s="102" t="s">
        <v>174</v>
      </c>
      <c r="D127" s="102"/>
      <c r="E127" s="89" t="n">
        <f aca="false">(E118+E26)-SUM(E119:E126)</f>
        <v>625.069999999999</v>
      </c>
    </row>
    <row r="128" customFormat="false" ht="13.5" hidden="false" customHeight="true" outlineLevel="0" collapsed="false">
      <c r="A128" s="103"/>
      <c r="B128" s="103"/>
      <c r="C128" s="103"/>
      <c r="D128" s="103"/>
      <c r="E128" s="103"/>
    </row>
    <row r="129" customFormat="false" ht="17.25" hidden="false" customHeight="true" outlineLevel="0" collapsed="false">
      <c r="A129" s="103"/>
      <c r="B129" s="103"/>
      <c r="C129" s="103"/>
      <c r="D129" s="103"/>
      <c r="E129" s="103"/>
    </row>
    <row r="130" customFormat="false" ht="15" hidden="false" customHeight="false" outlineLevel="0" collapsed="false">
      <c r="A130" s="105" t="s">
        <v>256</v>
      </c>
      <c r="B130" s="105"/>
      <c r="C130" s="105"/>
      <c r="D130" s="105"/>
      <c r="E130" s="105"/>
      <c r="G130" s="135" t="s">
        <v>257</v>
      </c>
      <c r="H130" s="136" t="n">
        <v>206.5</v>
      </c>
    </row>
    <row r="131" customFormat="false" ht="46.25" hidden="false" customHeight="false" outlineLevel="0" collapsed="false">
      <c r="A131" s="82" t="s">
        <v>162</v>
      </c>
      <c r="B131" s="82"/>
      <c r="C131" s="82" t="s">
        <v>44</v>
      </c>
      <c r="D131" s="82"/>
      <c r="E131" s="90" t="s">
        <v>45</v>
      </c>
      <c r="G131" s="137" t="s">
        <v>258</v>
      </c>
      <c r="H131" s="138" t="n">
        <f aca="false">330-H130</f>
        <v>123.5</v>
      </c>
    </row>
    <row r="132" customFormat="false" ht="13.5" hidden="false" customHeight="true" outlineLevel="0" collapsed="false">
      <c r="A132" s="106" t="s">
        <v>259</v>
      </c>
      <c r="B132" s="106"/>
      <c r="C132" s="92"/>
      <c r="D132" s="92"/>
      <c r="E132" s="89" t="n">
        <f aca="false">E127</f>
        <v>625.069999999999</v>
      </c>
    </row>
    <row r="133" customFormat="false" ht="13.5" hidden="false" customHeight="true" outlineLevel="0" collapsed="false">
      <c r="A133" s="91" t="s">
        <v>143</v>
      </c>
      <c r="B133" s="91"/>
      <c r="C133" s="139" t="s">
        <v>260</v>
      </c>
      <c r="D133" s="139"/>
      <c r="E133" s="97" t="n">
        <v>130.84</v>
      </c>
    </row>
    <row r="134" customFormat="false" ht="13.5" hidden="false" customHeight="true" outlineLevel="0" collapsed="false">
      <c r="A134" s="91"/>
      <c r="B134" s="91"/>
      <c r="C134" s="99" t="s">
        <v>261</v>
      </c>
      <c r="D134" s="99"/>
      <c r="E134" s="95" t="n">
        <v>1150</v>
      </c>
    </row>
    <row r="135" customFormat="false" ht="13.5" hidden="false" customHeight="true" outlineLevel="0" collapsed="false">
      <c r="A135" s="91"/>
      <c r="B135" s="91"/>
      <c r="C135" s="99" t="s">
        <v>262</v>
      </c>
      <c r="D135" s="99"/>
      <c r="E135" s="95" t="n">
        <v>500</v>
      </c>
    </row>
    <row r="136" customFormat="false" ht="13.5" hidden="false" customHeight="true" outlineLevel="0" collapsed="false">
      <c r="A136" s="91"/>
      <c r="B136" s="91"/>
      <c r="C136" s="99" t="s">
        <v>263</v>
      </c>
      <c r="D136" s="99"/>
      <c r="E136" s="95" t="n">
        <v>30</v>
      </c>
    </row>
    <row r="137" customFormat="false" ht="13.5" hidden="false" customHeight="true" outlineLevel="0" collapsed="false">
      <c r="A137" s="91"/>
      <c r="B137" s="91"/>
      <c r="C137" s="99" t="s">
        <v>264</v>
      </c>
      <c r="D137" s="99"/>
      <c r="E137" s="110" t="n">
        <v>60</v>
      </c>
    </row>
    <row r="138" customFormat="false" ht="147" hidden="false" customHeight="true" outlineLevel="0" collapsed="false">
      <c r="A138" s="91"/>
      <c r="B138" s="91"/>
      <c r="C138" s="108" t="s">
        <v>265</v>
      </c>
      <c r="D138" s="108"/>
      <c r="E138" s="110" t="n">
        <v>1043.02</v>
      </c>
    </row>
    <row r="139" customFormat="false" ht="21" hidden="false" customHeight="true" outlineLevel="0" collapsed="false">
      <c r="A139" s="91"/>
      <c r="B139" s="91"/>
      <c r="C139" s="108" t="s">
        <v>242</v>
      </c>
      <c r="D139" s="108"/>
      <c r="E139" s="110" t="n">
        <v>600</v>
      </c>
    </row>
    <row r="140" customFormat="false" ht="18.75" hidden="false" customHeight="true" outlineLevel="0" collapsed="false">
      <c r="A140" s="91"/>
      <c r="B140" s="91"/>
      <c r="C140" s="140" t="s">
        <v>266</v>
      </c>
      <c r="D140" s="140"/>
      <c r="E140" s="110" t="n">
        <v>9.5</v>
      </c>
    </row>
    <row r="141" customFormat="false" ht="13.5" hidden="false" customHeight="true" outlineLevel="0" collapsed="false">
      <c r="A141" s="85" t="s">
        <v>163</v>
      </c>
      <c r="B141" s="85"/>
      <c r="C141" s="141"/>
      <c r="D141" s="141"/>
      <c r="E141" s="101" t="n">
        <f aca="false">C97</f>
        <v>2028.5</v>
      </c>
    </row>
    <row r="142" customFormat="false" ht="15" hidden="false" customHeight="false" outlineLevel="0" collapsed="false">
      <c r="C142" s="102" t="s">
        <v>174</v>
      </c>
      <c r="D142" s="102"/>
      <c r="E142" s="95" t="n">
        <f aca="false">(E40+E132)-SUM(E133:E141)</f>
        <v>502.709999999999</v>
      </c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32" activeCellId="0" sqref="E3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267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E118</f>
        <v>2992.71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2992.71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C88</f>
        <v>-7003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268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269</v>
      </c>
      <c r="B10" s="25" t="s">
        <v>77</v>
      </c>
      <c r="C10" s="26" t="s">
        <v>212</v>
      </c>
      <c r="D10" s="26"/>
      <c r="E10" s="27" t="n">
        <v>0</v>
      </c>
    </row>
    <row r="11" customFormat="false" ht="17.25" hidden="false" customHeight="true" outlineLevel="0" collapsed="false">
      <c r="A11" s="47" t="s">
        <v>270</v>
      </c>
      <c r="B11" s="25" t="s">
        <v>271</v>
      </c>
      <c r="C11" s="91" t="s">
        <v>272</v>
      </c>
      <c r="D11" s="91"/>
      <c r="E11" s="34" t="n">
        <v>78</v>
      </c>
    </row>
    <row r="12" customFormat="false" ht="17.25" hidden="false" customHeight="true" outlineLevel="0" collapsed="false">
      <c r="A12" s="47" t="s">
        <v>273</v>
      </c>
      <c r="B12" s="25" t="s">
        <v>104</v>
      </c>
      <c r="C12" s="91" t="s">
        <v>274</v>
      </c>
      <c r="D12" s="91"/>
      <c r="E12" s="34" t="n">
        <v>174</v>
      </c>
    </row>
    <row r="13" customFormat="false" ht="18.75" hidden="false" customHeight="true" outlineLevel="0" collapsed="false">
      <c r="A13" s="47" t="s">
        <v>273</v>
      </c>
      <c r="B13" s="25" t="s">
        <v>275</v>
      </c>
      <c r="C13" s="43" t="s">
        <v>49</v>
      </c>
      <c r="D13" s="43"/>
      <c r="E13" s="34" t="n">
        <v>68</v>
      </c>
    </row>
    <row r="14" customFormat="false" ht="15.75" hidden="false" customHeight="true" outlineLevel="0" collapsed="false">
      <c r="A14" s="47" t="s">
        <v>276</v>
      </c>
      <c r="B14" s="25" t="s">
        <v>275</v>
      </c>
      <c r="C14" s="43" t="s">
        <v>49</v>
      </c>
      <c r="D14" s="43"/>
      <c r="E14" s="34" t="n">
        <v>68</v>
      </c>
    </row>
    <row r="15" customFormat="false" ht="12.75" hidden="false" customHeight="true" outlineLevel="0" collapsed="false">
      <c r="A15" s="47" t="s">
        <v>277</v>
      </c>
      <c r="B15" s="25" t="s">
        <v>48</v>
      </c>
      <c r="C15" s="26" t="s">
        <v>49</v>
      </c>
      <c r="D15" s="26"/>
      <c r="E15" s="34" t="n">
        <v>2405</v>
      </c>
    </row>
    <row r="16" customFormat="false" ht="13.5" hidden="false" customHeight="true" outlineLevel="0" collapsed="false">
      <c r="A16" s="3"/>
      <c r="B16" s="3"/>
      <c r="C16" s="36"/>
      <c r="D16" s="37" t="s">
        <v>50</v>
      </c>
      <c r="E16" s="29" t="n">
        <f aca="false">SUM(E10:E15)</f>
        <v>2793</v>
      </c>
    </row>
    <row r="17" customFormat="false" ht="13.5" hidden="false" customHeight="true" outlineLevel="0" collapsed="false">
      <c r="A17" s="3"/>
      <c r="B17" s="3"/>
    </row>
    <row r="18" customFormat="false" ht="13.5" hidden="false" customHeight="true" outlineLevel="0" collapsed="false">
      <c r="A18" s="21" t="s">
        <v>278</v>
      </c>
      <c r="B18" s="21"/>
      <c r="C18" s="21"/>
      <c r="D18" s="21"/>
      <c r="E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customFormat="false" ht="12.75" hidden="false" customHeight="true" outlineLevel="0" collapsed="false">
      <c r="A19" s="22" t="s">
        <v>4</v>
      </c>
      <c r="B19" s="23" t="s">
        <v>43</v>
      </c>
      <c r="C19" s="24" t="s">
        <v>44</v>
      </c>
      <c r="D19" s="24"/>
      <c r="E19" s="24" t="s">
        <v>45</v>
      </c>
    </row>
    <row r="20" customFormat="false" ht="12.75" hidden="false" customHeight="true" outlineLevel="0" collapsed="false">
      <c r="A20" s="57" t="s">
        <v>279</v>
      </c>
      <c r="B20" s="60" t="s">
        <v>77</v>
      </c>
      <c r="C20" s="114" t="s">
        <v>212</v>
      </c>
      <c r="D20" s="114"/>
      <c r="E20" s="59" t="n">
        <v>0</v>
      </c>
    </row>
    <row r="21" customFormat="false" ht="17.25" hidden="false" customHeight="true" outlineLevel="0" collapsed="false">
      <c r="A21" s="47" t="s">
        <v>280</v>
      </c>
      <c r="B21" s="25" t="s">
        <v>275</v>
      </c>
      <c r="C21" s="43" t="s">
        <v>49</v>
      </c>
      <c r="D21" s="43"/>
      <c r="E21" s="34" t="n">
        <v>68</v>
      </c>
    </row>
    <row r="22" customFormat="false" ht="12.75" hidden="false" customHeight="true" outlineLevel="0" collapsed="false">
      <c r="A22" s="47" t="s">
        <v>281</v>
      </c>
      <c r="B22" s="25" t="s">
        <v>48</v>
      </c>
      <c r="C22" s="26" t="s">
        <v>49</v>
      </c>
      <c r="D22" s="26"/>
      <c r="E22" s="34" t="n">
        <v>2405</v>
      </c>
    </row>
    <row r="23" customFormat="false" ht="12.75" hidden="false" customHeight="true" outlineLevel="0" collapsed="false">
      <c r="A23" s="47" t="s">
        <v>282</v>
      </c>
      <c r="B23" s="25" t="s">
        <v>283</v>
      </c>
      <c r="C23" s="26" t="s">
        <v>49</v>
      </c>
      <c r="D23" s="26"/>
      <c r="E23" s="34" t="n">
        <v>900</v>
      </c>
    </row>
    <row r="24" customFormat="false" ht="12.75" hidden="false" customHeight="true" outlineLevel="0" collapsed="false">
      <c r="A24" s="3"/>
      <c r="B24" s="3"/>
      <c r="C24" s="3"/>
      <c r="D24" s="28" t="s">
        <v>50</v>
      </c>
      <c r="E24" s="142" t="n">
        <f aca="false">SUM(E20:E23)</f>
        <v>3373</v>
      </c>
    </row>
    <row r="25" customFormat="false" ht="13.5" hidden="false" customHeight="true" outlineLevel="0" collapsed="false">
      <c r="A25" s="3"/>
      <c r="B25" s="3"/>
      <c r="C25" s="3"/>
      <c r="D25" s="51"/>
      <c r="E25" s="52"/>
    </row>
    <row r="26" customFormat="false" ht="13.5" hidden="false" customHeight="true" outlineLevel="0" collapsed="false">
      <c r="A26" s="21" t="s">
        <v>284</v>
      </c>
      <c r="B26" s="21"/>
      <c r="C26" s="21"/>
      <c r="D26" s="21"/>
      <c r="E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12.75" hidden="false" customHeight="true" outlineLevel="0" collapsed="false">
      <c r="A27" s="116" t="s">
        <v>4</v>
      </c>
      <c r="B27" s="117" t="s">
        <v>43</v>
      </c>
      <c r="C27" s="112" t="s">
        <v>44</v>
      </c>
      <c r="D27" s="112"/>
      <c r="E27" s="112" t="s">
        <v>45</v>
      </c>
    </row>
    <row r="28" customFormat="false" ht="12.75" hidden="false" customHeight="true" outlineLevel="0" collapsed="false">
      <c r="A28" s="47" t="s">
        <v>285</v>
      </c>
      <c r="B28" s="25" t="s">
        <v>77</v>
      </c>
      <c r="C28" s="26" t="s">
        <v>212</v>
      </c>
      <c r="D28" s="26"/>
      <c r="E28" s="34" t="n">
        <v>0</v>
      </c>
    </row>
    <row r="29" customFormat="false" ht="12.75" hidden="false" customHeight="true" outlineLevel="0" collapsed="false">
      <c r="A29" s="47" t="s">
        <v>286</v>
      </c>
      <c r="B29" s="25" t="s">
        <v>275</v>
      </c>
      <c r="C29" s="26" t="s">
        <v>49</v>
      </c>
      <c r="D29" s="26"/>
      <c r="E29" s="34" t="n">
        <v>68</v>
      </c>
    </row>
    <row r="30" customFormat="false" ht="12.75" hidden="false" customHeight="true" outlineLevel="0" collapsed="false">
      <c r="A30" s="47" t="s">
        <v>287</v>
      </c>
      <c r="B30" s="25" t="s">
        <v>48</v>
      </c>
      <c r="C30" s="26" t="s">
        <v>49</v>
      </c>
      <c r="D30" s="26"/>
      <c r="E30" s="34" t="n">
        <v>2405</v>
      </c>
    </row>
    <row r="31" customFormat="false" ht="12.75" hidden="false" customHeight="true" outlineLevel="0" collapsed="false">
      <c r="A31" s="47" t="s">
        <v>288</v>
      </c>
      <c r="B31" s="25" t="s">
        <v>283</v>
      </c>
      <c r="C31" s="26" t="s">
        <v>49</v>
      </c>
      <c r="D31" s="26"/>
      <c r="E31" s="34" t="n">
        <v>900</v>
      </c>
    </row>
    <row r="32" customFormat="false" ht="12.75" hidden="false" customHeight="true" outlineLevel="0" collapsed="false">
      <c r="A32" s="36"/>
      <c r="B32" s="36"/>
      <c r="C32" s="36"/>
      <c r="D32" s="37" t="s">
        <v>50</v>
      </c>
      <c r="E32" s="29" t="n">
        <f aca="false">SUM(E28:E31)</f>
        <v>3373</v>
      </c>
    </row>
    <row r="33" customFormat="false" ht="13.5" hidden="false" customHeight="true" outlineLevel="0" collapsed="false">
      <c r="A33" s="3"/>
      <c r="B33" s="3"/>
      <c r="C33" s="3"/>
      <c r="D33" s="51"/>
      <c r="E33" s="52"/>
    </row>
    <row r="34" customFormat="false" ht="12.75" hidden="false" customHeight="true" outlineLevel="0" collapsed="false">
      <c r="A34" s="3"/>
      <c r="B34" s="3"/>
      <c r="C34" s="3"/>
      <c r="D34" s="51"/>
      <c r="E34" s="52"/>
    </row>
    <row r="35" customFormat="false" ht="13.5" hidden="false" customHeight="true" outlineLevel="0" collapsed="false">
      <c r="A35" s="3"/>
      <c r="B35" s="3"/>
      <c r="C35" s="3"/>
      <c r="D35" s="51"/>
      <c r="E35" s="52"/>
    </row>
    <row r="36" customFormat="false" ht="13.5" hidden="false" customHeight="true" outlineLevel="0" collapsed="false">
      <c r="A36" s="3"/>
      <c r="B36" s="3"/>
    </row>
    <row r="37" customFormat="false" ht="13.5" hidden="false" customHeight="true" outlineLevel="0" collapsed="false">
      <c r="A37" s="122" t="s">
        <v>289</v>
      </c>
      <c r="B37" s="122"/>
      <c r="C37" s="122"/>
    </row>
    <row r="38" customFormat="false" ht="13.5" hidden="false" customHeight="true" outlineLevel="0" collapsed="false">
      <c r="A38" s="53" t="s">
        <v>43</v>
      </c>
      <c r="B38" s="53" t="s">
        <v>44</v>
      </c>
      <c r="C38" s="54" t="s">
        <v>45</v>
      </c>
      <c r="D38" s="55"/>
    </row>
    <row r="39" customFormat="false" ht="13.5" hidden="false" customHeight="true" outlineLevel="0" collapsed="false">
      <c r="A39" s="56" t="s">
        <v>102</v>
      </c>
      <c r="B39" s="56"/>
      <c r="C39" s="56"/>
    </row>
    <row r="40" customFormat="false" ht="13.5" hidden="false" customHeight="true" outlineLevel="0" collapsed="false">
      <c r="A40" s="47" t="s">
        <v>271</v>
      </c>
      <c r="B40" s="25"/>
      <c r="C40" s="34" t="n">
        <v>78</v>
      </c>
    </row>
    <row r="41" customFormat="false" ht="13.5" hidden="false" customHeight="true" outlineLevel="0" collapsed="false">
      <c r="A41" s="57" t="s">
        <v>61</v>
      </c>
      <c r="B41" s="58"/>
      <c r="C41" s="59" t="n">
        <v>0</v>
      </c>
    </row>
    <row r="42" customFormat="false" ht="13.5" hidden="false" customHeight="true" outlineLevel="0" collapsed="false">
      <c r="A42" s="60" t="s">
        <v>104</v>
      </c>
      <c r="B42" s="60" t="s">
        <v>105</v>
      </c>
      <c r="C42" s="59" t="n">
        <v>149</v>
      </c>
    </row>
    <row r="43" customFormat="false" ht="13.5" hidden="false" customHeight="true" outlineLevel="0" collapsed="false">
      <c r="A43" s="61"/>
      <c r="B43" s="47" t="s">
        <v>106</v>
      </c>
      <c r="C43" s="62" t="n">
        <f aca="false">SUM(C40:C42)</f>
        <v>227</v>
      </c>
    </row>
    <row r="44" customFormat="false" ht="13.5" hidden="false" customHeight="true" outlineLevel="0" collapsed="false">
      <c r="A44" s="63" t="s">
        <v>290</v>
      </c>
      <c r="B44" s="63"/>
      <c r="C44" s="63"/>
    </row>
    <row r="45" customFormat="false" ht="13.5" hidden="false" customHeight="true" outlineLevel="0" collapsed="false">
      <c r="A45" s="63"/>
      <c r="B45" s="63"/>
      <c r="C45" s="63"/>
    </row>
    <row r="46" customFormat="false" ht="13.5" hidden="false" customHeight="true" outlineLevel="0" collapsed="false">
      <c r="A46" s="25" t="s">
        <v>108</v>
      </c>
      <c r="B46" s="25"/>
      <c r="C46" s="27" t="n">
        <v>0</v>
      </c>
    </row>
    <row r="47" customFormat="false" ht="13.5" hidden="false" customHeight="true" outlineLevel="0" collapsed="false">
      <c r="A47" s="25" t="s">
        <v>109</v>
      </c>
      <c r="B47" s="25"/>
      <c r="C47" s="64" t="n">
        <v>0</v>
      </c>
    </row>
    <row r="48" customFormat="false" ht="13.5" hidden="false" customHeight="true" outlineLevel="0" collapsed="false">
      <c r="A48" s="25" t="s">
        <v>110</v>
      </c>
      <c r="B48" s="25"/>
      <c r="C48" s="64" t="n">
        <v>0</v>
      </c>
    </row>
    <row r="49" customFormat="false" ht="13.5" hidden="false" customHeight="true" outlineLevel="0" collapsed="false">
      <c r="A49" s="25" t="s">
        <v>111</v>
      </c>
      <c r="B49" s="25"/>
      <c r="C49" s="64" t="n">
        <v>0</v>
      </c>
    </row>
    <row r="50" customFormat="false" ht="13.5" hidden="false" customHeight="true" outlineLevel="0" collapsed="false">
      <c r="A50" s="25" t="s">
        <v>232</v>
      </c>
      <c r="B50" s="25"/>
      <c r="C50" s="64" t="n">
        <v>0</v>
      </c>
    </row>
    <row r="51" customFormat="false" ht="13.5" hidden="false" customHeight="true" outlineLevel="0" collapsed="false">
      <c r="A51" s="25"/>
      <c r="B51" s="25" t="s">
        <v>112</v>
      </c>
      <c r="C51" s="64" t="n">
        <f aca="false">SUM(C46:C50)</f>
        <v>0</v>
      </c>
    </row>
    <row r="52" customFormat="false" ht="13.5" hidden="false" customHeight="true" outlineLevel="0" collapsed="false">
      <c r="A52" s="56" t="s">
        <v>113</v>
      </c>
      <c r="B52" s="56"/>
      <c r="C52" s="56"/>
    </row>
    <row r="53" customFormat="false" ht="13.5" hidden="false" customHeight="true" outlineLevel="0" collapsed="false">
      <c r="A53" s="25" t="s">
        <v>114</v>
      </c>
      <c r="B53" s="25" t="s">
        <v>115</v>
      </c>
      <c r="C53" s="34" t="n">
        <v>0</v>
      </c>
    </row>
    <row r="54" customFormat="false" ht="13.5" hidden="false" customHeight="true" outlineLevel="0" collapsed="false">
      <c r="A54" s="25" t="s">
        <v>116</v>
      </c>
      <c r="B54" s="25" t="s">
        <v>117</v>
      </c>
      <c r="C54" s="34" t="n">
        <v>0</v>
      </c>
    </row>
    <row r="55" customFormat="false" ht="13.5" hidden="false" customHeight="true" outlineLevel="0" collapsed="false">
      <c r="A55" s="25"/>
      <c r="B55" s="47" t="s">
        <v>118</v>
      </c>
      <c r="C55" s="34" t="n">
        <f aca="false">SUM(C53:C54)</f>
        <v>0</v>
      </c>
    </row>
    <row r="56" customFormat="false" ht="13.5" hidden="false" customHeight="true" outlineLevel="0" collapsed="false">
      <c r="A56" s="56" t="s">
        <v>119</v>
      </c>
      <c r="B56" s="56"/>
      <c r="C56" s="56"/>
    </row>
    <row r="57" customFormat="false" ht="13.5" hidden="false" customHeight="true" outlineLevel="0" collapsed="false">
      <c r="A57" s="25" t="s">
        <v>120</v>
      </c>
      <c r="B57" s="25" t="s">
        <v>121</v>
      </c>
      <c r="C57" s="27" t="n">
        <v>0</v>
      </c>
    </row>
    <row r="58" customFormat="false" ht="13.5" hidden="false" customHeight="true" outlineLevel="0" collapsed="false">
      <c r="A58" s="58"/>
      <c r="B58" s="57" t="s">
        <v>122</v>
      </c>
      <c r="C58" s="65" t="n">
        <v>0</v>
      </c>
    </row>
    <row r="59" customFormat="false" ht="13.5" hidden="false" customHeight="true" outlineLevel="0" collapsed="false">
      <c r="A59" s="58"/>
      <c r="B59" s="60" t="s">
        <v>123</v>
      </c>
      <c r="C59" s="65" t="n">
        <v>0</v>
      </c>
    </row>
    <row r="60" customFormat="false" ht="13.5" hidden="false" customHeight="true" outlineLevel="0" collapsed="false">
      <c r="A60" s="58"/>
      <c r="B60" s="57" t="s">
        <v>124</v>
      </c>
      <c r="C60" s="65" t="n">
        <f aca="false">SUM(C57:C59)</f>
        <v>0</v>
      </c>
    </row>
    <row r="61" customFormat="false" ht="13.5" hidden="false" customHeight="true" outlineLevel="0" collapsed="false">
      <c r="A61" s="56" t="s">
        <v>125</v>
      </c>
      <c r="B61" s="56"/>
      <c r="C61" s="56"/>
    </row>
    <row r="62" customFormat="false" ht="13.5" hidden="false" customHeight="true" outlineLevel="0" collapsed="false">
      <c r="A62" s="25" t="s">
        <v>126</v>
      </c>
      <c r="B62" s="25" t="s">
        <v>127</v>
      </c>
      <c r="C62" s="27" t="n">
        <v>0</v>
      </c>
    </row>
    <row r="63" customFormat="false" ht="13.5" hidden="false" customHeight="true" outlineLevel="0" collapsed="false">
      <c r="A63" s="58"/>
      <c r="B63" s="57" t="s">
        <v>128</v>
      </c>
      <c r="C63" s="65" t="n">
        <f aca="false">SUM(C62)</f>
        <v>0</v>
      </c>
    </row>
    <row r="64" customFormat="false" ht="13.5" hidden="false" customHeight="true" outlineLevel="0" collapsed="false">
      <c r="A64" s="66" t="s">
        <v>129</v>
      </c>
      <c r="B64" s="66"/>
      <c r="C64" s="66"/>
    </row>
    <row r="65" customFormat="false" ht="33" hidden="false" customHeight="true" outlineLevel="0" collapsed="false">
      <c r="A65" s="25" t="s">
        <v>130</v>
      </c>
      <c r="B65" s="47" t="s">
        <v>131</v>
      </c>
      <c r="C65" s="27" t="n">
        <v>0</v>
      </c>
    </row>
    <row r="66" customFormat="false" ht="33" hidden="false" customHeight="true" outlineLevel="0" collapsed="false">
      <c r="A66" s="25" t="s">
        <v>132</v>
      </c>
      <c r="B66" s="47" t="s">
        <v>133</v>
      </c>
      <c r="C66" s="27" t="n">
        <v>0</v>
      </c>
    </row>
    <row r="67" customFormat="false" ht="23.85" hidden="false" customHeight="false" outlineLevel="0" collapsed="false">
      <c r="A67" s="25" t="s">
        <v>134</v>
      </c>
      <c r="B67" s="47" t="s">
        <v>135</v>
      </c>
      <c r="C67" s="27" t="n">
        <v>0</v>
      </c>
    </row>
    <row r="68" customFormat="false" ht="33" hidden="false" customHeight="true" outlineLevel="0" collapsed="false">
      <c r="A68" s="25" t="s">
        <v>136</v>
      </c>
      <c r="B68" s="47" t="s">
        <v>136</v>
      </c>
      <c r="C68" s="27" t="n">
        <v>0</v>
      </c>
    </row>
    <row r="69" customFormat="false" ht="19.5" hidden="false" customHeight="true" outlineLevel="0" collapsed="false">
      <c r="A69" s="25"/>
      <c r="B69" s="47" t="s">
        <v>23</v>
      </c>
      <c r="C69" s="27" t="n">
        <f aca="false">SUM(C65:C68)</f>
        <v>0</v>
      </c>
    </row>
    <row r="70" customFormat="false" ht="13.5" hidden="false" customHeight="true" outlineLevel="0" collapsed="false">
      <c r="A70" s="67" t="s">
        <v>137</v>
      </c>
      <c r="B70" s="67"/>
      <c r="C70" s="67"/>
    </row>
    <row r="71" customFormat="false" ht="13.5" hidden="false" customHeight="true" outlineLevel="0" collapsed="false">
      <c r="A71" s="60" t="s">
        <v>138</v>
      </c>
      <c r="B71" s="58"/>
      <c r="C71" s="27" t="n">
        <v>0</v>
      </c>
    </row>
    <row r="72" customFormat="false" ht="15" hidden="false" customHeight="true" outlineLevel="0" collapsed="false">
      <c r="A72" s="61" t="s">
        <v>139</v>
      </c>
      <c r="B72" s="61" t="s">
        <v>140</v>
      </c>
      <c r="C72" s="27" t="n">
        <v>0</v>
      </c>
    </row>
    <row r="73" customFormat="false" ht="13.5" hidden="false" customHeight="true" outlineLevel="0" collapsed="false">
      <c r="A73" s="31" t="s">
        <v>77</v>
      </c>
      <c r="B73" s="31" t="s">
        <v>141</v>
      </c>
      <c r="C73" s="27" t="n">
        <v>0</v>
      </c>
    </row>
    <row r="74" customFormat="false" ht="13.5" hidden="false" customHeight="true" outlineLevel="0" collapsed="false">
      <c r="A74" s="25"/>
      <c r="B74" s="47" t="s">
        <v>142</v>
      </c>
      <c r="C74" s="27" t="n">
        <f aca="false">SUM(C71:C73)</f>
        <v>0</v>
      </c>
    </row>
    <row r="75" customFormat="false" ht="13.5" hidden="false" customHeight="true" outlineLevel="0" collapsed="false">
      <c r="A75" s="68" t="s">
        <v>143</v>
      </c>
      <c r="B75" s="68"/>
      <c r="C75" s="68"/>
    </row>
    <row r="76" customFormat="false" ht="13.5" hidden="false" customHeight="true" outlineLevel="0" collapsed="false">
      <c r="A76" s="69" t="s">
        <v>144</v>
      </c>
      <c r="B76" s="70" t="s">
        <v>145</v>
      </c>
      <c r="C76" s="71" t="n">
        <v>200</v>
      </c>
    </row>
    <row r="77" customFormat="false" ht="13.5" hidden="false" customHeight="true" outlineLevel="0" collapsed="false">
      <c r="A77" s="123" t="s">
        <v>146</v>
      </c>
      <c r="B77" s="143" t="s">
        <v>147</v>
      </c>
      <c r="C77" s="125" t="n">
        <v>68</v>
      </c>
    </row>
    <row r="78" customFormat="false" ht="15" hidden="false" customHeight="false" outlineLevel="0" collapsed="false">
      <c r="A78" s="72" t="s">
        <v>148</v>
      </c>
      <c r="B78" s="47" t="s">
        <v>291</v>
      </c>
      <c r="C78" s="73" t="n">
        <v>52</v>
      </c>
    </row>
    <row r="79" customFormat="false" ht="13.5" hidden="false" customHeight="true" outlineLevel="0" collapsed="false">
      <c r="A79" s="57" t="s">
        <v>150</v>
      </c>
      <c r="B79" s="74" t="s">
        <v>234</v>
      </c>
      <c r="C79" s="65" t="n">
        <v>900</v>
      </c>
    </row>
    <row r="80" customFormat="false" ht="13.5" hidden="false" customHeight="true" outlineLevel="0" collapsed="false">
      <c r="A80" s="61"/>
      <c r="B80" s="70" t="s">
        <v>152</v>
      </c>
      <c r="C80" s="75" t="n">
        <f aca="false">SUM(C76:C79)</f>
        <v>1220</v>
      </c>
    </row>
    <row r="81" customFormat="false" ht="13.5" hidden="false" customHeight="true" outlineLevel="0" collapsed="false">
      <c r="A81" s="61"/>
      <c r="B81" s="76" t="s">
        <v>23</v>
      </c>
      <c r="C81" s="75" t="n">
        <f aca="false">C43+C51+C55+C60+C63+C69+C74+C80</f>
        <v>1447</v>
      </c>
    </row>
    <row r="82" customFormat="false" ht="13.5" hidden="false" customHeight="true" outlineLevel="0" collapsed="false">
      <c r="A82" s="68" t="s">
        <v>153</v>
      </c>
      <c r="B82" s="68"/>
      <c r="C82" s="68"/>
    </row>
    <row r="83" customFormat="false" ht="13.5" hidden="false" customHeight="true" outlineLevel="0" collapsed="false">
      <c r="A83" s="70" t="s">
        <v>154</v>
      </c>
      <c r="B83" s="70"/>
      <c r="C83" s="126" t="n">
        <f aca="false">IF(('July 2024 - September 2024'!C91)+SUM(E97+E105+E115)  &lt; 0,(('July 2024 - September 2024'!C91))+SUM(E97+E105+E115), TEXT((('July 2024 - September 2024'!C91))+SUM(E97+E105+E115),"+$0.00"))</f>
        <v>-6903</v>
      </c>
    </row>
    <row r="84" customFormat="false" ht="13.5" hidden="false" customHeight="true" outlineLevel="0" collapsed="false">
      <c r="A84" s="70" t="s">
        <v>155</v>
      </c>
      <c r="B84" s="70"/>
      <c r="C84" s="126" t="n">
        <v>0</v>
      </c>
    </row>
    <row r="85" customFormat="false" ht="13.5" hidden="false" customHeight="true" outlineLevel="0" collapsed="false">
      <c r="A85" s="70" t="s">
        <v>156</v>
      </c>
      <c r="B85" s="70"/>
      <c r="C85" s="126" t="n">
        <f aca="false">IF(('July 2024 - September 2024'!C93)+SUM(E96+E106) &lt; 0,(('July 2024 - September 2024'!C93))+SUM(E96+E106), TEXT((('July 2024 - September 2024'!C93))+SUM(E96+E106),"+$0.00"))</f>
        <v>-100</v>
      </c>
    </row>
    <row r="86" customFormat="false" ht="23.85" hidden="false" customHeight="false" outlineLevel="0" collapsed="false">
      <c r="A86" s="47" t="s">
        <v>157</v>
      </c>
      <c r="B86" s="78"/>
      <c r="C86" s="126" t="n">
        <v>0</v>
      </c>
    </row>
    <row r="87" customFormat="false" ht="23.85" hidden="false" customHeight="false" outlineLevel="0" collapsed="false">
      <c r="A87" s="47" t="s">
        <v>158</v>
      </c>
      <c r="B87" s="78"/>
      <c r="C87" s="126" t="n">
        <v>0</v>
      </c>
    </row>
    <row r="88" customFormat="false" ht="13.5" hidden="false" customHeight="true" outlineLevel="0" collapsed="false">
      <c r="A88" s="61"/>
      <c r="B88" s="79" t="s">
        <v>159</v>
      </c>
      <c r="C88" s="77" t="n">
        <f aca="false">C83+C84+C85+C86+C87</f>
        <v>-7003</v>
      </c>
    </row>
    <row r="89" customFormat="false" ht="13.5" hidden="false" customHeight="true" outlineLevel="0" collapsed="false">
      <c r="A89" s="25"/>
      <c r="B89" s="28" t="s">
        <v>160</v>
      </c>
      <c r="C89" s="80" t="n">
        <f aca="false">C81</f>
        <v>1447</v>
      </c>
      <c r="H89" s="81"/>
    </row>
    <row r="90" customFormat="false" ht="13.5" hidden="false" customHeight="true" outlineLevel="0" collapsed="false">
      <c r="A90" s="3"/>
      <c r="B90" s="3"/>
    </row>
    <row r="91" customFormat="false" ht="13.5" hidden="false" customHeight="true" outlineLevel="0" collapsed="false">
      <c r="A91" s="3"/>
      <c r="B91" s="3"/>
    </row>
    <row r="92" customFormat="false" ht="15" hidden="false" customHeight="false" outlineLevel="0" collapsed="false">
      <c r="A92" s="82" t="s">
        <v>292</v>
      </c>
      <c r="B92" s="82"/>
      <c r="C92" s="82"/>
      <c r="D92" s="82"/>
      <c r="E92" s="82"/>
      <c r="G92" s="135" t="s">
        <v>257</v>
      </c>
      <c r="H92" s="136" t="n">
        <v>142.6</v>
      </c>
    </row>
    <row r="93" customFormat="false" ht="46.25" hidden="false" customHeight="false" outlineLevel="0" collapsed="false">
      <c r="A93" s="83" t="s">
        <v>162</v>
      </c>
      <c r="B93" s="83"/>
      <c r="C93" s="83" t="s">
        <v>44</v>
      </c>
      <c r="D93" s="83"/>
      <c r="E93" s="84" t="s">
        <v>45</v>
      </c>
      <c r="G93" s="137" t="s">
        <v>258</v>
      </c>
      <c r="H93" s="138" t="n">
        <f aca="false">C76-H92</f>
        <v>57.4</v>
      </c>
    </row>
    <row r="94" customFormat="false" ht="13.5" hidden="false" customHeight="true" outlineLevel="0" collapsed="false">
      <c r="A94" s="106" t="s">
        <v>293</v>
      </c>
      <c r="B94" s="106"/>
      <c r="C94" s="144"/>
      <c r="D94" s="144"/>
      <c r="E94" s="131" t="n">
        <f aca="false">'July 2024 - September 2024'!E142</f>
        <v>502.709999999999</v>
      </c>
    </row>
    <row r="95" customFormat="false" ht="53.25" hidden="false" customHeight="true" outlineLevel="0" collapsed="false">
      <c r="A95" s="91" t="s">
        <v>143</v>
      </c>
      <c r="B95" s="91"/>
      <c r="C95" s="145" t="s">
        <v>294</v>
      </c>
      <c r="D95" s="145"/>
      <c r="E95" s="95" t="n">
        <v>200</v>
      </c>
    </row>
    <row r="96" customFormat="false" ht="13.5" hidden="false" customHeight="true" outlineLevel="0" collapsed="false">
      <c r="A96" s="91"/>
      <c r="B96" s="91"/>
      <c r="C96" s="98" t="s">
        <v>295</v>
      </c>
      <c r="D96" s="98"/>
      <c r="E96" s="95" t="n">
        <v>200</v>
      </c>
    </row>
    <row r="97" customFormat="false" ht="13.5" hidden="false" customHeight="true" outlineLevel="0" collapsed="false">
      <c r="A97" s="91"/>
      <c r="B97" s="91"/>
      <c r="C97" s="98" t="s">
        <v>251</v>
      </c>
      <c r="D97" s="98"/>
      <c r="E97" s="95" t="n">
        <v>0</v>
      </c>
    </row>
    <row r="98" customFormat="false" ht="13.5" hidden="false" customHeight="true" outlineLevel="0" collapsed="false">
      <c r="A98" s="91"/>
      <c r="B98" s="91"/>
      <c r="C98" s="98" t="s">
        <v>296</v>
      </c>
      <c r="D98" s="98"/>
      <c r="E98" s="95" t="n">
        <v>58</v>
      </c>
    </row>
    <row r="99" customFormat="false" ht="13.5" hidden="false" customHeight="true" outlineLevel="0" collapsed="false">
      <c r="A99" s="85" t="s">
        <v>163</v>
      </c>
      <c r="B99" s="85"/>
      <c r="C99" s="92"/>
      <c r="D99" s="92"/>
      <c r="E99" s="128" t="n">
        <f aca="false">C89</f>
        <v>1447</v>
      </c>
    </row>
    <row r="100" customFormat="false" ht="13.5" hidden="false" customHeight="true" outlineLevel="0" collapsed="false">
      <c r="C100" s="129" t="s">
        <v>164</v>
      </c>
      <c r="D100" s="129"/>
      <c r="E100" s="146" t="n">
        <f aca="false">('July 2024 - September 2024'!E142+E16)-SUM(E95:E99)</f>
        <v>1390.71</v>
      </c>
    </row>
    <row r="101" customFormat="false" ht="13.5" hidden="false" customHeight="true" outlineLevel="0" collapsed="false"/>
    <row r="102" customFormat="false" ht="13.5" hidden="false" customHeight="true" outlineLevel="0" collapsed="false">
      <c r="A102" s="82" t="s">
        <v>297</v>
      </c>
      <c r="B102" s="82"/>
      <c r="C102" s="82"/>
      <c r="D102" s="82"/>
      <c r="E102" s="82"/>
      <c r="G102" s="135" t="s">
        <v>257</v>
      </c>
      <c r="H102" s="136" t="n">
        <v>0</v>
      </c>
    </row>
    <row r="103" customFormat="false" ht="46.25" hidden="false" customHeight="false" outlineLevel="0" collapsed="false">
      <c r="A103" s="82" t="s">
        <v>162</v>
      </c>
      <c r="B103" s="82"/>
      <c r="C103" s="82" t="s">
        <v>44</v>
      </c>
      <c r="D103" s="82"/>
      <c r="E103" s="90" t="s">
        <v>45</v>
      </c>
      <c r="G103" s="137" t="s">
        <v>258</v>
      </c>
      <c r="H103" s="138" t="n">
        <f aca="false">C76-H102</f>
        <v>200</v>
      </c>
    </row>
    <row r="104" customFormat="false" ht="13.5" hidden="false" customHeight="true" outlineLevel="0" collapsed="false">
      <c r="A104" s="91" t="s">
        <v>298</v>
      </c>
      <c r="B104" s="91"/>
      <c r="C104" s="132"/>
      <c r="D104" s="132"/>
      <c r="E104" s="89" t="n">
        <f aca="false">E100</f>
        <v>1390.71</v>
      </c>
    </row>
    <row r="105" customFormat="false" ht="13.5" hidden="false" customHeight="true" outlineLevel="0" collapsed="false">
      <c r="A105" s="91" t="s">
        <v>143</v>
      </c>
      <c r="B105" s="91"/>
      <c r="C105" s="98" t="s">
        <v>167</v>
      </c>
      <c r="D105" s="98"/>
      <c r="E105" s="95" t="n">
        <v>0</v>
      </c>
    </row>
    <row r="106" customFormat="false" ht="13.5" hidden="false" customHeight="true" outlineLevel="0" collapsed="false">
      <c r="A106" s="91"/>
      <c r="B106" s="91"/>
      <c r="C106" s="147" t="s">
        <v>295</v>
      </c>
      <c r="D106" s="147"/>
      <c r="E106" s="95" t="n">
        <v>200</v>
      </c>
    </row>
    <row r="107" customFormat="false" ht="31.3" hidden="false" customHeight="true" outlineLevel="0" collapsed="false">
      <c r="A107" s="91"/>
      <c r="B107" s="91"/>
      <c r="C107" s="148" t="s">
        <v>299</v>
      </c>
      <c r="D107" s="148"/>
      <c r="E107" s="95" t="n">
        <v>900</v>
      </c>
    </row>
    <row r="108" customFormat="false" ht="17.15" hidden="false" customHeight="true" outlineLevel="0" collapsed="false">
      <c r="A108" s="91" t="s">
        <v>163</v>
      </c>
      <c r="B108" s="91"/>
      <c r="C108" s="141"/>
      <c r="D108" s="141"/>
      <c r="E108" s="128" t="n">
        <f aca="false">C89</f>
        <v>1447</v>
      </c>
    </row>
    <row r="109" customFormat="false" ht="13.5" hidden="false" customHeight="true" outlineLevel="0" collapsed="false">
      <c r="C109" s="102" t="s">
        <v>174</v>
      </c>
      <c r="D109" s="102"/>
      <c r="E109" s="149" t="n">
        <f aca="false">(E24+E104)-SUM(E105:E108)</f>
        <v>2216.71</v>
      </c>
    </row>
    <row r="110" customFormat="false" ht="13.5" hidden="false" customHeight="true" outlineLevel="0" collapsed="false">
      <c r="A110" s="103"/>
      <c r="B110" s="103"/>
      <c r="C110" s="103"/>
      <c r="D110" s="103"/>
      <c r="E110" s="103"/>
    </row>
    <row r="111" customFormat="false" ht="17.25" hidden="false" customHeight="true" outlineLevel="0" collapsed="false">
      <c r="A111" s="103"/>
      <c r="B111" s="103"/>
      <c r="C111" s="103"/>
      <c r="D111" s="103"/>
      <c r="E111" s="103"/>
    </row>
    <row r="112" customFormat="false" ht="13.5" hidden="false" customHeight="true" outlineLevel="0" collapsed="false">
      <c r="A112" s="105" t="s">
        <v>300</v>
      </c>
      <c r="B112" s="105"/>
      <c r="C112" s="105"/>
      <c r="D112" s="105"/>
      <c r="E112" s="105"/>
      <c r="G112" s="135" t="s">
        <v>257</v>
      </c>
      <c r="H112" s="136" t="n">
        <v>0</v>
      </c>
    </row>
    <row r="113" customFormat="false" ht="46.25" hidden="false" customHeight="false" outlineLevel="0" collapsed="false">
      <c r="A113" s="82" t="s">
        <v>162</v>
      </c>
      <c r="B113" s="82"/>
      <c r="C113" s="82" t="s">
        <v>44</v>
      </c>
      <c r="D113" s="82"/>
      <c r="E113" s="90" t="s">
        <v>45</v>
      </c>
      <c r="G113" s="137" t="s">
        <v>258</v>
      </c>
      <c r="H113" s="138" t="n">
        <f aca="false">C76-H112</f>
        <v>200</v>
      </c>
    </row>
    <row r="114" customFormat="false" ht="13.5" hidden="false" customHeight="true" outlineLevel="0" collapsed="false">
      <c r="A114" s="91" t="s">
        <v>301</v>
      </c>
      <c r="B114" s="91"/>
      <c r="C114" s="92"/>
      <c r="D114" s="92"/>
      <c r="E114" s="89" t="n">
        <f aca="false">E109</f>
        <v>2216.71</v>
      </c>
    </row>
    <row r="115" customFormat="false" ht="13.5" hidden="false" customHeight="true" outlineLevel="0" collapsed="false">
      <c r="A115" s="150" t="s">
        <v>143</v>
      </c>
      <c r="B115" s="150"/>
      <c r="C115" s="96" t="s">
        <v>236</v>
      </c>
      <c r="D115" s="96"/>
      <c r="E115" s="95" t="n">
        <v>1000</v>
      </c>
    </row>
    <row r="116" customFormat="false" ht="38.25" hidden="false" customHeight="true" outlineLevel="0" collapsed="false">
      <c r="A116" s="150"/>
      <c r="B116" s="150"/>
      <c r="C116" s="148" t="s">
        <v>302</v>
      </c>
      <c r="D116" s="148"/>
      <c r="E116" s="95" t="n">
        <v>150</v>
      </c>
    </row>
    <row r="117" customFormat="false" ht="13.5" hidden="false" customHeight="true" outlineLevel="0" collapsed="false">
      <c r="A117" s="91" t="s">
        <v>163</v>
      </c>
      <c r="B117" s="91"/>
      <c r="C117" s="141"/>
      <c r="D117" s="141"/>
      <c r="E117" s="128" t="n">
        <f aca="false">C89</f>
        <v>1447</v>
      </c>
    </row>
    <row r="118" customFormat="false" ht="13.5" hidden="false" customHeight="true" outlineLevel="0" collapsed="false">
      <c r="C118" s="102" t="s">
        <v>174</v>
      </c>
      <c r="D118" s="102"/>
      <c r="E118" s="95" t="n">
        <f aca="false">(E32+E114)-SUM(E115:E117)</f>
        <v>2992.71</v>
      </c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48576" customFormat="false" ht="12.8" hidden="false" customHeight="false" outlineLevel="0" collapsed="false"/>
  </sheetData>
  <mergeCells count="67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C23:D23"/>
    <mergeCell ref="A26:E26"/>
    <mergeCell ref="C27:D27"/>
    <mergeCell ref="C28:D28"/>
    <mergeCell ref="C29:D29"/>
    <mergeCell ref="C30:D30"/>
    <mergeCell ref="C31:D31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C100:D100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C109:D109"/>
    <mergeCell ref="A112:E112"/>
    <mergeCell ref="A113:B113"/>
    <mergeCell ref="C113:D113"/>
    <mergeCell ref="A114:B114"/>
    <mergeCell ref="C114:D114"/>
    <mergeCell ref="A115:B116"/>
    <mergeCell ref="C115:D115"/>
    <mergeCell ref="C116:D116"/>
    <mergeCell ref="A117:B117"/>
    <mergeCell ref="C117:D117"/>
    <mergeCell ref="C118:D118"/>
  </mergeCells>
  <conditionalFormatting sqref="C83:C87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4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8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4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4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9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100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99" activeCellId="0" sqref="C9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303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E110</f>
        <v>931.869999999999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931.869999999999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C82</f>
        <v>-3000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304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305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306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307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2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308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309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310</v>
      </c>
      <c r="B18" s="25" t="s">
        <v>275</v>
      </c>
      <c r="C18" s="43" t="s">
        <v>49</v>
      </c>
      <c r="D18" s="43"/>
      <c r="E18" s="34" t="n">
        <v>68</v>
      </c>
    </row>
    <row r="19" customFormat="false" ht="12.75" hidden="false" customHeight="true" outlineLevel="0" collapsed="false">
      <c r="A19" s="151" t="s">
        <v>311</v>
      </c>
      <c r="B19" s="31" t="s">
        <v>77</v>
      </c>
      <c r="C19" s="32" t="s">
        <v>212</v>
      </c>
      <c r="D19" s="32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8" t="s">
        <v>50</v>
      </c>
      <c r="E20" s="142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51"/>
      <c r="E21" s="52"/>
    </row>
    <row r="22" customFormat="false" ht="13.5" hidden="false" customHeight="true" outlineLevel="0" collapsed="false">
      <c r="A22" s="21" t="s">
        <v>312</v>
      </c>
      <c r="B22" s="21"/>
      <c r="C22" s="21"/>
      <c r="D22" s="21"/>
      <c r="E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6" t="s">
        <v>4</v>
      </c>
      <c r="B23" s="117" t="s">
        <v>43</v>
      </c>
      <c r="C23" s="112" t="s">
        <v>44</v>
      </c>
      <c r="D23" s="112"/>
      <c r="E23" s="112" t="s">
        <v>45</v>
      </c>
    </row>
    <row r="24" customFormat="false" ht="13.5" hidden="false" customHeight="true" outlineLevel="0" collapsed="false">
      <c r="A24" s="57" t="s">
        <v>313</v>
      </c>
      <c r="B24" s="113" t="s">
        <v>48</v>
      </c>
      <c r="C24" s="114" t="s">
        <v>49</v>
      </c>
      <c r="D24" s="114"/>
      <c r="E24" s="65" t="n">
        <v>2405</v>
      </c>
    </row>
    <row r="25" customFormat="false" ht="12.75" hidden="false" customHeight="true" outlineLevel="0" collapsed="false">
      <c r="A25" s="47" t="s">
        <v>314</v>
      </c>
      <c r="B25" s="25" t="s">
        <v>77</v>
      </c>
      <c r="C25" s="26" t="s">
        <v>212</v>
      </c>
      <c r="D25" s="26"/>
      <c r="E25" s="34" t="n">
        <v>0</v>
      </c>
    </row>
    <row r="26" customFormat="false" ht="12.75" hidden="false" customHeight="true" outlineLevel="0" collapsed="false">
      <c r="A26" s="36"/>
      <c r="B26" s="36"/>
      <c r="C26" s="36"/>
      <c r="D26" s="37" t="s">
        <v>50</v>
      </c>
      <c r="E26" s="29" t="n">
        <f aca="false">SUM(E24:E25)</f>
        <v>2405</v>
      </c>
    </row>
    <row r="27" customFormat="false" ht="13.5" hidden="false" customHeight="true" outlineLevel="0" collapsed="false">
      <c r="A27" s="3"/>
      <c r="B27" s="3"/>
      <c r="C27" s="3"/>
      <c r="D27" s="51"/>
      <c r="E27" s="52"/>
    </row>
    <row r="28" customFormat="false" ht="12.75" hidden="false" customHeight="true" outlineLevel="0" collapsed="false">
      <c r="A28" s="3"/>
      <c r="B28" s="3"/>
      <c r="C28" s="3"/>
      <c r="D28" s="51"/>
      <c r="E28" s="52"/>
    </row>
    <row r="29" customFormat="false" ht="13.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122" t="s">
        <v>315</v>
      </c>
      <c r="B31" s="122"/>
      <c r="C31" s="122"/>
    </row>
    <row r="32" customFormat="false" ht="13.5" hidden="false" customHeight="true" outlineLevel="0" collapsed="false">
      <c r="A32" s="53" t="s">
        <v>43</v>
      </c>
      <c r="B32" s="53" t="s">
        <v>44</v>
      </c>
      <c r="C32" s="54" t="s">
        <v>45</v>
      </c>
      <c r="D32" s="55"/>
    </row>
    <row r="33" customFormat="false" ht="13.5" hidden="false" customHeight="true" outlineLevel="0" collapsed="false">
      <c r="A33" s="56" t="s">
        <v>102</v>
      </c>
      <c r="B33" s="56"/>
      <c r="C33" s="56"/>
    </row>
    <row r="34" customFormat="false" ht="13.5" hidden="false" customHeight="true" outlineLevel="0" collapsed="false">
      <c r="A34" s="47" t="s">
        <v>271</v>
      </c>
      <c r="B34" s="25"/>
      <c r="C34" s="34" t="n">
        <v>78</v>
      </c>
    </row>
    <row r="35" customFormat="false" ht="13.5" hidden="false" customHeight="true" outlineLevel="0" collapsed="false">
      <c r="A35" s="57" t="s">
        <v>61</v>
      </c>
      <c r="B35" s="58"/>
      <c r="C35" s="59" t="n">
        <v>0</v>
      </c>
    </row>
    <row r="36" customFormat="false" ht="13.5" hidden="false" customHeight="true" outlineLevel="0" collapsed="false">
      <c r="A36" s="60" t="s">
        <v>104</v>
      </c>
      <c r="B36" s="60" t="s">
        <v>105</v>
      </c>
      <c r="C36" s="59" t="n">
        <v>149</v>
      </c>
    </row>
    <row r="37" customFormat="false" ht="13.5" hidden="false" customHeight="true" outlineLevel="0" collapsed="false">
      <c r="A37" s="61"/>
      <c r="B37" s="47" t="s">
        <v>106</v>
      </c>
      <c r="C37" s="62" t="n">
        <f aca="false">SUM(C34:C36)</f>
        <v>227</v>
      </c>
    </row>
    <row r="38" customFormat="false" ht="13.5" hidden="false" customHeight="true" outlineLevel="0" collapsed="false">
      <c r="A38" s="63" t="s">
        <v>290</v>
      </c>
      <c r="B38" s="63"/>
      <c r="C38" s="63"/>
    </row>
    <row r="39" customFormat="false" ht="13.5" hidden="false" customHeight="true" outlineLevel="0" collapsed="false">
      <c r="A39" s="63"/>
      <c r="B39" s="63"/>
      <c r="C39" s="63"/>
    </row>
    <row r="40" customFormat="false" ht="13.5" hidden="false" customHeight="true" outlineLevel="0" collapsed="false">
      <c r="A40" s="25" t="s">
        <v>108</v>
      </c>
      <c r="B40" s="25"/>
      <c r="C40" s="27" t="n">
        <v>0</v>
      </c>
    </row>
    <row r="41" customFormat="false" ht="13.5" hidden="false" customHeight="true" outlineLevel="0" collapsed="false">
      <c r="A41" s="25" t="s">
        <v>109</v>
      </c>
      <c r="B41" s="25"/>
      <c r="C41" s="64" t="n">
        <v>0</v>
      </c>
    </row>
    <row r="42" customFormat="false" ht="13.5" hidden="false" customHeight="true" outlineLevel="0" collapsed="false">
      <c r="A42" s="25" t="s">
        <v>110</v>
      </c>
      <c r="B42" s="25"/>
      <c r="C42" s="64" t="n">
        <v>0</v>
      </c>
    </row>
    <row r="43" customFormat="false" ht="13.5" hidden="false" customHeight="true" outlineLevel="0" collapsed="false">
      <c r="A43" s="25" t="s">
        <v>111</v>
      </c>
      <c r="B43" s="25"/>
      <c r="C43" s="64" t="n">
        <v>0</v>
      </c>
    </row>
    <row r="44" customFormat="false" ht="13.5" hidden="false" customHeight="true" outlineLevel="0" collapsed="false">
      <c r="A44" s="25" t="s">
        <v>232</v>
      </c>
      <c r="B44" s="25"/>
      <c r="C44" s="64" t="n">
        <v>0</v>
      </c>
    </row>
    <row r="45" customFormat="false" ht="13.5" hidden="false" customHeight="true" outlineLevel="0" collapsed="false">
      <c r="A45" s="25"/>
      <c r="B45" s="25" t="s">
        <v>112</v>
      </c>
      <c r="C45" s="64" t="n">
        <f aca="false">SUM(C40:C44)</f>
        <v>0</v>
      </c>
    </row>
    <row r="46" customFormat="false" ht="13.5" hidden="false" customHeight="true" outlineLevel="0" collapsed="false">
      <c r="A46" s="56" t="s">
        <v>113</v>
      </c>
      <c r="B46" s="56"/>
      <c r="C46" s="56"/>
    </row>
    <row r="47" customFormat="false" ht="13.5" hidden="false" customHeight="true" outlineLevel="0" collapsed="false">
      <c r="A47" s="25" t="s">
        <v>114</v>
      </c>
      <c r="B47" s="25" t="s">
        <v>115</v>
      </c>
      <c r="C47" s="34" t="n">
        <v>0</v>
      </c>
    </row>
    <row r="48" customFormat="false" ht="13.5" hidden="false" customHeight="true" outlineLevel="0" collapsed="false">
      <c r="A48" s="25" t="s">
        <v>116</v>
      </c>
      <c r="B48" s="25" t="s">
        <v>117</v>
      </c>
      <c r="C48" s="34" t="n">
        <v>0</v>
      </c>
    </row>
    <row r="49" customFormat="false" ht="13.5" hidden="false" customHeight="true" outlineLevel="0" collapsed="false">
      <c r="A49" s="25"/>
      <c r="B49" s="47" t="s">
        <v>118</v>
      </c>
      <c r="C49" s="34" t="n">
        <f aca="false">SUM(C47:C48)</f>
        <v>0</v>
      </c>
    </row>
    <row r="50" customFormat="false" ht="13.5" hidden="false" customHeight="true" outlineLevel="0" collapsed="false">
      <c r="A50" s="56" t="s">
        <v>119</v>
      </c>
      <c r="B50" s="56"/>
      <c r="C50" s="56"/>
    </row>
    <row r="51" customFormat="false" ht="13.5" hidden="false" customHeight="true" outlineLevel="0" collapsed="false">
      <c r="A51" s="25" t="s">
        <v>120</v>
      </c>
      <c r="B51" s="25" t="s">
        <v>121</v>
      </c>
      <c r="C51" s="27" t="n">
        <v>0</v>
      </c>
    </row>
    <row r="52" customFormat="false" ht="13.5" hidden="false" customHeight="true" outlineLevel="0" collapsed="false">
      <c r="A52" s="58"/>
      <c r="B52" s="57" t="s">
        <v>122</v>
      </c>
      <c r="C52" s="65" t="n">
        <v>0</v>
      </c>
    </row>
    <row r="53" customFormat="false" ht="13.5" hidden="false" customHeight="true" outlineLevel="0" collapsed="false">
      <c r="A53" s="58"/>
      <c r="B53" s="60" t="s">
        <v>123</v>
      </c>
      <c r="C53" s="65" t="n">
        <v>0</v>
      </c>
    </row>
    <row r="54" customFormat="false" ht="13.5" hidden="false" customHeight="true" outlineLevel="0" collapsed="false">
      <c r="A54" s="58"/>
      <c r="B54" s="57" t="s">
        <v>124</v>
      </c>
      <c r="C54" s="65" t="n">
        <f aca="false">SUM(C51:C53)</f>
        <v>0</v>
      </c>
    </row>
    <row r="55" customFormat="false" ht="13.5" hidden="false" customHeight="true" outlineLevel="0" collapsed="false">
      <c r="A55" s="56" t="s">
        <v>125</v>
      </c>
      <c r="B55" s="56"/>
      <c r="C55" s="56"/>
    </row>
    <row r="56" customFormat="false" ht="13.5" hidden="false" customHeight="true" outlineLevel="0" collapsed="false">
      <c r="A56" s="25" t="s">
        <v>126</v>
      </c>
      <c r="B56" s="25" t="s">
        <v>127</v>
      </c>
      <c r="C56" s="27" t="n">
        <v>0</v>
      </c>
    </row>
    <row r="57" customFormat="false" ht="13.5" hidden="false" customHeight="true" outlineLevel="0" collapsed="false">
      <c r="A57" s="58"/>
      <c r="B57" s="57" t="s">
        <v>128</v>
      </c>
      <c r="C57" s="65" t="n">
        <f aca="false">SUM(C56)</f>
        <v>0</v>
      </c>
    </row>
    <row r="58" customFormat="false" ht="13.5" hidden="false" customHeight="true" outlineLevel="0" collapsed="false">
      <c r="A58" s="66" t="s">
        <v>129</v>
      </c>
      <c r="B58" s="66"/>
      <c r="C58" s="66"/>
    </row>
    <row r="59" customFormat="false" ht="33" hidden="false" customHeight="true" outlineLevel="0" collapsed="false">
      <c r="A59" s="25" t="s">
        <v>130</v>
      </c>
      <c r="B59" s="47" t="s">
        <v>131</v>
      </c>
      <c r="C59" s="27" t="n">
        <v>0</v>
      </c>
    </row>
    <row r="60" customFormat="false" ht="33" hidden="false" customHeight="true" outlineLevel="0" collapsed="false">
      <c r="A60" s="25" t="s">
        <v>132</v>
      </c>
      <c r="B60" s="47" t="s">
        <v>133</v>
      </c>
      <c r="C60" s="27" t="n">
        <v>0</v>
      </c>
    </row>
    <row r="61" customFormat="false" ht="23.85" hidden="false" customHeight="false" outlineLevel="0" collapsed="false">
      <c r="A61" s="25" t="s">
        <v>134</v>
      </c>
      <c r="B61" s="47" t="s">
        <v>135</v>
      </c>
      <c r="C61" s="27" t="n">
        <v>0</v>
      </c>
    </row>
    <row r="62" customFormat="false" ht="33" hidden="false" customHeight="true" outlineLevel="0" collapsed="false">
      <c r="A62" s="25" t="s">
        <v>136</v>
      </c>
      <c r="B62" s="47" t="s">
        <v>136</v>
      </c>
      <c r="C62" s="27" t="n">
        <v>0</v>
      </c>
    </row>
    <row r="63" customFormat="false" ht="19.5" hidden="false" customHeight="true" outlineLevel="0" collapsed="false">
      <c r="A63" s="25"/>
      <c r="B63" s="47" t="s">
        <v>23</v>
      </c>
      <c r="C63" s="27" t="n">
        <f aca="false">SUM(C59:C62)</f>
        <v>0</v>
      </c>
    </row>
    <row r="64" customFormat="false" ht="13.5" hidden="false" customHeight="true" outlineLevel="0" collapsed="false">
      <c r="A64" s="67" t="s">
        <v>137</v>
      </c>
      <c r="B64" s="67"/>
      <c r="C64" s="67"/>
    </row>
    <row r="65" customFormat="false" ht="13.5" hidden="false" customHeight="true" outlineLevel="0" collapsed="false">
      <c r="A65" s="60" t="s">
        <v>138</v>
      </c>
      <c r="B65" s="58"/>
      <c r="C65" s="27" t="n">
        <v>0</v>
      </c>
    </row>
    <row r="66" customFormat="false" ht="15" hidden="false" customHeight="true" outlineLevel="0" collapsed="false">
      <c r="A66" s="61" t="s">
        <v>139</v>
      </c>
      <c r="B66" s="61" t="s">
        <v>140</v>
      </c>
      <c r="C66" s="27" t="n">
        <v>0</v>
      </c>
    </row>
    <row r="67" customFormat="false" ht="13.5" hidden="false" customHeight="true" outlineLevel="0" collapsed="false">
      <c r="A67" s="31" t="s">
        <v>77</v>
      </c>
      <c r="B67" s="31" t="s">
        <v>141</v>
      </c>
      <c r="C67" s="27" t="n">
        <v>0</v>
      </c>
    </row>
    <row r="68" customFormat="false" ht="13.5" hidden="false" customHeight="true" outlineLevel="0" collapsed="false">
      <c r="A68" s="25"/>
      <c r="B68" s="47" t="s">
        <v>142</v>
      </c>
      <c r="C68" s="27" t="n">
        <f aca="false">SUM(C65:C67)</f>
        <v>0</v>
      </c>
    </row>
    <row r="69" customFormat="false" ht="13.5" hidden="false" customHeight="true" outlineLevel="0" collapsed="false">
      <c r="A69" s="68" t="s">
        <v>143</v>
      </c>
      <c r="B69" s="68"/>
      <c r="C69" s="68"/>
    </row>
    <row r="70" customFormat="false" ht="13.5" hidden="false" customHeight="true" outlineLevel="0" collapsed="false">
      <c r="A70" s="69" t="s">
        <v>144</v>
      </c>
      <c r="B70" s="70" t="s">
        <v>145</v>
      </c>
      <c r="C70" s="71" t="n">
        <v>200</v>
      </c>
    </row>
    <row r="71" customFormat="false" ht="13.5" hidden="false" customHeight="true" outlineLevel="0" collapsed="false">
      <c r="A71" s="123" t="s">
        <v>146</v>
      </c>
      <c r="B71" s="143" t="s">
        <v>147</v>
      </c>
      <c r="C71" s="125" t="n">
        <v>68</v>
      </c>
    </row>
    <row r="72" customFormat="false" ht="15" hidden="false" customHeight="false" outlineLevel="0" collapsed="false">
      <c r="A72" s="72" t="s">
        <v>148</v>
      </c>
      <c r="B72" s="47" t="s">
        <v>316</v>
      </c>
      <c r="C72" s="73" t="n">
        <v>52</v>
      </c>
    </row>
    <row r="73" customFormat="false" ht="13.5" hidden="false" customHeight="true" outlineLevel="0" collapsed="false">
      <c r="A73" s="57" t="s">
        <v>150</v>
      </c>
      <c r="B73" s="74" t="s">
        <v>234</v>
      </c>
      <c r="C73" s="65" t="n">
        <v>0</v>
      </c>
    </row>
    <row r="74" customFormat="false" ht="13.5" hidden="false" customHeight="true" outlineLevel="0" collapsed="false">
      <c r="A74" s="61"/>
      <c r="B74" s="70" t="s">
        <v>152</v>
      </c>
      <c r="C74" s="75" t="n">
        <f aca="false">SUM(C70:C73)</f>
        <v>320</v>
      </c>
    </row>
    <row r="75" customFormat="false" ht="13.5" hidden="false" customHeight="true" outlineLevel="0" collapsed="false">
      <c r="A75" s="61"/>
      <c r="B75" s="76" t="s">
        <v>23</v>
      </c>
      <c r="C75" s="75" t="n">
        <f aca="false">C37+C45+C49+C54+C57+C63+C68+C74</f>
        <v>547</v>
      </c>
    </row>
    <row r="76" customFormat="false" ht="13.5" hidden="false" customHeight="true" outlineLevel="0" collapsed="false">
      <c r="A76" s="68" t="s">
        <v>153</v>
      </c>
      <c r="B76" s="68"/>
      <c r="C76" s="68"/>
    </row>
    <row r="77" customFormat="false" ht="13.5" hidden="false" customHeight="true" outlineLevel="0" collapsed="false">
      <c r="A77" s="70" t="s">
        <v>154</v>
      </c>
      <c r="B77" s="70"/>
      <c r="C77" s="126" t="n">
        <f aca="false">IF(('October 2024 - December 2024'!C83)+SUM(E88+E90+E99+E107)  &lt; 0,(('October 2024 - December 2024'!C83))+SUM(E88+E90+E99+E107), TEXT((('October 2024 - December 2024'!C83))+SUM(E88+E90+E99+E107),"+$0.00"))</f>
        <v>-2900</v>
      </c>
    </row>
    <row r="78" customFormat="false" ht="13.5" hidden="false" customHeight="true" outlineLevel="0" collapsed="false">
      <c r="A78" s="70" t="s">
        <v>155</v>
      </c>
      <c r="B78" s="70"/>
      <c r="C78" s="126" t="n">
        <v>0</v>
      </c>
    </row>
    <row r="79" customFormat="false" ht="13.5" hidden="false" customHeight="true" outlineLevel="0" collapsed="false">
      <c r="A79" s="70" t="s">
        <v>156</v>
      </c>
      <c r="B79" s="70"/>
      <c r="C79" s="126" t="n">
        <f aca="false">IF(('October 2024 - December 2024'!C85)+SUM(E89) &lt; 0,(('October 2024 - December 2024'!C85))+SUM(E89), TEXT((('October 2024 - December 2024'!C85))+SUM(E89),"+$0.00"))</f>
        <v>-100</v>
      </c>
    </row>
    <row r="80" customFormat="false" ht="23.85" hidden="false" customHeight="false" outlineLevel="0" collapsed="false">
      <c r="A80" s="47" t="s">
        <v>157</v>
      </c>
      <c r="B80" s="78"/>
      <c r="C80" s="126" t="n">
        <v>0</v>
      </c>
    </row>
    <row r="81" customFormat="false" ht="23.85" hidden="false" customHeight="false" outlineLevel="0" collapsed="false">
      <c r="A81" s="47" t="s">
        <v>158</v>
      </c>
      <c r="B81" s="78"/>
      <c r="C81" s="126" t="n">
        <v>0</v>
      </c>
    </row>
    <row r="82" customFormat="false" ht="13.5" hidden="false" customHeight="true" outlineLevel="0" collapsed="false">
      <c r="A82" s="61"/>
      <c r="B82" s="79" t="s">
        <v>159</v>
      </c>
      <c r="C82" s="77" t="n">
        <f aca="false">C77+C78+C79+C80+C81</f>
        <v>-3000</v>
      </c>
    </row>
    <row r="83" customFormat="false" ht="13.5" hidden="false" customHeight="true" outlineLevel="0" collapsed="false">
      <c r="A83" s="25"/>
      <c r="B83" s="28" t="s">
        <v>160</v>
      </c>
      <c r="C83" s="80" t="n">
        <f aca="false">C75</f>
        <v>547</v>
      </c>
      <c r="H83" s="81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82" t="s">
        <v>317</v>
      </c>
      <c r="B86" s="82"/>
      <c r="C86" s="82"/>
      <c r="D86" s="82"/>
      <c r="E86" s="82"/>
      <c r="G86" s="135" t="s">
        <v>257</v>
      </c>
      <c r="H86" s="136" t="n">
        <v>0</v>
      </c>
    </row>
    <row r="87" customFormat="false" ht="35.05" hidden="false" customHeight="false" outlineLevel="0" collapsed="false">
      <c r="A87" s="83" t="s">
        <v>162</v>
      </c>
      <c r="B87" s="83"/>
      <c r="C87" s="83" t="s">
        <v>44</v>
      </c>
      <c r="D87" s="83"/>
      <c r="E87" s="84" t="s">
        <v>45</v>
      </c>
      <c r="G87" s="137" t="s">
        <v>318</v>
      </c>
      <c r="H87" s="138" t="n">
        <f aca="false">C70-H86</f>
        <v>200</v>
      </c>
    </row>
    <row r="88" customFormat="false" ht="13.5" hidden="false" customHeight="true" outlineLevel="0" collapsed="false">
      <c r="A88" s="91" t="s">
        <v>143</v>
      </c>
      <c r="B88" s="91"/>
      <c r="C88" s="98" t="s">
        <v>236</v>
      </c>
      <c r="D88" s="98"/>
      <c r="E88" s="95" t="n">
        <v>1000</v>
      </c>
    </row>
    <row r="89" customFormat="false" ht="13.5" hidden="false" customHeight="true" outlineLevel="0" collapsed="false">
      <c r="A89" s="91"/>
      <c r="B89" s="91"/>
      <c r="C89" s="98" t="s">
        <v>319</v>
      </c>
      <c r="D89" s="98"/>
      <c r="E89" s="95" t="n">
        <v>0</v>
      </c>
    </row>
    <row r="90" customFormat="false" ht="19.5" hidden="false" customHeight="true" outlineLevel="0" collapsed="false">
      <c r="A90" s="91"/>
      <c r="B90" s="91"/>
      <c r="C90" s="145" t="s">
        <v>320</v>
      </c>
      <c r="D90" s="145"/>
      <c r="E90" s="95" t="n">
        <v>1003</v>
      </c>
    </row>
    <row r="91" customFormat="false" ht="14.25" hidden="false" customHeight="true" outlineLevel="0" collapsed="false">
      <c r="A91" s="91"/>
      <c r="B91" s="91"/>
      <c r="C91" s="145" t="s">
        <v>321</v>
      </c>
      <c r="D91" s="145"/>
      <c r="E91" s="95" t="n">
        <v>0</v>
      </c>
    </row>
    <row r="92" customFormat="false" ht="13.5" hidden="false" customHeight="true" outlineLevel="0" collapsed="false">
      <c r="A92" s="85" t="s">
        <v>163</v>
      </c>
      <c r="B92" s="85"/>
      <c r="C92" s="92"/>
      <c r="D92" s="92"/>
      <c r="E92" s="128" t="n">
        <f aca="false">C83</f>
        <v>547</v>
      </c>
    </row>
    <row r="93" customFormat="false" ht="13.5" hidden="false" customHeight="true" outlineLevel="0" collapsed="false">
      <c r="C93" s="129" t="s">
        <v>164</v>
      </c>
      <c r="D93" s="129"/>
      <c r="E93" s="89" t="n">
        <f aca="false">('October 2024 - December 2024'!E118+E13)-SUM(E88:E92)</f>
        <v>2915.71</v>
      </c>
    </row>
    <row r="94" customFormat="false" ht="13.5" hidden="false" customHeight="true" outlineLevel="0" collapsed="false"/>
    <row r="95" customFormat="false" ht="15" hidden="false" customHeight="false" outlineLevel="0" collapsed="false">
      <c r="A95" s="82" t="s">
        <v>322</v>
      </c>
      <c r="B95" s="82"/>
      <c r="C95" s="82"/>
      <c r="D95" s="82"/>
      <c r="E95" s="82"/>
      <c r="G95" s="135" t="s">
        <v>257</v>
      </c>
      <c r="H95" s="136" t="n">
        <v>0</v>
      </c>
    </row>
    <row r="96" customFormat="false" ht="46.25" hidden="false" customHeight="false" outlineLevel="0" collapsed="false">
      <c r="A96" s="82" t="s">
        <v>162</v>
      </c>
      <c r="B96" s="82"/>
      <c r="C96" s="82" t="s">
        <v>44</v>
      </c>
      <c r="D96" s="82"/>
      <c r="E96" s="90" t="s">
        <v>45</v>
      </c>
      <c r="G96" s="152" t="s">
        <v>323</v>
      </c>
      <c r="H96" s="138" t="n">
        <f aca="false">C70-H95</f>
        <v>200</v>
      </c>
    </row>
    <row r="97" customFormat="false" ht="13.5" hidden="false" customHeight="true" outlineLevel="0" collapsed="false">
      <c r="A97" s="91" t="s">
        <v>324</v>
      </c>
      <c r="B97" s="91"/>
      <c r="C97" s="132"/>
      <c r="D97" s="132"/>
      <c r="E97" s="89" t="n">
        <f aca="false">E93</f>
        <v>2915.71</v>
      </c>
    </row>
    <row r="98" customFormat="false" ht="88.5" hidden="false" customHeight="true" outlineLevel="0" collapsed="false">
      <c r="A98" s="91" t="s">
        <v>143</v>
      </c>
      <c r="B98" s="91"/>
      <c r="C98" s="145" t="s">
        <v>325</v>
      </c>
      <c r="D98" s="145"/>
      <c r="E98" s="95" t="n">
        <v>3767.84</v>
      </c>
    </row>
    <row r="99" customFormat="false" ht="13.5" hidden="false" customHeight="true" outlineLevel="0" collapsed="false">
      <c r="A99" s="91"/>
      <c r="B99" s="91"/>
      <c r="C99" s="98" t="s">
        <v>326</v>
      </c>
      <c r="D99" s="98"/>
      <c r="E99" s="95" t="n">
        <v>0</v>
      </c>
    </row>
    <row r="100" customFormat="false" ht="13.5" hidden="false" customHeight="true" outlineLevel="0" collapsed="false">
      <c r="A100" s="91" t="s">
        <v>163</v>
      </c>
      <c r="B100" s="91"/>
      <c r="C100" s="153"/>
      <c r="D100" s="153"/>
      <c r="E100" s="101" t="n">
        <f aca="false">C83</f>
        <v>547</v>
      </c>
    </row>
    <row r="101" customFormat="false" ht="13.5" hidden="false" customHeight="true" outlineLevel="0" collapsed="false">
      <c r="C101" s="102" t="s">
        <v>174</v>
      </c>
      <c r="D101" s="102"/>
      <c r="E101" s="89" t="n">
        <f aca="false">(E20+E97)-SUM(E98:E100)</f>
        <v>1073.87</v>
      </c>
    </row>
    <row r="102" customFormat="false" ht="13.5" hidden="false" customHeight="true" outlineLevel="0" collapsed="false">
      <c r="A102" s="103"/>
      <c r="B102" s="103"/>
      <c r="C102" s="103"/>
      <c r="D102" s="103"/>
      <c r="E102" s="103"/>
    </row>
    <row r="103" customFormat="false" ht="17.25" hidden="false" customHeight="true" outlineLevel="0" collapsed="false">
      <c r="A103" s="103"/>
      <c r="B103" s="103"/>
      <c r="C103" s="103"/>
      <c r="D103" s="103"/>
      <c r="E103" s="103"/>
    </row>
    <row r="104" customFormat="false" ht="13.5" hidden="false" customHeight="true" outlineLevel="0" collapsed="false">
      <c r="A104" s="105" t="s">
        <v>327</v>
      </c>
      <c r="B104" s="105"/>
      <c r="C104" s="105"/>
      <c r="D104" s="105"/>
      <c r="E104" s="105"/>
      <c r="G104" s="135" t="s">
        <v>257</v>
      </c>
      <c r="H104" s="136" t="n">
        <v>0</v>
      </c>
    </row>
    <row r="105" customFormat="false" ht="46.25" hidden="false" customHeight="false" outlineLevel="0" collapsed="false">
      <c r="A105" s="82" t="s">
        <v>162</v>
      </c>
      <c r="B105" s="82"/>
      <c r="C105" s="82" t="s">
        <v>44</v>
      </c>
      <c r="D105" s="82"/>
      <c r="E105" s="90" t="s">
        <v>45</v>
      </c>
      <c r="G105" s="137" t="s">
        <v>258</v>
      </c>
      <c r="H105" s="138" t="n">
        <f aca="false">C70-H104</f>
        <v>200</v>
      </c>
    </row>
    <row r="106" customFormat="false" ht="13.5" hidden="false" customHeight="true" outlineLevel="0" collapsed="false">
      <c r="A106" s="91" t="s">
        <v>328</v>
      </c>
      <c r="B106" s="91"/>
      <c r="C106" s="92"/>
      <c r="D106" s="92"/>
      <c r="E106" s="89" t="n">
        <f aca="false">E101</f>
        <v>1073.87</v>
      </c>
    </row>
    <row r="107" customFormat="false" ht="13.5" hidden="false" customHeight="true" outlineLevel="0" collapsed="false">
      <c r="A107" s="91" t="s">
        <v>143</v>
      </c>
      <c r="B107" s="91"/>
      <c r="C107" s="96" t="s">
        <v>329</v>
      </c>
      <c r="D107" s="96"/>
      <c r="E107" s="97" t="n">
        <v>2000</v>
      </c>
    </row>
    <row r="108" customFormat="false" ht="13.5" hidden="false" customHeight="true" outlineLevel="0" collapsed="false">
      <c r="A108" s="91"/>
      <c r="B108" s="91"/>
      <c r="C108" s="98" t="s">
        <v>330</v>
      </c>
      <c r="D108" s="98"/>
      <c r="E108" s="95" t="n">
        <v>0</v>
      </c>
    </row>
    <row r="109" customFormat="false" ht="13.5" hidden="false" customHeight="true" outlineLevel="0" collapsed="false">
      <c r="A109" s="150" t="s">
        <v>163</v>
      </c>
      <c r="B109" s="150"/>
      <c r="C109" s="98"/>
      <c r="D109" s="98"/>
      <c r="E109" s="128" t="n">
        <f aca="false">C83</f>
        <v>547</v>
      </c>
    </row>
    <row r="110" customFormat="false" ht="13.5" hidden="false" customHeight="true" outlineLevel="0" collapsed="false">
      <c r="C110" s="154" t="s">
        <v>174</v>
      </c>
      <c r="D110" s="154"/>
      <c r="E110" s="110" t="n">
        <f aca="false">(E26+E106)-SUM(E107:E109)</f>
        <v>931.869999999999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48576" customFormat="false" ht="12.8" hidden="false" customHeight="false" outlineLevel="0" collapsed="false"/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1"/>
    <mergeCell ref="C88:D88"/>
    <mergeCell ref="C89:D89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10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6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7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1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3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3559.87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3559.87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332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333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334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335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2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336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337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338</v>
      </c>
      <c r="B18" s="25" t="s">
        <v>275</v>
      </c>
      <c r="C18" s="43" t="s">
        <v>49</v>
      </c>
      <c r="D18" s="43"/>
      <c r="E18" s="34" t="n">
        <v>68</v>
      </c>
    </row>
    <row r="19" customFormat="false" ht="17.25" hidden="false" customHeight="true" outlineLevel="0" collapsed="false">
      <c r="A19" s="47" t="s">
        <v>339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340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341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342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343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344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232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  <c r="E60" s="155"/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23.85" hidden="false" customHeight="fals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IF(('January 2025 - March 2025'!C77)+SUM(E89+E97+E106) &lt; 0,(('January 2025 - March 2025'!C77))+SUM(E89+E97+E106), TEXT((('January 2025 - March 2025'!C77))+SUM(E89+E97+E106),"+$0.00"))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IF(('January 2025 - March 2025'!C79)+SUM(0) &lt; 0,(('January 2025 - March 2025'!C79))+SUM(0), TEXT((('January 2025 - March 2025'!C79))+SUM(0),"+$0.00"))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345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58.95" hidden="false" customHeight="tru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52" t="s">
        <v>346</v>
      </c>
      <c r="H88" s="138" t="n">
        <f aca="false">C71-H87</f>
        <v>200</v>
      </c>
    </row>
    <row r="89" customFormat="false" ht="13.5" hidden="false" customHeight="true" outlineLevel="0" collapsed="false">
      <c r="A89" s="156" t="s">
        <v>143</v>
      </c>
      <c r="B89" s="157"/>
      <c r="C89" s="98" t="s">
        <v>347</v>
      </c>
      <c r="D89" s="98"/>
      <c r="E89" s="95" t="n">
        <v>1500</v>
      </c>
    </row>
    <row r="90" customFormat="false" ht="13.5" hidden="false" customHeight="true" outlineLevel="0" collapsed="false">
      <c r="A90" s="158"/>
      <c r="B90" s="159"/>
      <c r="C90" s="98" t="s">
        <v>330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('January 2025 - March 2025'!E110+E13)-SUM(E89:E91)</f>
        <v>1357.87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348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62.65" hidden="false" customHeight="tru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349</v>
      </c>
      <c r="B96" s="91"/>
      <c r="C96" s="132"/>
      <c r="D96" s="132"/>
      <c r="E96" s="89" t="n">
        <f aca="false">E92</f>
        <v>1357.87</v>
      </c>
    </row>
    <row r="97" customFormat="false" ht="13.5" hidden="false" customHeight="true" outlineLevel="0" collapsed="false">
      <c r="A97" s="91" t="s">
        <v>143</v>
      </c>
      <c r="B97" s="91"/>
      <c r="C97" s="98" t="s">
        <v>347</v>
      </c>
      <c r="D97" s="98"/>
      <c r="E97" s="95" t="n">
        <v>1500</v>
      </c>
    </row>
    <row r="98" customFormat="false" ht="26.85" hidden="false" customHeight="true" outlineLevel="0" collapsed="false">
      <c r="A98" s="91"/>
      <c r="B98" s="91"/>
      <c r="C98" s="148" t="s">
        <v>302</v>
      </c>
      <c r="D98" s="148"/>
      <c r="E98" s="95" t="n">
        <v>150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1701.87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350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63.4" hidden="false" customHeight="tru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351</v>
      </c>
      <c r="B105" s="91"/>
      <c r="C105" s="92"/>
      <c r="D105" s="92"/>
      <c r="E105" s="89" t="n">
        <f aca="false">E100</f>
        <v>1701.87</v>
      </c>
    </row>
    <row r="106" customFormat="false" ht="13.5" hidden="false" customHeight="true" outlineLevel="0" collapsed="false">
      <c r="A106" s="91" t="s">
        <v>143</v>
      </c>
      <c r="B106" s="91"/>
      <c r="C106" s="94" t="s">
        <v>167</v>
      </c>
      <c r="D106" s="94"/>
      <c r="E106" s="95" t="n">
        <v>0</v>
      </c>
    </row>
    <row r="107" customFormat="false" ht="13.5" hidden="false" customHeight="true" outlineLevel="0" collapsed="false">
      <c r="A107" s="91"/>
      <c r="B107" s="91"/>
      <c r="C107" s="94" t="s">
        <v>330</v>
      </c>
      <c r="D107" s="94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3559.87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352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9037.87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9037.87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353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354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355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356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357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358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359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7.25" hidden="false" customHeight="true" outlineLevel="0" collapsed="false">
      <c r="A19" s="47" t="s">
        <v>360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361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161" t="s">
        <v>362</v>
      </c>
      <c r="B23" s="161"/>
      <c r="C23" s="161"/>
      <c r="D23" s="161"/>
      <c r="E23" s="16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363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364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365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23.85" hidden="false" customHeight="fals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IF(('April 2025 - June 2025'!C78)+SUM(E90+E98+E107) &lt; 0,(('April 2025 - June 2025'!C78))+SUM(E90+E98+E107), TEXT((('April 2025 - June 2025'!C78))+SUM(E90+E98+E107),"+$0.00"))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IF(('April 2025 - June 2025'!C80)+SUM(0) &lt; 0,(('April 2025 - June 2025'!C80))+SUM(0), TEXT((('April 2025 - June 2025'!C80))+SUM(0),"+$0.00"))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366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55.95" hidden="false" customHeight="tru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6" hidden="false" customHeight="true" outlineLevel="0" collapsed="false">
      <c r="A89" s="156" t="s">
        <v>143</v>
      </c>
      <c r="B89" s="157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162"/>
      <c r="B90" s="163"/>
      <c r="C90" s="98" t="s">
        <v>326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('April 2025 - June 2025'!E109+E14)-SUM(E89:E91)</f>
        <v>5403.87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368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53.7" hidden="false" customHeight="tru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369</v>
      </c>
      <c r="B96" s="91"/>
      <c r="C96" s="130"/>
      <c r="D96" s="130"/>
      <c r="E96" s="131" t="n">
        <f aca="false">E92</f>
        <v>5403.87</v>
      </c>
    </row>
    <row r="97" customFormat="false" ht="35.05" hidden="false" customHeight="true" outlineLevel="0" collapsed="false">
      <c r="A97" s="91" t="s">
        <v>143</v>
      </c>
      <c r="B97" s="91"/>
      <c r="C97" s="145" t="s">
        <v>370</v>
      </c>
      <c r="D97" s="145"/>
      <c r="E97" s="95" t="n">
        <v>150</v>
      </c>
    </row>
    <row r="98" customFormat="false" ht="13.5" hidden="false" customHeight="true" outlineLevel="0" collapsed="false">
      <c r="A98" s="91"/>
      <c r="B98" s="91"/>
      <c r="C98" s="98" t="s">
        <v>326</v>
      </c>
      <c r="D98" s="98"/>
      <c r="E98" s="95" t="n">
        <v>0</v>
      </c>
    </row>
    <row r="99" customFormat="false" ht="13.5" hidden="false" customHeight="true" outlineLevel="0" collapsed="false">
      <c r="A99" s="150" t="s">
        <v>163</v>
      </c>
      <c r="B99" s="150"/>
      <c r="C99" s="92"/>
      <c r="D99" s="92"/>
      <c r="E99" s="128" t="n">
        <f aca="false">C84</f>
        <v>547</v>
      </c>
    </row>
    <row r="100" customFormat="false" ht="13.5" hidden="false" customHeight="true" outlineLevel="0" collapsed="false">
      <c r="C100" s="154" t="s">
        <v>174</v>
      </c>
      <c r="D100" s="154"/>
      <c r="E100" s="146" t="n">
        <f aca="false">(E21+E96)-SUM(E97:E99)</f>
        <v>7179.87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371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52.95" hidden="false" customHeight="tru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372</v>
      </c>
      <c r="B105" s="91"/>
      <c r="C105" s="132"/>
      <c r="D105" s="132"/>
      <c r="E105" s="89" t="n">
        <f aca="false">E100</f>
        <v>7179.87</v>
      </c>
    </row>
    <row r="106" customFormat="false" ht="13.5" hidden="false" customHeight="true" outlineLevel="0" collapsed="false">
      <c r="A106" s="150" t="s">
        <v>143</v>
      </c>
      <c r="B106" s="150"/>
      <c r="C106" s="96" t="s">
        <v>373</v>
      </c>
      <c r="D106" s="96"/>
      <c r="E106" s="97" t="n">
        <v>0</v>
      </c>
    </row>
    <row r="107" customFormat="false" ht="13.5" hidden="false" customHeight="true" outlineLevel="0" collapsed="false">
      <c r="A107" s="150"/>
      <c r="B107" s="150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150" t="s">
        <v>163</v>
      </c>
      <c r="B108" s="150"/>
      <c r="C108" s="92"/>
      <c r="D108" s="92"/>
      <c r="E108" s="128" t="n">
        <f aca="false">C84</f>
        <v>547</v>
      </c>
    </row>
    <row r="109" customFormat="false" ht="13.5" hidden="false" customHeight="true" outlineLevel="0" collapsed="false">
      <c r="C109" s="154" t="s">
        <v>174</v>
      </c>
      <c r="D109" s="154"/>
      <c r="E109" s="110" t="n">
        <f aca="false">(E27+E105)-SUM(E106:E108)</f>
        <v>9037.87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09" activeCellId="0" sqref="E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14665.87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14665.87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376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377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378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379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380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164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381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382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7.25" hidden="false" customHeight="true" outlineLevel="0" collapsed="false">
      <c r="A19" s="47" t="s">
        <v>383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384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385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65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386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387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388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23.85" hidden="false" customHeight="fals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IF(('July 2025 - September 2025'!C78)+SUM(E90+E98+E107) &lt; 0,(('July 2025 - September 2025'!C78))+SUM(E90+E98+E107), TEXT((('July 2025 - September 2025'!C78))+SUM(E90+E98+E107),"+$0.00"))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IF(('July 2025 - September 2025'!C80)+SUM(0) &lt; 0,(('July 2025 - September 2025'!C80))+SUM(0), TEXT((('July 2025 - September 2025'!C80))+SUM(0),"+$0.00"))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389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2.8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('July 2025 - September 2025'!E109+E14)-SUM(E89:E91)</f>
        <v>10881.87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390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391</v>
      </c>
      <c r="B96" s="91"/>
      <c r="C96" s="132"/>
      <c r="D96" s="132"/>
      <c r="E96" s="89" t="n">
        <f aca="false">E92</f>
        <v>10881.87</v>
      </c>
    </row>
    <row r="97" customFormat="false" ht="21.6" hidden="false" customHeight="true" outlineLevel="0" collapsed="false">
      <c r="A97" s="93" t="s">
        <v>143</v>
      </c>
      <c r="B97" s="93"/>
      <c r="C97" s="145" t="s">
        <v>373</v>
      </c>
      <c r="D97" s="145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12807.87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392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393</v>
      </c>
      <c r="B105" s="91"/>
      <c r="C105" s="92"/>
      <c r="D105" s="92"/>
      <c r="E105" s="89" t="n">
        <f aca="false">E100</f>
        <v>12807.87</v>
      </c>
    </row>
    <row r="106" customFormat="false" ht="20.1" hidden="false" customHeight="true" outlineLevel="0" collapsed="false">
      <c r="A106" s="93" t="s">
        <v>143</v>
      </c>
      <c r="B106" s="93"/>
      <c r="C106" s="148" t="s">
        <v>373</v>
      </c>
      <c r="D106" s="148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14665.87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94">
      <formula>0</formula>
    </cfRule>
  </conditionalFormatting>
  <conditionalFormatting sqref="C78:C83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09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5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6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0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2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2" activeCellId="0" sqref="E9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20293.87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20293.87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395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396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397</v>
      </c>
      <c r="B11" s="25" t="s">
        <v>275</v>
      </c>
      <c r="C11" s="43" t="s">
        <v>49</v>
      </c>
      <c r="D11" s="43"/>
      <c r="E11" s="34" t="n">
        <v>68</v>
      </c>
    </row>
    <row r="12" customFormat="false" ht="17.25" hidden="false" customHeight="true" outlineLevel="0" collapsed="false">
      <c r="A12" s="47" t="s">
        <v>398</v>
      </c>
      <c r="B12" s="25" t="s">
        <v>275</v>
      </c>
      <c r="C12" s="43" t="s">
        <v>49</v>
      </c>
      <c r="D12" s="43"/>
      <c r="E12" s="34" t="n">
        <v>68</v>
      </c>
    </row>
    <row r="13" customFormat="false" ht="13.5" hidden="false" customHeight="true" outlineLevel="0" collapsed="false">
      <c r="A13" s="47" t="s">
        <v>399</v>
      </c>
      <c r="B13" s="25" t="s">
        <v>77</v>
      </c>
      <c r="C13" s="26" t="s">
        <v>212</v>
      </c>
      <c r="D13" s="26"/>
      <c r="E13" s="27" t="n">
        <v>0</v>
      </c>
    </row>
    <row r="14" customFormat="false" ht="13.5" hidden="false" customHeight="true" outlineLevel="0" collapsed="false">
      <c r="A14" s="3"/>
      <c r="B14" s="3"/>
      <c r="C14" s="3"/>
      <c r="D14" s="28" t="s">
        <v>50</v>
      </c>
      <c r="E14" s="29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21" t="s">
        <v>400</v>
      </c>
      <c r="B16" s="21"/>
      <c r="C16" s="21"/>
      <c r="D16" s="21"/>
      <c r="E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2" t="s">
        <v>4</v>
      </c>
      <c r="B17" s="23" t="s">
        <v>43</v>
      </c>
      <c r="C17" s="24" t="s">
        <v>44</v>
      </c>
      <c r="D17" s="24"/>
      <c r="E17" s="24" t="s">
        <v>45</v>
      </c>
    </row>
    <row r="18" customFormat="false" ht="13.5" hidden="false" customHeight="true" outlineLevel="0" collapsed="false">
      <c r="A18" s="57" t="s">
        <v>401</v>
      </c>
      <c r="B18" s="113" t="s">
        <v>48</v>
      </c>
      <c r="C18" s="114" t="s">
        <v>49</v>
      </c>
      <c r="D18" s="114"/>
      <c r="E18" s="65" t="n">
        <v>2405</v>
      </c>
    </row>
    <row r="19" customFormat="false" ht="17.25" hidden="false" customHeight="true" outlineLevel="0" collapsed="false">
      <c r="A19" s="47" t="s">
        <v>402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403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404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405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406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407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IF(('October 2025 - December 2025'!C78)+SUM(E90+E98+E107) &lt; 0,(('October 2025 - December 2025'!C78))+SUM(E90+E98+E107), TEXT((('October 2025 - December 2025'!C78))+SUM(E90+E98+E107),"+$0.00"))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IF(('October 2025 - December 2025'!C80)+SUM(0) &lt; 0,(('October 2025 - December 2025'!C80))+SUM(0), TEXT((('October 2025 - December 2025'!C80))+SUM(0),"+$0.00"))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408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51.45" hidden="false" customHeight="tru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39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('October 2025 - December 2025'!E109+E14)-SUM(E89:E91)</f>
        <v>16509.87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409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55.2" hidden="false" customHeight="tru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324</v>
      </c>
      <c r="B96" s="91"/>
      <c r="C96" s="132"/>
      <c r="D96" s="132"/>
      <c r="E96" s="89" t="n">
        <f aca="false">E92</f>
        <v>16509.87</v>
      </c>
    </row>
    <row r="97" customFormat="false" ht="13.5" hidden="false" customHeight="true" outlineLevel="0" collapsed="false">
      <c r="A97" s="93" t="s">
        <v>143</v>
      </c>
      <c r="B97" s="93"/>
      <c r="C97" s="98" t="s">
        <v>373</v>
      </c>
      <c r="D97" s="98"/>
      <c r="E97" s="95" t="n">
        <v>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18435.87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410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57.45" hidden="false" customHeight="tru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52" t="s">
        <v>346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18435.87</v>
      </c>
    </row>
    <row r="106" customFormat="false" ht="20.1" hidden="false" customHeight="true" outlineLevel="0" collapsed="false">
      <c r="A106" s="93" t="s">
        <v>143</v>
      </c>
      <c r="B106" s="93"/>
      <c r="C106" s="148" t="s">
        <v>373</v>
      </c>
      <c r="D106" s="148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20293.87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9" activeCellId="0" sqref="E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412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1"/>
      <c r="B2" s="31"/>
      <c r="C2" s="111"/>
      <c r="D2" s="111"/>
      <c r="E2" s="111"/>
    </row>
    <row r="3" customFormat="false" ht="35.05" hidden="false" customHeight="false" outlineLevel="0" collapsed="false">
      <c r="A3" s="7" t="s">
        <v>6</v>
      </c>
      <c r="B3" s="7" t="s">
        <v>191</v>
      </c>
      <c r="C3" s="8" t="n">
        <f aca="false">E109</f>
        <v>25771.87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25771.87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21" t="s">
        <v>413</v>
      </c>
      <c r="B8" s="21"/>
      <c r="C8" s="21"/>
      <c r="D8" s="21"/>
      <c r="E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2" t="s">
        <v>4</v>
      </c>
      <c r="B9" s="23" t="s">
        <v>43</v>
      </c>
      <c r="C9" s="24" t="s">
        <v>44</v>
      </c>
      <c r="D9" s="24"/>
      <c r="E9" s="24" t="s">
        <v>45</v>
      </c>
    </row>
    <row r="10" customFormat="false" ht="13.5" hidden="false" customHeight="true" outlineLevel="0" collapsed="false">
      <c r="A10" s="57" t="s">
        <v>414</v>
      </c>
      <c r="B10" s="113" t="s">
        <v>48</v>
      </c>
      <c r="C10" s="114" t="s">
        <v>49</v>
      </c>
      <c r="D10" s="114"/>
      <c r="E10" s="65" t="n">
        <v>2405</v>
      </c>
    </row>
    <row r="11" customFormat="false" ht="17.25" hidden="false" customHeight="true" outlineLevel="0" collapsed="false">
      <c r="A11" s="47" t="s">
        <v>415</v>
      </c>
      <c r="B11" s="25" t="s">
        <v>275</v>
      </c>
      <c r="C11" s="43" t="s">
        <v>49</v>
      </c>
      <c r="D11" s="43"/>
      <c r="E11" s="34" t="n">
        <v>68</v>
      </c>
    </row>
    <row r="12" customFormat="false" ht="13.5" hidden="false" customHeight="true" outlineLevel="0" collapsed="false">
      <c r="A12" s="47" t="s">
        <v>416</v>
      </c>
      <c r="B12" s="25" t="s">
        <v>77</v>
      </c>
      <c r="C12" s="26" t="s">
        <v>212</v>
      </c>
      <c r="D12" s="26"/>
      <c r="E12" s="27" t="n">
        <v>0</v>
      </c>
    </row>
    <row r="13" customFormat="false" ht="13.5" hidden="false" customHeight="true" outlineLevel="0" collapsed="false">
      <c r="A13" s="3"/>
      <c r="B13" s="3"/>
      <c r="C13" s="3"/>
      <c r="D13" s="28" t="s">
        <v>50</v>
      </c>
      <c r="E13" s="29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21" t="s">
        <v>417</v>
      </c>
      <c r="B15" s="21"/>
      <c r="C15" s="21"/>
      <c r="D15" s="21"/>
      <c r="E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2" t="s">
        <v>4</v>
      </c>
      <c r="B16" s="23" t="s">
        <v>43</v>
      </c>
      <c r="C16" s="24" t="s">
        <v>44</v>
      </c>
      <c r="D16" s="24"/>
      <c r="E16" s="24" t="s">
        <v>45</v>
      </c>
    </row>
    <row r="17" customFormat="false" ht="13.5" hidden="false" customHeight="true" outlineLevel="0" collapsed="false">
      <c r="A17" s="57" t="s">
        <v>418</v>
      </c>
      <c r="B17" s="113" t="s">
        <v>48</v>
      </c>
      <c r="C17" s="114" t="s">
        <v>49</v>
      </c>
      <c r="D17" s="114"/>
      <c r="E17" s="65" t="n">
        <v>2405</v>
      </c>
    </row>
    <row r="18" customFormat="false" ht="17.25" hidden="false" customHeight="true" outlineLevel="0" collapsed="false">
      <c r="A18" s="47" t="s">
        <v>419</v>
      </c>
      <c r="B18" s="25" t="s">
        <v>275</v>
      </c>
      <c r="C18" s="43" t="s">
        <v>49</v>
      </c>
      <c r="D18" s="43"/>
      <c r="E18" s="34" t="n">
        <v>68</v>
      </c>
    </row>
    <row r="19" customFormat="false" ht="17.25" hidden="false" customHeight="true" outlineLevel="0" collapsed="false">
      <c r="A19" s="47" t="s">
        <v>420</v>
      </c>
      <c r="B19" s="25" t="s">
        <v>275</v>
      </c>
      <c r="C19" s="43" t="s">
        <v>49</v>
      </c>
      <c r="D19" s="43"/>
      <c r="E19" s="34" t="n">
        <v>68</v>
      </c>
    </row>
    <row r="20" customFormat="false" ht="12.75" hidden="false" customHeight="true" outlineLevel="0" collapsed="false">
      <c r="A20" s="47" t="s">
        <v>421</v>
      </c>
      <c r="B20" s="25" t="s">
        <v>77</v>
      </c>
      <c r="C20" s="26" t="s">
        <v>212</v>
      </c>
      <c r="D20" s="26"/>
      <c r="E20" s="34" t="n">
        <v>0</v>
      </c>
    </row>
    <row r="21" customFormat="false" ht="12.75" hidden="false" customHeight="true" outlineLevel="0" collapsed="false">
      <c r="A21" s="3"/>
      <c r="B21" s="3"/>
      <c r="C21" s="3"/>
      <c r="D21" s="28" t="s">
        <v>50</v>
      </c>
      <c r="E21" s="142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51"/>
      <c r="E22" s="52"/>
    </row>
    <row r="23" customFormat="false" ht="13.5" hidden="false" customHeight="true" outlineLevel="0" collapsed="false">
      <c r="A23" s="21" t="s">
        <v>422</v>
      </c>
      <c r="B23" s="21"/>
      <c r="C23" s="21"/>
      <c r="D23" s="21"/>
      <c r="E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6" t="s">
        <v>4</v>
      </c>
      <c r="B24" s="117" t="s">
        <v>43</v>
      </c>
      <c r="C24" s="112" t="s">
        <v>44</v>
      </c>
      <c r="D24" s="112"/>
      <c r="E24" s="112" t="s">
        <v>45</v>
      </c>
    </row>
    <row r="25" customFormat="false" ht="13.5" hidden="false" customHeight="true" outlineLevel="0" collapsed="false">
      <c r="A25" s="57" t="s">
        <v>423</v>
      </c>
      <c r="B25" s="113" t="s">
        <v>48</v>
      </c>
      <c r="C25" s="114" t="s">
        <v>49</v>
      </c>
      <c r="D25" s="114"/>
      <c r="E25" s="65" t="n">
        <v>2405</v>
      </c>
    </row>
    <row r="26" customFormat="false" ht="12.75" hidden="false" customHeight="true" outlineLevel="0" collapsed="false">
      <c r="A26" s="47" t="s">
        <v>424</v>
      </c>
      <c r="B26" s="25" t="s">
        <v>77</v>
      </c>
      <c r="C26" s="26" t="s">
        <v>212</v>
      </c>
      <c r="D26" s="26"/>
      <c r="E26" s="34" t="n">
        <v>0</v>
      </c>
    </row>
    <row r="27" customFormat="false" ht="12.75" hidden="false" customHeight="true" outlineLevel="0" collapsed="false">
      <c r="A27" s="36"/>
      <c r="B27" s="36"/>
      <c r="C27" s="36"/>
      <c r="D27" s="37" t="s">
        <v>50</v>
      </c>
      <c r="E27" s="29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51"/>
      <c r="E28" s="52"/>
    </row>
    <row r="29" customFormat="false" ht="12.75" hidden="false" customHeight="true" outlineLevel="0" collapsed="false">
      <c r="A29" s="3"/>
      <c r="B29" s="3"/>
      <c r="C29" s="3"/>
      <c r="D29" s="51"/>
      <c r="E29" s="52"/>
    </row>
    <row r="30" customFormat="false" ht="13.5" hidden="false" customHeight="true" outlineLevel="0" collapsed="false">
      <c r="A30" s="3"/>
      <c r="B30" s="3"/>
      <c r="C30" s="3"/>
      <c r="D30" s="51"/>
      <c r="E30" s="52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22" t="s">
        <v>425</v>
      </c>
      <c r="B32" s="122"/>
      <c r="C32" s="122"/>
    </row>
    <row r="33" customFormat="false" ht="13.5" hidden="false" customHeight="true" outlineLevel="0" collapsed="false">
      <c r="A33" s="53" t="s">
        <v>43</v>
      </c>
      <c r="B33" s="53" t="s">
        <v>44</v>
      </c>
      <c r="C33" s="54" t="s">
        <v>45</v>
      </c>
      <c r="D33" s="55"/>
    </row>
    <row r="34" customFormat="false" ht="13.5" hidden="false" customHeight="true" outlineLevel="0" collapsed="false">
      <c r="A34" s="56" t="s">
        <v>102</v>
      </c>
      <c r="B34" s="56"/>
      <c r="C34" s="56"/>
    </row>
    <row r="35" customFormat="false" ht="13.5" hidden="false" customHeight="true" outlineLevel="0" collapsed="false">
      <c r="A35" s="47" t="s">
        <v>271</v>
      </c>
      <c r="B35" s="25"/>
      <c r="C35" s="34" t="n">
        <v>78</v>
      </c>
    </row>
    <row r="36" customFormat="false" ht="13.5" hidden="false" customHeight="true" outlineLevel="0" collapsed="false">
      <c r="A36" s="57" t="s">
        <v>61</v>
      </c>
      <c r="B36" s="58"/>
      <c r="C36" s="59" t="n">
        <v>0</v>
      </c>
    </row>
    <row r="37" customFormat="false" ht="13.5" hidden="false" customHeight="true" outlineLevel="0" collapsed="false">
      <c r="A37" s="60" t="s">
        <v>104</v>
      </c>
      <c r="B37" s="60" t="s">
        <v>105</v>
      </c>
      <c r="C37" s="59" t="n">
        <v>149</v>
      </c>
    </row>
    <row r="38" customFormat="false" ht="13.5" hidden="false" customHeight="true" outlineLevel="0" collapsed="false">
      <c r="A38" s="61"/>
      <c r="B38" s="47" t="s">
        <v>106</v>
      </c>
      <c r="C38" s="62" t="n">
        <f aca="false">SUM(C35:C37)</f>
        <v>227</v>
      </c>
    </row>
    <row r="39" customFormat="false" ht="13.5" hidden="false" customHeight="true" outlineLevel="0" collapsed="false">
      <c r="A39" s="63" t="s">
        <v>290</v>
      </c>
      <c r="B39" s="63"/>
      <c r="C39" s="63"/>
    </row>
    <row r="40" customFormat="false" ht="13.5" hidden="false" customHeight="true" outlineLevel="0" collapsed="false">
      <c r="A40" s="63"/>
      <c r="B40" s="63"/>
      <c r="C40" s="63"/>
    </row>
    <row r="41" customFormat="false" ht="13.5" hidden="false" customHeight="true" outlineLevel="0" collapsed="false">
      <c r="A41" s="25" t="s">
        <v>108</v>
      </c>
      <c r="B41" s="25"/>
      <c r="C41" s="27" t="n">
        <v>0</v>
      </c>
    </row>
    <row r="42" customFormat="false" ht="13.5" hidden="false" customHeight="true" outlineLevel="0" collapsed="false">
      <c r="A42" s="25" t="s">
        <v>109</v>
      </c>
      <c r="B42" s="25"/>
      <c r="C42" s="64" t="n">
        <v>0</v>
      </c>
    </row>
    <row r="43" customFormat="false" ht="13.5" hidden="false" customHeight="true" outlineLevel="0" collapsed="false">
      <c r="A43" s="25" t="s">
        <v>110</v>
      </c>
      <c r="B43" s="25"/>
      <c r="C43" s="64" t="n">
        <v>0</v>
      </c>
    </row>
    <row r="44" customFormat="false" ht="13.5" hidden="false" customHeight="true" outlineLevel="0" collapsed="false">
      <c r="A44" s="25" t="s">
        <v>111</v>
      </c>
      <c r="B44" s="25"/>
      <c r="C44" s="64" t="n">
        <v>0</v>
      </c>
    </row>
    <row r="45" customFormat="false" ht="13.5" hidden="false" customHeight="true" outlineLevel="0" collapsed="false">
      <c r="A45" s="25" t="s">
        <v>157</v>
      </c>
      <c r="B45" s="25"/>
      <c r="C45" s="64" t="n">
        <v>0</v>
      </c>
    </row>
    <row r="46" customFormat="false" ht="13.5" hidden="false" customHeight="true" outlineLevel="0" collapsed="false">
      <c r="A46" s="25"/>
      <c r="B46" s="25" t="s">
        <v>112</v>
      </c>
      <c r="C46" s="64" t="n">
        <f aca="false">SUM(C41:C45)</f>
        <v>0</v>
      </c>
    </row>
    <row r="47" customFormat="false" ht="13.5" hidden="false" customHeight="true" outlineLevel="0" collapsed="false">
      <c r="A47" s="56" t="s">
        <v>113</v>
      </c>
      <c r="B47" s="56"/>
      <c r="C47" s="56"/>
    </row>
    <row r="48" customFormat="false" ht="13.5" hidden="false" customHeight="true" outlineLevel="0" collapsed="false">
      <c r="A48" s="25" t="s">
        <v>114</v>
      </c>
      <c r="B48" s="25" t="s">
        <v>115</v>
      </c>
      <c r="C48" s="34" t="n">
        <v>0</v>
      </c>
    </row>
    <row r="49" customFormat="false" ht="13.5" hidden="false" customHeight="true" outlineLevel="0" collapsed="false">
      <c r="A49" s="25" t="s">
        <v>116</v>
      </c>
      <c r="B49" s="25" t="s">
        <v>117</v>
      </c>
      <c r="C49" s="34" t="n">
        <v>0</v>
      </c>
    </row>
    <row r="50" customFormat="false" ht="13.5" hidden="false" customHeight="true" outlineLevel="0" collapsed="false">
      <c r="A50" s="25"/>
      <c r="B50" s="47" t="s">
        <v>118</v>
      </c>
      <c r="C50" s="34" t="n">
        <f aca="false">SUM(C48:C49)</f>
        <v>0</v>
      </c>
    </row>
    <row r="51" customFormat="false" ht="13.5" hidden="false" customHeight="true" outlineLevel="0" collapsed="false">
      <c r="A51" s="56" t="s">
        <v>119</v>
      </c>
      <c r="B51" s="56"/>
      <c r="C51" s="56"/>
    </row>
    <row r="52" customFormat="false" ht="13.5" hidden="false" customHeight="true" outlineLevel="0" collapsed="false">
      <c r="A52" s="25" t="s">
        <v>120</v>
      </c>
      <c r="B52" s="25" t="s">
        <v>121</v>
      </c>
      <c r="C52" s="27" t="n">
        <v>0</v>
      </c>
    </row>
    <row r="53" customFormat="false" ht="13.5" hidden="false" customHeight="true" outlineLevel="0" collapsed="false">
      <c r="A53" s="58"/>
      <c r="B53" s="57" t="s">
        <v>122</v>
      </c>
      <c r="C53" s="65" t="n">
        <v>0</v>
      </c>
    </row>
    <row r="54" customFormat="false" ht="13.5" hidden="false" customHeight="true" outlineLevel="0" collapsed="false">
      <c r="A54" s="58"/>
      <c r="B54" s="60" t="s">
        <v>123</v>
      </c>
      <c r="C54" s="65" t="n">
        <v>0</v>
      </c>
    </row>
    <row r="55" customFormat="false" ht="13.5" hidden="false" customHeight="true" outlineLevel="0" collapsed="false">
      <c r="A55" s="58"/>
      <c r="B55" s="57" t="s">
        <v>124</v>
      </c>
      <c r="C55" s="65" t="n">
        <f aca="false">SUM(C52:C54)</f>
        <v>0</v>
      </c>
    </row>
    <row r="56" customFormat="false" ht="13.5" hidden="false" customHeight="true" outlineLevel="0" collapsed="false">
      <c r="A56" s="56" t="s">
        <v>125</v>
      </c>
      <c r="B56" s="56"/>
      <c r="C56" s="56"/>
    </row>
    <row r="57" customFormat="false" ht="13.5" hidden="false" customHeight="true" outlineLevel="0" collapsed="false">
      <c r="A57" s="25" t="s">
        <v>126</v>
      </c>
      <c r="B57" s="25" t="s">
        <v>127</v>
      </c>
      <c r="C57" s="27" t="n">
        <v>0</v>
      </c>
    </row>
    <row r="58" customFormat="false" ht="13.5" hidden="false" customHeight="true" outlineLevel="0" collapsed="false">
      <c r="A58" s="58"/>
      <c r="B58" s="57" t="s">
        <v>128</v>
      </c>
      <c r="C58" s="65" t="n">
        <f aca="false">SUM(C57)</f>
        <v>0</v>
      </c>
    </row>
    <row r="59" customFormat="false" ht="13.5" hidden="false" customHeight="true" outlineLevel="0" collapsed="false">
      <c r="A59" s="66" t="s">
        <v>129</v>
      </c>
      <c r="B59" s="66"/>
      <c r="C59" s="66"/>
    </row>
    <row r="60" customFormat="false" ht="33" hidden="false" customHeight="true" outlineLevel="0" collapsed="false">
      <c r="A60" s="25" t="s">
        <v>130</v>
      </c>
      <c r="B60" s="47" t="s">
        <v>131</v>
      </c>
      <c r="C60" s="27" t="n">
        <v>0</v>
      </c>
    </row>
    <row r="61" customFormat="false" ht="33" hidden="false" customHeight="true" outlineLevel="0" collapsed="false">
      <c r="A61" s="25" t="s">
        <v>132</v>
      </c>
      <c r="B61" s="47" t="s">
        <v>133</v>
      </c>
      <c r="C61" s="27" t="n">
        <v>0</v>
      </c>
    </row>
    <row r="62" customFormat="false" ht="33" hidden="false" customHeight="true" outlineLevel="0" collapsed="false">
      <c r="A62" s="25" t="s">
        <v>134</v>
      </c>
      <c r="B62" s="47" t="s">
        <v>135</v>
      </c>
      <c r="C62" s="27" t="n">
        <v>0</v>
      </c>
    </row>
    <row r="63" customFormat="false" ht="33" hidden="false" customHeight="true" outlineLevel="0" collapsed="false">
      <c r="A63" s="25" t="s">
        <v>136</v>
      </c>
      <c r="B63" s="47" t="s">
        <v>136</v>
      </c>
      <c r="C63" s="27" t="n">
        <v>0</v>
      </c>
    </row>
    <row r="64" customFormat="false" ht="19.5" hidden="false" customHeight="true" outlineLevel="0" collapsed="false">
      <c r="A64" s="25"/>
      <c r="B64" s="47" t="s">
        <v>23</v>
      </c>
      <c r="C64" s="27" t="n">
        <f aca="false">SUM(C60:C63)</f>
        <v>0</v>
      </c>
    </row>
    <row r="65" customFormat="false" ht="13.5" hidden="false" customHeight="true" outlineLevel="0" collapsed="false">
      <c r="A65" s="67" t="s">
        <v>137</v>
      </c>
      <c r="B65" s="67"/>
      <c r="C65" s="67"/>
    </row>
    <row r="66" customFormat="false" ht="13.5" hidden="false" customHeight="true" outlineLevel="0" collapsed="false">
      <c r="A66" s="60" t="s">
        <v>138</v>
      </c>
      <c r="B66" s="58"/>
      <c r="C66" s="27" t="n">
        <v>0</v>
      </c>
    </row>
    <row r="67" customFormat="false" ht="15" hidden="false" customHeight="true" outlineLevel="0" collapsed="false">
      <c r="A67" s="61" t="s">
        <v>139</v>
      </c>
      <c r="B67" s="61" t="s">
        <v>140</v>
      </c>
      <c r="C67" s="27" t="n">
        <v>0</v>
      </c>
    </row>
    <row r="68" customFormat="false" ht="13.5" hidden="false" customHeight="true" outlineLevel="0" collapsed="false">
      <c r="A68" s="31" t="s">
        <v>77</v>
      </c>
      <c r="B68" s="31" t="s">
        <v>141</v>
      </c>
      <c r="C68" s="27" t="n">
        <v>0</v>
      </c>
    </row>
    <row r="69" customFormat="false" ht="13.5" hidden="false" customHeight="true" outlineLevel="0" collapsed="false">
      <c r="A69" s="25"/>
      <c r="B69" s="47" t="s">
        <v>142</v>
      </c>
      <c r="C69" s="27" t="n">
        <f aca="false">SUM(C66:C68)</f>
        <v>0</v>
      </c>
    </row>
    <row r="70" customFormat="false" ht="13.5" hidden="false" customHeight="true" outlineLevel="0" collapsed="false">
      <c r="A70" s="68" t="s">
        <v>143</v>
      </c>
      <c r="B70" s="68"/>
      <c r="C70" s="68"/>
    </row>
    <row r="71" customFormat="false" ht="13.5" hidden="false" customHeight="true" outlineLevel="0" collapsed="false">
      <c r="A71" s="69" t="s">
        <v>144</v>
      </c>
      <c r="B71" s="70" t="s">
        <v>145</v>
      </c>
      <c r="C71" s="71" t="n">
        <v>200</v>
      </c>
    </row>
    <row r="72" customFormat="false" ht="13.5" hidden="false" customHeight="true" outlineLevel="0" collapsed="false">
      <c r="A72" s="123" t="s">
        <v>146</v>
      </c>
      <c r="B72" s="143" t="s">
        <v>147</v>
      </c>
      <c r="C72" s="125" t="n">
        <v>68</v>
      </c>
    </row>
    <row r="73" customFormat="false" ht="15" hidden="false" customHeight="false" outlineLevel="0" collapsed="false">
      <c r="A73" s="72" t="s">
        <v>148</v>
      </c>
      <c r="B73" s="47" t="s">
        <v>316</v>
      </c>
      <c r="C73" s="73" t="n">
        <v>52</v>
      </c>
    </row>
    <row r="74" customFormat="false" ht="13.5" hidden="false" customHeight="true" outlineLevel="0" collapsed="false">
      <c r="A74" s="57" t="s">
        <v>150</v>
      </c>
      <c r="B74" s="74" t="s">
        <v>234</v>
      </c>
      <c r="C74" s="65" t="n">
        <v>0</v>
      </c>
    </row>
    <row r="75" customFormat="false" ht="13.5" hidden="false" customHeight="true" outlineLevel="0" collapsed="false">
      <c r="A75" s="61"/>
      <c r="B75" s="70" t="s">
        <v>152</v>
      </c>
      <c r="C75" s="75" t="n">
        <f aca="false">SUM(C71:C74)</f>
        <v>320</v>
      </c>
    </row>
    <row r="76" customFormat="false" ht="13.5" hidden="false" customHeight="true" outlineLevel="0" collapsed="false">
      <c r="A76" s="61"/>
      <c r="B76" s="76" t="s">
        <v>23</v>
      </c>
      <c r="C76" s="75" t="n">
        <f aca="false">C38+C46+C50+C55+C58+C64+C69+C75</f>
        <v>547</v>
      </c>
    </row>
    <row r="77" customFormat="false" ht="13.5" hidden="false" customHeight="true" outlineLevel="0" collapsed="false">
      <c r="A77" s="68" t="s">
        <v>153</v>
      </c>
      <c r="B77" s="68"/>
      <c r="C77" s="68"/>
    </row>
    <row r="78" customFormat="false" ht="13.5" hidden="false" customHeight="true" outlineLevel="0" collapsed="false">
      <c r="A78" s="70" t="s">
        <v>154</v>
      </c>
      <c r="B78" s="70"/>
      <c r="C78" s="126" t="str">
        <f aca="false">IF(('January 2026 - March 2026'!C78)+SUM(E90+E98+E107) &lt; 0,(('January 2026 - March 2026'!C78))+SUM(E90+E98+E107), TEXT((('January 2026 - March 2026'!C78))+SUM(E90+E98+E107),"+$0.00"))</f>
        <v>+$100.00</v>
      </c>
    </row>
    <row r="79" customFormat="false" ht="13.5" hidden="false" customHeight="true" outlineLevel="0" collapsed="false">
      <c r="A79" s="70" t="s">
        <v>155</v>
      </c>
      <c r="B79" s="70"/>
      <c r="C79" s="126" t="n">
        <v>0</v>
      </c>
    </row>
    <row r="80" customFormat="false" ht="13.5" hidden="false" customHeight="true" outlineLevel="0" collapsed="false">
      <c r="A80" s="70" t="s">
        <v>156</v>
      </c>
      <c r="B80" s="70"/>
      <c r="C80" s="126" t="n">
        <f aca="false">IF(('January 2026 - March 2026'!C80)+SUM(0) &lt; 0,(('January 2026 - March 2026'!C80))+SUM(0), TEXT((('January 2026 - March 2026'!C80))+SUM(0),"+$0.00"))</f>
        <v>-100</v>
      </c>
    </row>
    <row r="81" customFormat="false" ht="23.85" hidden="false" customHeight="false" outlineLevel="0" collapsed="false">
      <c r="A81" s="47" t="s">
        <v>157</v>
      </c>
      <c r="B81" s="78"/>
      <c r="C81" s="126" t="n">
        <v>0</v>
      </c>
    </row>
    <row r="82" customFormat="false" ht="23.85" hidden="false" customHeight="false" outlineLevel="0" collapsed="false">
      <c r="A82" s="47" t="s">
        <v>158</v>
      </c>
      <c r="B82" s="78"/>
      <c r="C82" s="126" t="n">
        <v>0</v>
      </c>
    </row>
    <row r="83" customFormat="false" ht="13.5" hidden="false" customHeight="true" outlineLevel="0" collapsed="false">
      <c r="A83" s="61"/>
      <c r="B83" s="79" t="s">
        <v>159</v>
      </c>
      <c r="C83" s="126" t="n">
        <f aca="false">C78+C79+C80+C81+C82</f>
        <v>0</v>
      </c>
    </row>
    <row r="84" customFormat="false" ht="13.5" hidden="false" customHeight="true" outlineLevel="0" collapsed="false">
      <c r="A84" s="25"/>
      <c r="B84" s="28" t="s">
        <v>160</v>
      </c>
      <c r="C84" s="80" t="n">
        <f aca="false">C76</f>
        <v>547</v>
      </c>
      <c r="H84" s="81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82" t="s">
        <v>426</v>
      </c>
      <c r="B87" s="82"/>
      <c r="C87" s="82"/>
      <c r="D87" s="82"/>
      <c r="E87" s="82"/>
      <c r="G87" s="135" t="s">
        <v>257</v>
      </c>
      <c r="H87" s="136" t="n">
        <v>0</v>
      </c>
    </row>
    <row r="88" customFormat="false" ht="46.25" hidden="false" customHeight="false" outlineLevel="0" collapsed="false">
      <c r="A88" s="83" t="s">
        <v>162</v>
      </c>
      <c r="B88" s="83"/>
      <c r="C88" s="83" t="s">
        <v>44</v>
      </c>
      <c r="D88" s="83"/>
      <c r="E88" s="84" t="s">
        <v>45</v>
      </c>
      <c r="G88" s="137" t="s">
        <v>258</v>
      </c>
      <c r="H88" s="138" t="n">
        <f aca="false">C71-H87</f>
        <v>200</v>
      </c>
    </row>
    <row r="89" customFormat="false" ht="46.25" hidden="false" customHeight="true" outlineLevel="0" collapsed="false">
      <c r="A89" s="91" t="s">
        <v>143</v>
      </c>
      <c r="B89" s="91"/>
      <c r="C89" s="145" t="s">
        <v>367</v>
      </c>
      <c r="D89" s="145"/>
      <c r="E89" s="95" t="n">
        <v>150</v>
      </c>
    </row>
    <row r="90" customFormat="false" ht="13.5" hidden="false" customHeight="true" outlineLevel="0" collapsed="false">
      <c r="A90" s="91"/>
      <c r="B90" s="91"/>
      <c r="C90" s="98" t="s">
        <v>374</v>
      </c>
      <c r="D90" s="98"/>
      <c r="E90" s="95" t="n">
        <v>0</v>
      </c>
    </row>
    <row r="91" customFormat="false" ht="13.5" hidden="false" customHeight="true" outlineLevel="0" collapsed="false">
      <c r="A91" s="91" t="s">
        <v>163</v>
      </c>
      <c r="B91" s="91"/>
      <c r="C91" s="92"/>
      <c r="D91" s="92"/>
      <c r="E91" s="128" t="n">
        <f aca="false">C84</f>
        <v>547</v>
      </c>
    </row>
    <row r="92" customFormat="false" ht="13.5" hidden="false" customHeight="true" outlineLevel="0" collapsed="false">
      <c r="A92" s="160"/>
      <c r="B92" s="160"/>
      <c r="C92" s="129" t="s">
        <v>164</v>
      </c>
      <c r="D92" s="129"/>
      <c r="E92" s="146" t="n">
        <f aca="false">('January 2026 - March 2026'!E109+E13)-SUM(E89:E91)</f>
        <v>22069.87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82" t="s">
        <v>427</v>
      </c>
      <c r="B94" s="82"/>
      <c r="C94" s="82"/>
      <c r="D94" s="82"/>
      <c r="E94" s="82"/>
      <c r="G94" s="135" t="s">
        <v>257</v>
      </c>
      <c r="H94" s="136" t="n">
        <v>0</v>
      </c>
    </row>
    <row r="95" customFormat="false" ht="46.25" hidden="false" customHeight="false" outlineLevel="0" collapsed="false">
      <c r="A95" s="82" t="s">
        <v>162</v>
      </c>
      <c r="B95" s="82"/>
      <c r="C95" s="82" t="s">
        <v>44</v>
      </c>
      <c r="D95" s="82"/>
      <c r="E95" s="90" t="s">
        <v>45</v>
      </c>
      <c r="G95" s="137" t="s">
        <v>258</v>
      </c>
      <c r="H95" s="138" t="n">
        <f aca="false">C71-H94</f>
        <v>200</v>
      </c>
    </row>
    <row r="96" customFormat="false" ht="13.5" hidden="false" customHeight="true" outlineLevel="0" collapsed="false">
      <c r="A96" s="91" t="s">
        <v>349</v>
      </c>
      <c r="B96" s="91"/>
      <c r="C96" s="132"/>
      <c r="D96" s="132"/>
      <c r="E96" s="89" t="n">
        <f aca="false">E92</f>
        <v>22069.87</v>
      </c>
    </row>
    <row r="97" customFormat="false" ht="33.55" hidden="false" customHeight="true" outlineLevel="0" collapsed="false">
      <c r="A97" s="93" t="s">
        <v>143</v>
      </c>
      <c r="B97" s="93"/>
      <c r="C97" s="145" t="s">
        <v>367</v>
      </c>
      <c r="D97" s="145"/>
      <c r="E97" s="95" t="n">
        <v>150</v>
      </c>
    </row>
    <row r="98" customFormat="false" ht="13.5" hidden="false" customHeight="true" outlineLevel="0" collapsed="false">
      <c r="A98" s="93"/>
      <c r="B98" s="93"/>
      <c r="C98" s="98" t="s">
        <v>374</v>
      </c>
      <c r="D98" s="98"/>
      <c r="E98" s="95" t="n">
        <v>0</v>
      </c>
    </row>
    <row r="99" customFormat="false" ht="13.5" hidden="false" customHeight="true" outlineLevel="0" collapsed="false">
      <c r="A99" s="91" t="s">
        <v>163</v>
      </c>
      <c r="B99" s="91"/>
      <c r="C99" s="92"/>
      <c r="D99" s="92"/>
      <c r="E99" s="101" t="n">
        <f aca="false">C84</f>
        <v>547</v>
      </c>
    </row>
    <row r="100" customFormat="false" ht="13.5" hidden="false" customHeight="true" outlineLevel="0" collapsed="false">
      <c r="C100" s="102" t="s">
        <v>174</v>
      </c>
      <c r="D100" s="102"/>
      <c r="E100" s="89" t="n">
        <f aca="false">(E21+E96)-SUM(E97:E99)</f>
        <v>23913.87</v>
      </c>
    </row>
    <row r="101" customFormat="false" ht="13.5" hidden="false" customHeight="true" outlineLevel="0" collapsed="false">
      <c r="A101" s="103"/>
      <c r="B101" s="103"/>
      <c r="C101" s="103"/>
      <c r="D101" s="103"/>
      <c r="E101" s="103"/>
    </row>
    <row r="102" customFormat="false" ht="17.25" hidden="false" customHeight="true" outlineLevel="0" collapsed="false">
      <c r="A102" s="103"/>
      <c r="B102" s="103"/>
      <c r="C102" s="103"/>
      <c r="D102" s="103"/>
      <c r="E102" s="103"/>
    </row>
    <row r="103" customFormat="false" ht="13.5" hidden="false" customHeight="true" outlineLevel="0" collapsed="false">
      <c r="A103" s="105" t="s">
        <v>428</v>
      </c>
      <c r="B103" s="105"/>
      <c r="C103" s="105"/>
      <c r="D103" s="105"/>
      <c r="E103" s="105"/>
      <c r="G103" s="135" t="s">
        <v>257</v>
      </c>
      <c r="H103" s="136" t="n">
        <v>0</v>
      </c>
    </row>
    <row r="104" customFormat="false" ht="46.25" hidden="false" customHeight="false" outlineLevel="0" collapsed="false">
      <c r="A104" s="82" t="s">
        <v>162</v>
      </c>
      <c r="B104" s="82"/>
      <c r="C104" s="82" t="s">
        <v>44</v>
      </c>
      <c r="D104" s="82"/>
      <c r="E104" s="90" t="s">
        <v>45</v>
      </c>
      <c r="G104" s="137" t="s">
        <v>258</v>
      </c>
      <c r="H104" s="138" t="n">
        <f aca="false">C71-H103</f>
        <v>200</v>
      </c>
    </row>
    <row r="105" customFormat="false" ht="13.5" hidden="false" customHeight="true" outlineLevel="0" collapsed="false">
      <c r="A105" s="91" t="s">
        <v>411</v>
      </c>
      <c r="B105" s="91"/>
      <c r="C105" s="92"/>
      <c r="D105" s="92"/>
      <c r="E105" s="89" t="n">
        <f aca="false">E100</f>
        <v>23913.87</v>
      </c>
    </row>
    <row r="106" customFormat="false" ht="13.5" hidden="false" customHeight="true" outlineLevel="0" collapsed="false">
      <c r="A106" s="93" t="s">
        <v>143</v>
      </c>
      <c r="B106" s="93"/>
      <c r="C106" s="94" t="s">
        <v>373</v>
      </c>
      <c r="D106" s="94"/>
      <c r="E106" s="95" t="n">
        <v>0</v>
      </c>
    </row>
    <row r="107" customFormat="false" ht="13.5" hidden="false" customHeight="true" outlineLevel="0" collapsed="false">
      <c r="A107" s="93"/>
      <c r="B107" s="93"/>
      <c r="C107" s="98" t="s">
        <v>374</v>
      </c>
      <c r="D107" s="98"/>
      <c r="E107" s="95" t="n">
        <v>0</v>
      </c>
    </row>
    <row r="108" customFormat="false" ht="13.5" hidden="false" customHeight="true" outlineLevel="0" collapsed="false">
      <c r="A108" s="91" t="s">
        <v>163</v>
      </c>
      <c r="B108" s="91"/>
      <c r="C108" s="92"/>
      <c r="D108" s="92"/>
      <c r="E108" s="101" t="n">
        <f aca="false">C84</f>
        <v>547</v>
      </c>
    </row>
    <row r="109" customFormat="false" ht="13.5" hidden="false" customHeight="true" outlineLevel="0" collapsed="false">
      <c r="C109" s="102" t="s">
        <v>174</v>
      </c>
      <c r="D109" s="102"/>
      <c r="E109" s="95" t="n">
        <f aca="false">(E27+E105)-SUM(E106:E108)</f>
        <v>25771.87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48576" customFormat="false" ht="12.8" hidden="false" customHeight="false" outlineLevel="0" collapsed="false"/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2024-10-31T02:52:42Z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