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6E793DE-3E47-4CE1-9A45-9C553C443B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F12" i="1" l="1"/>
  <c r="E93" i="1"/>
  <c r="F11" i="1"/>
  <c r="E11" i="4"/>
  <c r="E24" i="3"/>
  <c r="E18" i="3"/>
  <c r="E12" i="3"/>
  <c r="C64" i="2"/>
  <c r="C40" i="6"/>
  <c r="C40" i="5"/>
  <c r="C40" i="4"/>
  <c r="C43" i="3"/>
  <c r="C44" i="2"/>
  <c r="E18" i="2"/>
  <c r="E12" i="2"/>
  <c r="C73" i="6"/>
  <c r="C82" i="1"/>
  <c r="C12" i="1" s="1"/>
  <c r="C5" i="2" s="1"/>
  <c r="C5" i="3" s="1"/>
  <c r="E24" i="1"/>
  <c r="C66" i="6"/>
  <c r="C60" i="6"/>
  <c r="C55" i="6"/>
  <c r="C52" i="6"/>
  <c r="C49" i="6"/>
  <c r="C44" i="6"/>
  <c r="C32" i="6"/>
  <c r="E21" i="6"/>
  <c r="E16" i="6"/>
  <c r="E11" i="6"/>
  <c r="C73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5" i="2"/>
  <c r="C69" i="3"/>
  <c r="C63" i="3"/>
  <c r="C58" i="3"/>
  <c r="C55" i="3"/>
  <c r="C52" i="3"/>
  <c r="C47" i="3"/>
  <c r="C35" i="3"/>
  <c r="E32" i="1"/>
  <c r="C70" i="2"/>
  <c r="C59" i="2"/>
  <c r="C56" i="2"/>
  <c r="C53" i="2"/>
  <c r="C48" i="2"/>
  <c r="C36" i="2"/>
  <c r="C11" i="1"/>
  <c r="C75" i="1"/>
  <c r="C69" i="1"/>
  <c r="C64" i="1"/>
  <c r="C58" i="1"/>
  <c r="C61" i="1"/>
  <c r="E18" i="1"/>
  <c r="C53" i="1"/>
  <c r="C42" i="1"/>
  <c r="C49" i="1"/>
  <c r="C5" i="4" l="1"/>
  <c r="C5" i="5" s="1"/>
  <c r="C5" i="6" s="1"/>
  <c r="C76" i="3"/>
  <c r="C77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1" i="2"/>
  <c r="C78" i="2" s="1"/>
  <c r="E85" i="2" s="1"/>
  <c r="C76" i="1"/>
  <c r="C83" i="1" s="1"/>
  <c r="E112" i="1" s="1"/>
  <c r="E87" i="4" l="1"/>
  <c r="E80" i="4"/>
  <c r="E80" i="6"/>
  <c r="E87" i="6"/>
  <c r="E95" i="5"/>
  <c r="E87" i="5"/>
  <c r="C69" i="5"/>
  <c r="C73" i="5" s="1"/>
  <c r="E83" i="3"/>
  <c r="E90" i="3"/>
  <c r="E88" i="1"/>
  <c r="E100" i="1"/>
  <c r="E93" i="2"/>
  <c r="E102" i="2"/>
  <c r="E101" i="1" l="1"/>
  <c r="E106" i="1" s="1"/>
  <c r="E113" i="1" s="1"/>
  <c r="E86" i="2" s="1"/>
  <c r="C3" i="2" l="1"/>
  <c r="C4" i="2" s="1"/>
  <c r="E90" i="2" l="1"/>
  <c r="E94" i="2" s="1"/>
  <c r="E99" i="2" l="1"/>
  <c r="E103" i="2" s="1"/>
  <c r="E84" i="3" s="1"/>
  <c r="C3" i="3" l="1"/>
  <c r="C4" i="3" s="1"/>
  <c r="E88" i="3" s="1"/>
  <c r="E91" i="3" s="1"/>
  <c r="E96" i="3" s="1"/>
  <c r="E99" i="3" s="1"/>
  <c r="E81" i="4" s="1"/>
  <c r="C3" i="4" l="1"/>
  <c r="C4" i="4" s="1"/>
  <c r="E85" i="4" s="1"/>
  <c r="E88" i="4" s="1"/>
  <c r="E93" i="4" s="1"/>
  <c r="E96" i="4" s="1"/>
  <c r="E81" i="5" s="1"/>
  <c r="C3" i="5" l="1"/>
  <c r="C4" i="5" s="1"/>
  <c r="E85" i="5" s="1"/>
  <c r="E88" i="5" s="1"/>
  <c r="E93" i="5" s="1"/>
  <c r="E96" i="5" s="1"/>
  <c r="C3" i="6" l="1"/>
  <c r="C4" i="6" s="1"/>
  <c r="E81" i="6"/>
  <c r="E85" i="6" l="1"/>
  <c r="E88" i="6" s="1"/>
  <c r="E93" i="6" s="1"/>
  <c r="E96" i="6" s="1"/>
</calcChain>
</file>

<file path=xl/sharedStrings.xml><?xml version="1.0" encoding="utf-8"?>
<sst xmlns="http://schemas.openxmlformats.org/spreadsheetml/2006/main" count="782" uniqueCount="201">
  <si>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</si>
  <si>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</si>
  <si>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</si>
  <si>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</si>
  <si>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</si>
  <si>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</si>
  <si>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</si>
  <si>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</si>
  <si>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</si>
  <si>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</si>
  <si>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</si>
  <si>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</si>
  <si>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</si>
  <si>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</si>
  <si>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</si>
  <si>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</si>
  <si>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</si>
  <si>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</si>
  <si>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</si>
  <si>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</si>
  <si>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</si>
  <si>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</si>
  <si>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</si>
  <si>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</si>
  <si>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</si>
  <si>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</si>
  <si>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</si>
  <si>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</si>
  <si>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</si>
  <si>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</si>
  <si>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</si>
  <si>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</si>
  <si>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</si>
  <si>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</si>
  <si>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</si>
  <si>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</si>
  <si>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</si>
  <si>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</si>
  <si>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</si>
  <si>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</si>
  <si>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</si>
  <si>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</si>
  <si>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</si>
  <si>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</si>
  <si>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</si>
  <si>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</si>
  <si>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</si>
  <si>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</si>
  <si>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</si>
  <si>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</si>
  <si>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</si>
  <si>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</si>
  <si>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</si>
  <si>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</si>
  <si>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</si>
  <si>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</si>
  <si>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</si>
  <si>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</si>
  <si>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</si>
  <si>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</si>
  <si>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</si>
  <si>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</si>
  <si>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</si>
  <si>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</si>
  <si>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</si>
  <si>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</si>
  <si>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</si>
  <si>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</si>
  <si>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</si>
  <si>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</si>
  <si>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</si>
  <si>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</si>
  <si>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</si>
  <si>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</si>
  <si>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</si>
  <si>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</si>
  <si>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</si>
  <si>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</si>
  <si>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</si>
  <si>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</si>
  <si>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</si>
  <si>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</si>
  <si>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</si>
  <si>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</si>
  <si>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</si>
  <si>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</si>
  <si>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</si>
  <si>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</si>
  <si>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</si>
  <si>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</si>
  <si>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</si>
  <si>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</si>
  <si>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</si>
  <si>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Balance Brought Forward From August 2024</t>
  </si>
  <si>
    <t>October 2024 Revenue / Defered Debts Or Expenses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</si>
  <si>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</si>
  <si>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</si>
  <si>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</si>
  <si>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</si>
  <si>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November 2024 Revenue / Defered Debts Or Expenses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</si>
  <si>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</si>
  <si>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</si>
  <si>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</si>
  <si>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</si>
  <si>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</si>
  <si>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</si>
  <si>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</si>
  <si>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</si>
  <si>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February 2025 Revenue / Defered Debts Or Expenses</t>
  </si>
  <si>
    <t>April 2025 Revenue / Defered Debts Or Expenses</t>
  </si>
  <si>
    <t>Alan Tang's Income Expense For the Forecast Year 2025 April - 2025 June</t>
  </si>
  <si>
    <t>June 2025 Revenue / Defered Debts Or Expenses</t>
  </si>
  <si>
    <t>Fixed Expense For the Year 2025 April - 2025 June</t>
  </si>
  <si>
    <t>May 2025 Revenue / Defered Debts Or Expenses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</si>
  <si>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</si>
  <si>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</si>
  <si>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</si>
  <si>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</si>
  <si>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</si>
  <si>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</si>
  <si>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</si>
  <si>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</si>
  <si>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</si>
  <si>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August 2025 Revenue / Defered Debts Or Expenses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</si>
  <si>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</si>
  <si>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</si>
  <si>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</si>
  <si>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</si>
  <si>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</si>
  <si>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</si>
  <si>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</si>
  <si>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</si>
  <si>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</si>
  <si>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</si>
  <si>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</si>
  <si>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</si>
  <si>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</si>
  <si>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</si>
  <si>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</si>
  <si>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</si>
  <si>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</si>
  <si>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</si>
  <si>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</si>
  <si>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</si>
  <si>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</si>
  <si>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</si>
  <si>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</si>
  <si>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</si>
  <si>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</si>
  <si>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</si>
  <si>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</si>
  <si>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</si>
  <si>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</si>
  <si>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</si>
  <si>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</si>
  <si>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</si>
  <si>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</si>
  <si>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</si>
  <si>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</si>
  <si>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</si>
  <si>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</si>
  <si>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</si>
  <si>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</si>
  <si>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</si>
  <si>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</si>
  <si>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</si>
  <si>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</si>
  <si>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</si>
  <si>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</si>
  <si>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</si>
  <si>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</si>
  <si>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</si>
  <si>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</si>
  <si>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</si>
  <si>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</si>
  <si>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</si>
  <si>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</si>
  <si>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</si>
  <si>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</si>
  <si>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</si>
  <si>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</si>
  <si>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</si>
  <si>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</si>
  <si>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</si>
  <si>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</si>
  <si>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</si>
  <si>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</si>
  <si>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</si>
  <si>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</si>
  <si>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</si>
  <si>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</si>
  <si>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</si>
  <si>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</si>
  <si>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</si>
  <si>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</si>
  <si>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</si>
  <si>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</si>
  <si>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>5. Tp-link router</t>
  </si>
  <si>
    <t xml:space="preserve">Current </t>
  </si>
  <si>
    <t>Previous</t>
  </si>
  <si>
    <t>5. Additional Expense - Approximately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</si>
</sst>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3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8" borderId="20" xfId="0" applyFont="1" applyFill="1" applyBorder="1" applyAlignment="1">
      <alignment vertical="center" wrapText="1"/>
    </xf>
    <xf numFmtId="164" fontId="24" fillId="8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8" borderId="13" xfId="0" applyFont="1" applyFill="1" applyBorder="1" applyAlignment="1">
      <alignment vertical="center"/>
    </xf>
    <xf numFmtId="0" fontId="4" fillId="8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4" fontId="20" fillId="0" borderId="16" xfId="0" applyNumberFormat="1" applyFont="1" applyBorder="1" applyAlignment="1">
      <alignment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 wrapText="1"/>
    </xf>
    <xf numFmtId="164" fontId="15" fillId="2" borderId="5" xfId="0" applyNumberFormat="1" applyFont="1" applyFill="1" applyBorder="1" applyAlignment="1">
      <alignment horizontal="center" vertical="center" wrapText="1"/>
    </xf>
    <xf numFmtId="166" fontId="24" fillId="0" borderId="2" xfId="0" applyNumberFormat="1" applyFont="1" applyBorder="1" applyAlignment="1">
      <alignment horizontal="left" vertical="center"/>
    </xf>
    <xf numFmtId="166" fontId="24" fillId="0" borderId="27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left" vertical="center"/>
    </xf>
    <xf numFmtId="166" fontId="24" fillId="0" borderId="20" xfId="0" applyNumberFormat="1" applyFont="1" applyBorder="1" applyAlignment="1">
      <alignment horizontal="left" vertical="center"/>
    </xf>
    <xf numFmtId="166" fontId="24" fillId="0" borderId="23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4" fillId="5" borderId="20" xfId="0" applyFont="1" applyFill="1" applyBorder="1" applyAlignment="1">
      <alignment vertical="center" wrapText="1"/>
    </xf>
    <xf numFmtId="0" fontId="11" fillId="0" borderId="23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2" fillId="0" borderId="3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4" fillId="5" borderId="18" xfId="0" applyFont="1" applyFill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166" fontId="12" fillId="0" borderId="8" xfId="0" applyNumberFormat="1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24" fillId="0" borderId="23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166" fontId="12" fillId="0" borderId="23" xfId="0" applyNumberFormat="1" applyFont="1" applyBorder="1" applyAlignment="1">
      <alignment horizontal="left" vertical="center"/>
    </xf>
    <xf numFmtId="166" fontId="12" fillId="0" borderId="8" xfId="0" applyNumberFormat="1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24" fillId="0" borderId="37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0" fontId="24" fillId="0" borderId="21" xfId="0" applyFont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  <xf numFmtId="0" fontId="13" fillId="0" borderId="5" xfId="0" applyFont="1" applyBorder="1" applyAlignment="1">
      <alignment vertical="center"/>
    </xf>
    <xf numFmtId="0" fontId="31" fillId="7" borderId="13" xfId="0" applyFont="1" applyFill="1" applyBorder="1" applyAlignment="1">
      <alignment horizontal="center" vertical="center" wrapText="1"/>
    </xf>
    <xf numFmtId="0" fontId="32" fillId="9" borderId="8" xfId="0" applyFont="1" applyFill="1" applyBorder="1" applyAlignment="1">
      <alignment horizontal="center" vertical="center" wrapText="1"/>
    </xf>
    <xf numFmtId="0" fontId="32" fillId="9" borderId="12" xfId="0" applyFont="1" applyFill="1" applyBorder="1" applyAlignment="1">
      <alignment horizontal="center" vertical="center" wrapText="1"/>
    </xf>
    <xf numFmtId="0" fontId="33" fillId="9" borderId="33" xfId="0" applyFont="1" applyFill="1" applyBorder="1" applyAlignment="1">
      <alignment horizontal="center" vertical="center"/>
    </xf>
  </cellXfs>
  <cellStyles count="1">
    <cellStyle name="Normal" xfId="0" builtinId="0"/>
  </cellStyles>
  <dxfs count="110"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8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8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6"/>
  <sheetViews>
    <sheetView tabSelected="1" topLeftCell="A73" zoomScaleNormal="100" workbookViewId="0">
      <selection activeCell="F12" sqref="F12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 customHeight="1">
      <c r="A1" s="189" t="s">
        <v>62</v>
      </c>
      <c r="B1" s="189"/>
      <c r="C1" s="189"/>
      <c r="D1" s="189"/>
      <c r="E1" s="189"/>
      <c r="F1" s="189"/>
      <c r="G1" s="1"/>
      <c r="H1" s="1"/>
      <c r="I1" s="1"/>
    </row>
    <row r="2" spans="1:25" ht="21">
      <c r="A2" s="190" t="s">
        <v>198</v>
      </c>
      <c r="B2" s="191"/>
      <c r="C2" s="191"/>
      <c r="D2" s="192" t="s">
        <v>199</v>
      </c>
      <c r="E2" s="192"/>
      <c r="F2" s="192"/>
    </row>
    <row r="3" spans="1:25" ht="35.25" customHeight="1">
      <c r="A3" s="3" t="s">
        <v>0</v>
      </c>
      <c r="B3" s="3" t="s">
        <v>82</v>
      </c>
      <c r="C3" s="4">
        <v>1382.12</v>
      </c>
      <c r="D3" s="94" t="s">
        <v>0</v>
      </c>
      <c r="E3" s="94" t="s">
        <v>82</v>
      </c>
      <c r="F3" s="95">
        <v>1860.12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3" t="s">
        <v>80</v>
      </c>
      <c r="C4" s="4">
        <v>30</v>
      </c>
      <c r="D4" s="3"/>
      <c r="E4" s="3" t="s">
        <v>80</v>
      </c>
      <c r="F4" s="4">
        <v>110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5.25" customHeight="1">
      <c r="A5" s="3"/>
      <c r="B5" s="3" t="s">
        <v>81</v>
      </c>
      <c r="C5" s="4">
        <v>51</v>
      </c>
      <c r="D5" s="3"/>
      <c r="E5" s="3" t="s">
        <v>81</v>
      </c>
      <c r="F5" s="4">
        <v>41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5.25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5.25" customHeight="1">
      <c r="A7" s="3"/>
      <c r="B7" s="34" t="s">
        <v>163</v>
      </c>
      <c r="C7" s="55">
        <v>2.2000000000000002</v>
      </c>
      <c r="D7" s="3"/>
      <c r="E7" s="34" t="s">
        <v>163</v>
      </c>
      <c r="F7" s="55">
        <v>60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5.25" customHeight="1">
      <c r="A8" s="3"/>
      <c r="B8" s="34" t="s">
        <v>152</v>
      </c>
      <c r="C8" s="4">
        <v>0</v>
      </c>
      <c r="D8" s="3"/>
      <c r="E8" s="34" t="s">
        <v>152</v>
      </c>
      <c r="F8" s="4">
        <v>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5.25" customHeight="1">
      <c r="A9" s="3"/>
      <c r="B9" s="34" t="s">
        <v>153</v>
      </c>
      <c r="C9" s="4">
        <v>82</v>
      </c>
      <c r="D9" s="3"/>
      <c r="E9" s="34" t="s">
        <v>153</v>
      </c>
      <c r="F9" s="4">
        <v>82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5.25" customHeight="1">
      <c r="A10" s="3"/>
      <c r="B10" s="34" t="s">
        <v>48</v>
      </c>
      <c r="C10" s="55">
        <v>35.1</v>
      </c>
      <c r="D10" s="3"/>
      <c r="E10" s="34" t="s">
        <v>48</v>
      </c>
      <c r="F10" s="55">
        <v>35.1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5.25" customHeight="1">
      <c r="A11" s="3"/>
      <c r="B11" s="62" t="s">
        <v>57</v>
      </c>
      <c r="C11" s="55">
        <f>SUM(C3:C10)</f>
        <v>1582.4199999999998</v>
      </c>
      <c r="D11" s="3"/>
      <c r="E11" s="62" t="s">
        <v>57</v>
      </c>
      <c r="F11" s="55">
        <f>SUM(F3:F10)</f>
        <v>2188.2199999999998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3.5" customHeight="1">
      <c r="A12" s="5"/>
      <c r="B12" s="3" t="s">
        <v>129</v>
      </c>
      <c r="C12" s="55">
        <f>(-C82+SUM(E95,E107))</f>
        <v>-339088.51</v>
      </c>
      <c r="D12" s="5"/>
      <c r="E12" s="3" t="s">
        <v>129</v>
      </c>
      <c r="F12" s="55">
        <f>C82</f>
        <v>344088.51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3.5" customHeight="1">
      <c r="A13" s="7"/>
      <c r="B13" s="7"/>
      <c r="C13" s="7"/>
      <c r="D13" s="7"/>
      <c r="E13" s="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3.5" customHeight="1"/>
    <row r="15" spans="1:25" ht="13.5" customHeight="1">
      <c r="A15" s="137" t="s">
        <v>58</v>
      </c>
      <c r="B15" s="138"/>
      <c r="C15" s="138"/>
      <c r="D15" s="138"/>
      <c r="E15" s="121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5" customHeight="1">
      <c r="A16" s="14" t="s">
        <v>1</v>
      </c>
      <c r="B16" s="15" t="s">
        <v>2</v>
      </c>
      <c r="C16" s="139" t="s">
        <v>3</v>
      </c>
      <c r="D16" s="108"/>
      <c r="E16" s="16" t="s">
        <v>4</v>
      </c>
    </row>
    <row r="17" spans="1:25" ht="13.5" customHeight="1">
      <c r="A17" s="2" t="s">
        <v>63</v>
      </c>
      <c r="B17" s="2" t="s">
        <v>5</v>
      </c>
      <c r="C17" s="135" t="s">
        <v>6</v>
      </c>
      <c r="D17" s="136"/>
      <c r="E17" s="17">
        <v>2405</v>
      </c>
    </row>
    <row r="18" spans="1:25" ht="13.5" customHeight="1">
      <c r="A18" s="10"/>
      <c r="B18" s="10"/>
      <c r="C18" s="1"/>
      <c r="D18" s="11" t="s">
        <v>7</v>
      </c>
      <c r="E18" s="47">
        <f>SUM(E17:E17)</f>
        <v>2405</v>
      </c>
    </row>
    <row r="19" spans="1:25" ht="13.5" customHeight="1">
      <c r="A19" s="10"/>
      <c r="B19" s="10"/>
    </row>
    <row r="20" spans="1:25" ht="13.5" customHeight="1">
      <c r="A20" s="137" t="s">
        <v>59</v>
      </c>
      <c r="B20" s="138"/>
      <c r="C20" s="138"/>
      <c r="D20" s="138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40" t="s">
        <v>3</v>
      </c>
      <c r="D21" s="115"/>
      <c r="E21" s="71" t="s">
        <v>4</v>
      </c>
    </row>
    <row r="22" spans="1:25" ht="13.15" customHeight="1">
      <c r="A22" s="31" t="s">
        <v>64</v>
      </c>
      <c r="B22" s="31" t="s">
        <v>5</v>
      </c>
      <c r="C22" s="141" t="s">
        <v>6</v>
      </c>
      <c r="D22" s="142"/>
      <c r="E22" s="65">
        <v>2405</v>
      </c>
    </row>
    <row r="23" spans="1:25" ht="13.15" customHeight="1">
      <c r="A23" s="31" t="s">
        <v>128</v>
      </c>
      <c r="B23" s="31" t="s">
        <v>5</v>
      </c>
      <c r="C23" s="131" t="s">
        <v>86</v>
      </c>
      <c r="D23" s="132"/>
      <c r="E23" s="65">
        <v>1035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3440</v>
      </c>
    </row>
    <row r="25" spans="1:25" ht="13.5" customHeight="1">
      <c r="A25" s="10"/>
      <c r="B25" s="10"/>
      <c r="C25" s="1"/>
      <c r="D25" s="49"/>
      <c r="E25" s="50"/>
    </row>
    <row r="26" spans="1:25" ht="13.5" customHeight="1">
      <c r="A26" s="137" t="s">
        <v>60</v>
      </c>
      <c r="B26" s="138"/>
      <c r="C26" s="138"/>
      <c r="D26" s="138"/>
      <c r="E26" s="121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3.15" customHeight="1">
      <c r="A27" s="14" t="s">
        <v>1</v>
      </c>
      <c r="B27" s="15" t="s">
        <v>2</v>
      </c>
      <c r="C27" s="139" t="s">
        <v>3</v>
      </c>
      <c r="D27" s="108"/>
      <c r="E27" s="71" t="s">
        <v>4</v>
      </c>
    </row>
    <row r="28" spans="1:25" ht="13.15" customHeight="1">
      <c r="A28" s="25" t="s">
        <v>65</v>
      </c>
      <c r="B28" s="25" t="s">
        <v>5</v>
      </c>
      <c r="C28" s="122" t="s">
        <v>6</v>
      </c>
      <c r="D28" s="114"/>
      <c r="E28" s="84">
        <v>2405</v>
      </c>
    </row>
    <row r="29" spans="1:25" ht="13.15" customHeight="1">
      <c r="A29" s="31" t="s">
        <v>154</v>
      </c>
      <c r="B29" s="31" t="s">
        <v>155</v>
      </c>
      <c r="C29" s="131" t="s">
        <v>156</v>
      </c>
      <c r="D29" s="132"/>
      <c r="E29" s="65">
        <v>150</v>
      </c>
    </row>
    <row r="30" spans="1:25">
      <c r="A30" s="85" t="s">
        <v>157</v>
      </c>
      <c r="B30" s="85" t="s">
        <v>25</v>
      </c>
      <c r="C30" s="133" t="s">
        <v>158</v>
      </c>
      <c r="D30" s="134"/>
      <c r="E30" s="86">
        <v>7700</v>
      </c>
    </row>
    <row r="31" spans="1:25" ht="13.15" customHeight="1">
      <c r="A31" s="85" t="s">
        <v>126</v>
      </c>
      <c r="B31" s="85" t="s">
        <v>125</v>
      </c>
      <c r="C31" s="130" t="s">
        <v>127</v>
      </c>
      <c r="D31" s="130"/>
      <c r="E31" s="86">
        <v>50</v>
      </c>
    </row>
    <row r="32" spans="1:25" ht="13.5" customHeight="1">
      <c r="A32" s="10"/>
      <c r="B32" s="10"/>
      <c r="C32" s="1"/>
      <c r="D32" s="46" t="s">
        <v>7</v>
      </c>
      <c r="E32" s="47">
        <f>SUM(E28:E31)</f>
        <v>10305</v>
      </c>
    </row>
    <row r="33" spans="1:5" ht="13.15" customHeight="1">
      <c r="A33" s="10"/>
      <c r="B33" s="10"/>
      <c r="C33" s="1"/>
      <c r="D33" s="49"/>
      <c r="E33" s="50"/>
    </row>
    <row r="34" spans="1:5" ht="13.5" customHeight="1">
      <c r="A34" s="10"/>
      <c r="B34" s="10"/>
      <c r="C34" s="1"/>
      <c r="D34" s="49"/>
      <c r="E34" s="50"/>
    </row>
    <row r="35" spans="1:5" ht="13.5" customHeight="1">
      <c r="A35" s="10"/>
      <c r="B35" s="10"/>
    </row>
    <row r="36" spans="1:5" ht="13.5" customHeight="1">
      <c r="A36" s="128" t="s">
        <v>61</v>
      </c>
      <c r="B36" s="129"/>
      <c r="C36" s="108"/>
    </row>
    <row r="37" spans="1:5" ht="13.5" customHeight="1">
      <c r="A37" s="19" t="s">
        <v>2</v>
      </c>
      <c r="B37" s="19" t="s">
        <v>3</v>
      </c>
      <c r="C37" s="20" t="s">
        <v>4</v>
      </c>
      <c r="D37" s="21"/>
    </row>
    <row r="38" spans="1:5" ht="13.5" customHeight="1">
      <c r="A38" s="100" t="s">
        <v>8</v>
      </c>
      <c r="B38" s="129"/>
      <c r="C38" s="108"/>
    </row>
    <row r="39" spans="1:5" ht="13.5" customHeight="1">
      <c r="A39" s="24" t="s">
        <v>30</v>
      </c>
      <c r="B39" s="2"/>
      <c r="C39" s="18">
        <v>204</v>
      </c>
    </row>
    <row r="40" spans="1:5" ht="13.5" customHeight="1">
      <c r="A40" s="29" t="s">
        <v>125</v>
      </c>
      <c r="B40" s="25"/>
      <c r="C40" s="26">
        <v>42</v>
      </c>
    </row>
    <row r="41" spans="1:5" ht="13.5" customHeight="1">
      <c r="A41" s="25" t="s">
        <v>9</v>
      </c>
      <c r="B41" s="25" t="s">
        <v>10</v>
      </c>
      <c r="C41" s="26">
        <v>197</v>
      </c>
    </row>
    <row r="42" spans="1:5" ht="13.5" customHeight="1">
      <c r="A42" s="27"/>
      <c r="B42" s="24" t="s">
        <v>32</v>
      </c>
      <c r="C42" s="28">
        <f>SUM(C39:C41)</f>
        <v>443</v>
      </c>
    </row>
    <row r="43" spans="1:5" ht="13.5" customHeight="1">
      <c r="A43" s="123" t="s">
        <v>136</v>
      </c>
      <c r="B43" s="124"/>
      <c r="C43" s="125"/>
    </row>
    <row r="44" spans="1:5" ht="13.5" customHeight="1">
      <c r="A44" s="126"/>
      <c r="B44" s="120"/>
      <c r="C44" s="127"/>
    </row>
    <row r="45" spans="1:5" ht="13.5" customHeight="1">
      <c r="A45" s="2" t="s">
        <v>12</v>
      </c>
      <c r="B45" s="2"/>
      <c r="C45" s="17">
        <v>0</v>
      </c>
    </row>
    <row r="46" spans="1:5" ht="13.5" customHeight="1">
      <c r="A46" s="2" t="s">
        <v>13</v>
      </c>
      <c r="B46" s="2"/>
      <c r="C46" s="9">
        <v>0</v>
      </c>
    </row>
    <row r="47" spans="1:5" ht="13.5" customHeight="1">
      <c r="A47" s="2" t="s">
        <v>14</v>
      </c>
      <c r="B47" s="2"/>
      <c r="C47" s="9">
        <v>0</v>
      </c>
    </row>
    <row r="48" spans="1:5" ht="13.5" customHeight="1">
      <c r="A48" s="2" t="s">
        <v>15</v>
      </c>
      <c r="B48" s="2"/>
      <c r="C48" s="9">
        <v>0</v>
      </c>
    </row>
    <row r="49" spans="1:3" ht="13.5" customHeight="1">
      <c r="A49" s="2"/>
      <c r="B49" s="2" t="s">
        <v>16</v>
      </c>
      <c r="C49" s="9">
        <f>SUM(C45:C48)</f>
        <v>0</v>
      </c>
    </row>
    <row r="50" spans="1:3" ht="13.5" customHeight="1">
      <c r="A50" s="100" t="s">
        <v>17</v>
      </c>
      <c r="B50" s="129"/>
      <c r="C50" s="108"/>
    </row>
    <row r="51" spans="1:3" ht="13.5" customHeight="1">
      <c r="A51" s="2" t="s">
        <v>18</v>
      </c>
      <c r="B51" s="2" t="s">
        <v>19</v>
      </c>
      <c r="C51" s="18">
        <v>0</v>
      </c>
    </row>
    <row r="52" spans="1:3" ht="13.5" customHeight="1">
      <c r="A52" s="2" t="s">
        <v>20</v>
      </c>
      <c r="B52" s="2" t="s">
        <v>21</v>
      </c>
      <c r="C52" s="18">
        <v>0</v>
      </c>
    </row>
    <row r="53" spans="1:3" ht="13.5" customHeight="1">
      <c r="A53" s="2"/>
      <c r="B53" s="24" t="s">
        <v>33</v>
      </c>
      <c r="C53" s="18">
        <f>SUM(C51:C52)</f>
        <v>0</v>
      </c>
    </row>
    <row r="54" spans="1:3" ht="13.5" customHeight="1">
      <c r="A54" s="100" t="s">
        <v>50</v>
      </c>
      <c r="B54" s="101"/>
      <c r="C54" s="102"/>
    </row>
    <row r="55" spans="1:3" ht="13.5" customHeight="1">
      <c r="A55" s="2" t="s">
        <v>51</v>
      </c>
      <c r="B55" s="2" t="s">
        <v>53</v>
      </c>
      <c r="C55" s="17">
        <v>0</v>
      </c>
    </row>
    <row r="56" spans="1:3" ht="13.5" customHeight="1">
      <c r="A56" s="25"/>
      <c r="B56" s="29" t="s">
        <v>69</v>
      </c>
      <c r="C56" s="30">
        <v>0</v>
      </c>
    </row>
    <row r="57" spans="1:3" ht="13.5" customHeight="1">
      <c r="A57" s="25"/>
      <c r="B57" s="25" t="s">
        <v>83</v>
      </c>
      <c r="C57" s="30">
        <v>0</v>
      </c>
    </row>
    <row r="58" spans="1:3" ht="13.5" customHeight="1">
      <c r="A58" s="25"/>
      <c r="B58" s="29" t="s">
        <v>52</v>
      </c>
      <c r="C58" s="30">
        <f>SUM(C55:C57)</f>
        <v>0</v>
      </c>
    </row>
    <row r="59" spans="1:3" ht="13.5" customHeight="1">
      <c r="A59" s="100" t="s">
        <v>22</v>
      </c>
      <c r="B59" s="101"/>
      <c r="C59" s="102"/>
    </row>
    <row r="60" spans="1:3" ht="13.5" customHeight="1">
      <c r="A60" s="2" t="s">
        <v>23</v>
      </c>
      <c r="B60" s="2" t="s">
        <v>24</v>
      </c>
      <c r="C60" s="17">
        <v>0</v>
      </c>
    </row>
    <row r="61" spans="1:3" ht="13.5" customHeight="1">
      <c r="A61" s="25"/>
      <c r="B61" s="29" t="s">
        <v>34</v>
      </c>
      <c r="C61" s="30">
        <f>SUM(C60)</f>
        <v>0</v>
      </c>
    </row>
    <row r="62" spans="1:3" ht="13.5" customHeight="1">
      <c r="A62" s="113" t="s">
        <v>54</v>
      </c>
      <c r="B62" s="114"/>
      <c r="C62" s="115"/>
    </row>
    <row r="63" spans="1:3" ht="33" customHeight="1">
      <c r="A63" s="31" t="s">
        <v>55</v>
      </c>
      <c r="B63" s="32" t="s">
        <v>56</v>
      </c>
      <c r="C63" s="33">
        <v>0</v>
      </c>
    </row>
    <row r="64" spans="1:3" ht="19.899999999999999" customHeight="1">
      <c r="A64" s="31"/>
      <c r="B64" s="32" t="s">
        <v>57</v>
      </c>
      <c r="C64" s="33">
        <f>SUM(C63)</f>
        <v>0</v>
      </c>
    </row>
    <row r="65" spans="1:3" ht="13.5" customHeight="1">
      <c r="A65" s="119" t="s">
        <v>35</v>
      </c>
      <c r="B65" s="120"/>
      <c r="C65" s="121"/>
    </row>
    <row r="66" spans="1:3" ht="13.5" customHeight="1">
      <c r="A66" s="25" t="s">
        <v>66</v>
      </c>
      <c r="B66" s="25"/>
      <c r="C66" s="17">
        <v>0</v>
      </c>
    </row>
    <row r="67" spans="1:3" ht="15" customHeight="1">
      <c r="A67" s="27" t="s">
        <v>68</v>
      </c>
      <c r="B67" s="27" t="s">
        <v>67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16" t="s">
        <v>31</v>
      </c>
      <c r="B70" s="117"/>
      <c r="C70" s="118"/>
    </row>
    <row r="71" spans="1:3" ht="13.5" customHeight="1">
      <c r="A71" s="56" t="s">
        <v>42</v>
      </c>
      <c r="B71" s="61" t="s">
        <v>49</v>
      </c>
      <c r="C71" s="58">
        <v>300</v>
      </c>
    </row>
    <row r="72" spans="1:3" ht="13.5" customHeight="1">
      <c r="A72" s="57" t="s">
        <v>79</v>
      </c>
      <c r="B72" s="83" t="s">
        <v>130</v>
      </c>
      <c r="C72" s="59">
        <v>0</v>
      </c>
    </row>
    <row r="73" spans="1:3" ht="13.5" customHeight="1">
      <c r="A73" s="57" t="s">
        <v>70</v>
      </c>
      <c r="B73" s="83" t="s">
        <v>160</v>
      </c>
      <c r="C73" s="59">
        <v>0</v>
      </c>
    </row>
    <row r="74" spans="1:3" ht="13.5" customHeight="1">
      <c r="A74" s="29" t="s">
        <v>46</v>
      </c>
      <c r="B74" s="60" t="s">
        <v>101</v>
      </c>
      <c r="C74" s="30">
        <v>760</v>
      </c>
    </row>
    <row r="75" spans="1:3" ht="13.5" customHeight="1">
      <c r="A75" s="27"/>
      <c r="B75" s="37" t="s">
        <v>43</v>
      </c>
      <c r="C75" s="38">
        <f>SUM(C71:C74)</f>
        <v>1060</v>
      </c>
    </row>
    <row r="76" spans="1:3" ht="13.5" customHeight="1">
      <c r="A76" s="27"/>
      <c r="B76" s="52" t="s">
        <v>57</v>
      </c>
      <c r="C76" s="38">
        <f>C42+C49+C53+C58+C61+C64+C69+C75</f>
        <v>1503</v>
      </c>
    </row>
    <row r="77" spans="1:3" ht="13.5" customHeight="1">
      <c r="A77" s="116" t="s">
        <v>44</v>
      </c>
      <c r="B77" s="146"/>
      <c r="C77" s="118"/>
    </row>
    <row r="78" spans="1:3" ht="13.5" customHeight="1">
      <c r="A78" s="41" t="s">
        <v>47</v>
      </c>
      <c r="B78" s="37"/>
      <c r="C78" s="48">
        <v>12939</v>
      </c>
    </row>
    <row r="79" spans="1:3" ht="13.5" customHeight="1">
      <c r="A79" s="68" t="s">
        <v>84</v>
      </c>
      <c r="B79" s="37"/>
      <c r="C79" s="48">
        <v>5000</v>
      </c>
    </row>
    <row r="80" spans="1:3" ht="60">
      <c r="A80" s="63" t="s">
        <v>74</v>
      </c>
      <c r="B80" s="53"/>
      <c r="C80" s="48">
        <v>0</v>
      </c>
    </row>
    <row r="81" spans="1:8" ht="45">
      <c r="A81" s="78" t="s">
        <v>131</v>
      </c>
      <c r="B81" s="53"/>
      <c r="C81" s="48">
        <v>326149.51</v>
      </c>
    </row>
    <row r="82" spans="1:8" ht="13.5" customHeight="1">
      <c r="A82" s="27"/>
      <c r="B82" s="54" t="s">
        <v>45</v>
      </c>
      <c r="C82" s="48">
        <f>SUM(C78:C81)</f>
        <v>344088.51</v>
      </c>
    </row>
    <row r="83" spans="1:8" ht="13.5" customHeight="1">
      <c r="A83" s="31"/>
      <c r="B83" s="39" t="s">
        <v>27</v>
      </c>
      <c r="C83" s="40">
        <f>C76</f>
        <v>1503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 ht="13.5" customHeight="1">
      <c r="A86" s="107" t="s">
        <v>172</v>
      </c>
      <c r="B86" s="157"/>
      <c r="C86" s="157"/>
      <c r="D86" s="157"/>
      <c r="E86" s="158"/>
    </row>
    <row r="87" spans="1:8" ht="13.5" customHeight="1">
      <c r="A87" s="155" t="s">
        <v>38</v>
      </c>
      <c r="B87" s="156"/>
      <c r="C87" s="155" t="s">
        <v>37</v>
      </c>
      <c r="D87" s="156"/>
      <c r="E87" s="42" t="s">
        <v>4</v>
      </c>
    </row>
    <row r="88" spans="1:8" ht="13.5" customHeight="1">
      <c r="A88" s="159" t="s">
        <v>40</v>
      </c>
      <c r="B88" s="160"/>
      <c r="C88" s="109"/>
      <c r="D88" s="110"/>
      <c r="E88" s="43">
        <f>C83</f>
        <v>1503</v>
      </c>
    </row>
    <row r="89" spans="1:8" ht="13.5" customHeight="1">
      <c r="C89" s="161" t="s">
        <v>41</v>
      </c>
      <c r="D89" s="162"/>
      <c r="E89" s="36">
        <v>0</v>
      </c>
    </row>
    <row r="90" spans="1:8" ht="13.5" customHeight="1"/>
    <row r="91" spans="1:8" ht="13.5" customHeight="1">
      <c r="A91" s="107" t="s">
        <v>173</v>
      </c>
      <c r="B91" s="129"/>
      <c r="C91" s="129"/>
      <c r="D91" s="129"/>
      <c r="E91" s="108"/>
    </row>
    <row r="92" spans="1:8" ht="13.5" customHeight="1">
      <c r="A92" s="107" t="s">
        <v>38</v>
      </c>
      <c r="B92" s="158"/>
      <c r="C92" s="107" t="s">
        <v>37</v>
      </c>
      <c r="D92" s="108"/>
      <c r="E92" s="22" t="s">
        <v>4</v>
      </c>
    </row>
    <row r="93" spans="1:8" ht="13.5" customHeight="1">
      <c r="A93" s="153" t="s">
        <v>72</v>
      </c>
      <c r="B93" s="154"/>
      <c r="C93" s="111"/>
      <c r="D93" s="149"/>
      <c r="E93" s="36">
        <f>E89</f>
        <v>0</v>
      </c>
    </row>
    <row r="94" spans="1:8" ht="13.5" customHeight="1">
      <c r="A94" s="165" t="s">
        <v>77</v>
      </c>
      <c r="B94" s="165"/>
      <c r="C94" s="103" t="s">
        <v>78</v>
      </c>
      <c r="D94" s="104"/>
      <c r="E94" s="51">
        <v>0</v>
      </c>
    </row>
    <row r="95" spans="1:8" ht="13.5" customHeight="1">
      <c r="A95" s="166"/>
      <c r="B95" s="166"/>
      <c r="C95" s="105" t="s">
        <v>190</v>
      </c>
      <c r="D95" s="106"/>
      <c r="E95" s="72">
        <v>1000</v>
      </c>
    </row>
    <row r="96" spans="1:8" ht="13.5" customHeight="1">
      <c r="A96" s="166"/>
      <c r="B96" s="166"/>
      <c r="C96" s="98" t="s">
        <v>191</v>
      </c>
      <c r="D96" s="99"/>
      <c r="E96" s="51">
        <v>140</v>
      </c>
    </row>
    <row r="97" spans="1:5" ht="13.5" customHeight="1">
      <c r="A97" s="166"/>
      <c r="B97" s="166"/>
      <c r="C97" s="98" t="s">
        <v>192</v>
      </c>
      <c r="D97" s="99"/>
      <c r="E97" s="51">
        <v>68</v>
      </c>
    </row>
    <row r="98" spans="1:5" ht="13.5" customHeight="1">
      <c r="A98" s="166"/>
      <c r="B98" s="166"/>
      <c r="C98" s="93" t="s">
        <v>193</v>
      </c>
      <c r="D98" s="92"/>
      <c r="E98" s="51">
        <v>420</v>
      </c>
    </row>
    <row r="99" spans="1:5" ht="13.5" customHeight="1">
      <c r="A99" s="167"/>
      <c r="B99" s="167"/>
      <c r="C99" s="98" t="s">
        <v>200</v>
      </c>
      <c r="D99" s="99"/>
      <c r="E99" s="51">
        <v>775.68</v>
      </c>
    </row>
    <row r="100" spans="1:5" ht="13.5" customHeight="1">
      <c r="A100" s="147" t="s">
        <v>40</v>
      </c>
      <c r="B100" s="148"/>
      <c r="C100" s="163" t="s">
        <v>85</v>
      </c>
      <c r="D100" s="164"/>
      <c r="E100" s="64">
        <f>C83</f>
        <v>1503</v>
      </c>
    </row>
    <row r="101" spans="1:5" ht="13.5" customHeight="1">
      <c r="C101" s="112" t="s">
        <v>28</v>
      </c>
      <c r="D101" s="108"/>
      <c r="E101" s="36">
        <f>SUM(E24,E93)-SUM(E94:E100)</f>
        <v>-466.67999999999984</v>
      </c>
    </row>
    <row r="102" spans="1:5" ht="13.5" customHeight="1">
      <c r="A102" s="23"/>
      <c r="B102" s="23"/>
      <c r="C102" s="23"/>
      <c r="D102" s="23"/>
      <c r="E102" s="23"/>
    </row>
    <row r="103" spans="1:5" ht="17.25" customHeight="1">
      <c r="A103" s="23"/>
      <c r="B103" s="23"/>
      <c r="C103" s="23"/>
      <c r="D103" s="23"/>
      <c r="E103" s="23"/>
    </row>
    <row r="104" spans="1:5" ht="13.5" customHeight="1">
      <c r="A104" s="145" t="s">
        <v>174</v>
      </c>
      <c r="B104" s="138"/>
      <c r="C104" s="138"/>
      <c r="D104" s="138"/>
      <c r="E104" s="121"/>
    </row>
    <row r="105" spans="1:5" ht="13.5" customHeight="1">
      <c r="A105" s="107" t="s">
        <v>38</v>
      </c>
      <c r="B105" s="108"/>
      <c r="C105" s="107" t="s">
        <v>37</v>
      </c>
      <c r="D105" s="108"/>
      <c r="E105" s="22" t="s">
        <v>4</v>
      </c>
    </row>
    <row r="106" spans="1:5" ht="13.5" customHeight="1">
      <c r="A106" s="143" t="s">
        <v>73</v>
      </c>
      <c r="B106" s="144"/>
      <c r="C106" s="111"/>
      <c r="D106" s="108"/>
      <c r="E106" s="36">
        <f>E101</f>
        <v>-466.67999999999984</v>
      </c>
    </row>
    <row r="107" spans="1:5" ht="13.5" customHeight="1">
      <c r="A107" s="168" t="s">
        <v>77</v>
      </c>
      <c r="B107" s="169"/>
      <c r="C107" s="96" t="s">
        <v>165</v>
      </c>
      <c r="D107" s="104"/>
      <c r="E107" s="51">
        <v>4000</v>
      </c>
    </row>
    <row r="108" spans="1:5" ht="13.5" customHeight="1">
      <c r="A108" s="170"/>
      <c r="B108" s="171"/>
      <c r="C108" s="96" t="s">
        <v>194</v>
      </c>
      <c r="D108" s="97"/>
      <c r="E108" s="51">
        <v>1824.9</v>
      </c>
    </row>
    <row r="109" spans="1:5" ht="13.5" customHeight="1">
      <c r="A109" s="170"/>
      <c r="B109" s="171"/>
      <c r="C109" s="96" t="s">
        <v>195</v>
      </c>
      <c r="D109" s="97"/>
      <c r="E109" s="51">
        <v>560</v>
      </c>
    </row>
    <row r="110" spans="1:5" ht="13.5" customHeight="1">
      <c r="A110" s="170"/>
      <c r="B110" s="171"/>
      <c r="C110" s="96" t="s">
        <v>196</v>
      </c>
      <c r="D110" s="97"/>
      <c r="E110" s="51">
        <v>0</v>
      </c>
    </row>
    <row r="111" spans="1:5" ht="13.5" customHeight="1">
      <c r="A111" s="159"/>
      <c r="B111" s="160"/>
      <c r="C111" s="96" t="s">
        <v>197</v>
      </c>
      <c r="D111" s="97"/>
      <c r="E111" s="51">
        <v>368</v>
      </c>
    </row>
    <row r="112" spans="1:5" ht="13.5" customHeight="1">
      <c r="A112" s="147" t="s">
        <v>40</v>
      </c>
      <c r="B112" s="150"/>
      <c r="C112" s="151"/>
      <c r="D112" s="152"/>
      <c r="E112" s="51">
        <f>C83</f>
        <v>1503</v>
      </c>
    </row>
    <row r="113" spans="1:5" ht="13.5" customHeight="1">
      <c r="C113" s="112" t="s">
        <v>29</v>
      </c>
      <c r="D113" s="108"/>
      <c r="E113" s="51">
        <f>(E32+E106)-SUM(E107:E112)</f>
        <v>1582.42</v>
      </c>
    </row>
    <row r="114" spans="1:5" ht="13.5" customHeight="1">
      <c r="A114" s="10"/>
      <c r="B114" s="10"/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</sheetData>
  <mergeCells count="60">
    <mergeCell ref="A107:B111"/>
    <mergeCell ref="A94:B99"/>
    <mergeCell ref="A2:C2"/>
    <mergeCell ref="A1:F1"/>
    <mergeCell ref="D2:F2"/>
    <mergeCell ref="C113:D113"/>
    <mergeCell ref="A106:B106"/>
    <mergeCell ref="A104:E104"/>
    <mergeCell ref="A77:C77"/>
    <mergeCell ref="A100:B100"/>
    <mergeCell ref="C93:D93"/>
    <mergeCell ref="A112:B112"/>
    <mergeCell ref="C112:D112"/>
    <mergeCell ref="C92:D92"/>
    <mergeCell ref="A93:B93"/>
    <mergeCell ref="C107:D107"/>
    <mergeCell ref="A92:B92"/>
    <mergeCell ref="A87:B87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28:D28"/>
    <mergeCell ref="A43:C44"/>
    <mergeCell ref="A36:C36"/>
    <mergeCell ref="A38:C38"/>
    <mergeCell ref="A50:C50"/>
    <mergeCell ref="C31:D31"/>
    <mergeCell ref="C29:D29"/>
    <mergeCell ref="C30:D30"/>
    <mergeCell ref="A54:C54"/>
    <mergeCell ref="C94:D94"/>
    <mergeCell ref="C95:D95"/>
    <mergeCell ref="C105:D105"/>
    <mergeCell ref="A105:B105"/>
    <mergeCell ref="A59:C59"/>
    <mergeCell ref="C88:D88"/>
    <mergeCell ref="C101:D101"/>
    <mergeCell ref="A62:C62"/>
    <mergeCell ref="A70:C70"/>
    <mergeCell ref="A65:C65"/>
    <mergeCell ref="A86:E86"/>
    <mergeCell ref="A88:B88"/>
    <mergeCell ref="A91:E91"/>
    <mergeCell ref="C87:D87"/>
    <mergeCell ref="C89:D89"/>
    <mergeCell ref="C111:D111"/>
    <mergeCell ref="C96:D96"/>
    <mergeCell ref="C97:D97"/>
    <mergeCell ref="C99:D99"/>
    <mergeCell ref="C110:D110"/>
    <mergeCell ref="C106:D106"/>
    <mergeCell ref="C109:D109"/>
    <mergeCell ref="C100:D100"/>
    <mergeCell ref="C108:D108"/>
  </mergeCells>
  <phoneticPr fontId="21" type="noConversion"/>
  <conditionalFormatting sqref="C7">
    <cfRule type="cellIs" dxfId="15" priority="8" operator="lessThan">
      <formula>0</formula>
    </cfRule>
  </conditionalFormatting>
  <conditionalFormatting sqref="C10:C12">
    <cfRule type="cellIs" dxfId="14" priority="9" operator="lessThan">
      <formula>0</formula>
    </cfRule>
  </conditionalFormatting>
  <conditionalFormatting sqref="E89">
    <cfRule type="cellIs" dxfId="13" priority="35" stopIfTrue="1" operator="greaterThanOrEqual">
      <formula>0</formula>
    </cfRule>
    <cfRule type="cellIs" dxfId="12" priority="36" operator="lessThan">
      <formula>0</formula>
    </cfRule>
  </conditionalFormatting>
  <conditionalFormatting sqref="E93">
    <cfRule type="cellIs" dxfId="11" priority="31" stopIfTrue="1" operator="greaterThanOrEqual">
      <formula>0</formula>
    </cfRule>
    <cfRule type="cellIs" dxfId="10" priority="32" operator="lessThan">
      <formula>0</formula>
    </cfRule>
  </conditionalFormatting>
  <conditionalFormatting sqref="E101">
    <cfRule type="cellIs" dxfId="9" priority="33" stopIfTrue="1" operator="greaterThanOrEqual">
      <formula>0</formula>
    </cfRule>
    <cfRule type="cellIs" dxfId="8" priority="34" operator="lessThan">
      <formula>0</formula>
    </cfRule>
  </conditionalFormatting>
  <conditionalFormatting sqref="E106">
    <cfRule type="cellIs" dxfId="7" priority="29" stopIfTrue="1" operator="greaterThanOrEqual">
      <formula>0</formula>
    </cfRule>
    <cfRule type="cellIs" dxfId="6" priority="30" operator="lessThan">
      <formula>0</formula>
    </cfRule>
  </conditionalFormatting>
  <conditionalFormatting sqref="E113">
    <cfRule type="cellIs" dxfId="5" priority="27" stopIfTrue="1" operator="greaterThanOrEqual">
      <formula>0</formula>
    </cfRule>
    <cfRule type="cellIs" dxfId="4" priority="28" operator="lessThan">
      <formula>0</formula>
    </cfRule>
  </conditionalFormatting>
  <conditionalFormatting sqref="F7">
    <cfRule type="cellIs" dxfId="3" priority="6" operator="lessThan">
      <formula>0</formula>
    </cfRule>
  </conditionalFormatting>
  <conditionalFormatting sqref="F10:F11">
    <cfRule type="cellIs" dxfId="2" priority="7" operator="lessThan">
      <formula>0</formula>
    </cfRule>
  </conditionalFormatting>
  <conditionalFormatting sqref="F12">
    <cfRule type="cellIs" dxfId="1" priority="4" operator="greaterThan">
      <formula>0</formula>
    </cfRule>
    <cfRule type="cellIs" dxfId="0" priority="1" operator="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6"/>
  <sheetViews>
    <sheetView topLeftCell="A70" workbookViewId="0">
      <selection activeCell="E86" sqref="E8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89" t="s">
        <v>87</v>
      </c>
      <c r="B1" s="189"/>
      <c r="C1" s="189"/>
      <c r="D1" s="189"/>
      <c r="E1" s="189"/>
      <c r="F1" s="1"/>
      <c r="G1" s="1"/>
      <c r="H1" s="1"/>
      <c r="I1" s="1"/>
    </row>
    <row r="2" spans="1:25" ht="13.5" customHeight="1">
      <c r="A2" s="8"/>
      <c r="B2" s="8"/>
      <c r="C2" s="188"/>
      <c r="D2" s="188"/>
      <c r="E2" s="188"/>
    </row>
    <row r="3" spans="1:25" ht="60">
      <c r="A3" s="3" t="s">
        <v>0</v>
      </c>
      <c r="B3" s="3" t="s">
        <v>164</v>
      </c>
      <c r="C3" s="4">
        <f>'April 2024 - June 2024'!E113</f>
        <v>1582.42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1582.42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2024 - June 2024'!C12)+SUM(E83,E92,E101)</f>
        <v>-276149.51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71</v>
      </c>
      <c r="B8" s="138"/>
      <c r="C8" s="138"/>
      <c r="D8" s="138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40" t="s">
        <v>3</v>
      </c>
      <c r="D9" s="115"/>
      <c r="E9" s="71" t="s">
        <v>4</v>
      </c>
    </row>
    <row r="10" spans="1:25" ht="13.5" customHeight="1">
      <c r="A10" s="29" t="s">
        <v>75</v>
      </c>
      <c r="B10" s="79" t="s">
        <v>5</v>
      </c>
      <c r="C10" s="141" t="s">
        <v>6</v>
      </c>
      <c r="D10" s="141"/>
      <c r="E10" s="33">
        <v>2405</v>
      </c>
    </row>
    <row r="11" spans="1:25" ht="13.5" customHeight="1">
      <c r="A11" s="32" t="s">
        <v>132</v>
      </c>
      <c r="B11" s="31" t="s">
        <v>25</v>
      </c>
      <c r="C11" s="177" t="s">
        <v>133</v>
      </c>
      <c r="D11" s="178"/>
      <c r="E11" s="33">
        <v>31350</v>
      </c>
    </row>
    <row r="12" spans="1:25" ht="13.5" customHeight="1">
      <c r="A12" s="44"/>
      <c r="B12" s="44"/>
      <c r="C12" s="45"/>
      <c r="D12" s="46" t="s">
        <v>7</v>
      </c>
      <c r="E12" s="47">
        <f>SUM(E10:E11)</f>
        <v>33755</v>
      </c>
    </row>
    <row r="13" spans="1:25" ht="13.5" customHeight="1">
      <c r="A13" s="10"/>
      <c r="B13" s="10"/>
    </row>
    <row r="14" spans="1:25" ht="13.5" customHeight="1">
      <c r="A14" s="137" t="s">
        <v>88</v>
      </c>
      <c r="B14" s="138"/>
      <c r="C14" s="138"/>
      <c r="D14" s="138"/>
      <c r="E14" s="12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40" t="s">
        <v>3</v>
      </c>
      <c r="D15" s="115"/>
      <c r="E15" s="16" t="s">
        <v>4</v>
      </c>
    </row>
    <row r="16" spans="1:25" ht="13.15" customHeight="1">
      <c r="A16" s="29" t="s">
        <v>89</v>
      </c>
      <c r="B16" s="79" t="s">
        <v>5</v>
      </c>
      <c r="C16" s="177" t="s">
        <v>6</v>
      </c>
      <c r="D16" s="178"/>
      <c r="E16" s="81">
        <v>2405</v>
      </c>
    </row>
    <row r="17" spans="1:25" ht="13.15" customHeight="1">
      <c r="A17" s="32" t="s">
        <v>134</v>
      </c>
      <c r="B17" s="80" t="s">
        <v>25</v>
      </c>
      <c r="C17" s="177" t="s">
        <v>133</v>
      </c>
      <c r="D17" s="178"/>
      <c r="E17" s="82">
        <v>31350</v>
      </c>
    </row>
    <row r="18" spans="1:25" ht="13.15" customHeight="1">
      <c r="A18" s="44"/>
      <c r="B18" s="44"/>
      <c r="C18" s="45"/>
      <c r="D18" s="46" t="s">
        <v>7</v>
      </c>
      <c r="E18" s="47">
        <f>SUM(E16:E17)</f>
        <v>33755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7" t="s">
        <v>90</v>
      </c>
      <c r="B20" s="138"/>
      <c r="C20" s="138"/>
      <c r="D20" s="138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40" t="s">
        <v>3</v>
      </c>
      <c r="D21" s="115"/>
      <c r="E21" s="71" t="s">
        <v>4</v>
      </c>
    </row>
    <row r="22" spans="1:25" ht="13.15" customHeight="1">
      <c r="A22" s="32" t="s">
        <v>91</v>
      </c>
      <c r="B22" s="31" t="s">
        <v>25</v>
      </c>
      <c r="C22" s="141" t="s">
        <v>133</v>
      </c>
      <c r="D22" s="142"/>
      <c r="E22" s="65">
        <v>31350</v>
      </c>
    </row>
    <row r="23" spans="1:25" ht="13.15" customHeight="1">
      <c r="A23" s="29" t="s">
        <v>91</v>
      </c>
      <c r="B23" s="31" t="s">
        <v>5</v>
      </c>
      <c r="C23" s="177" t="s">
        <v>6</v>
      </c>
      <c r="D23" s="178"/>
      <c r="E23" s="65">
        <v>2405</v>
      </c>
    </row>
    <row r="24" spans="1:25" ht="13.15" customHeight="1">
      <c r="A24" s="32"/>
      <c r="B24" s="31" t="s">
        <v>103</v>
      </c>
      <c r="C24" s="177"/>
      <c r="D24" s="178"/>
      <c r="E24" s="65">
        <v>204</v>
      </c>
    </row>
    <row r="25" spans="1:25" ht="13.15" customHeight="1">
      <c r="A25" s="44"/>
      <c r="B25" s="44"/>
      <c r="C25" s="45"/>
      <c r="D25" s="46" t="s">
        <v>7</v>
      </c>
      <c r="E25" s="47">
        <f>SUM(E22:E24)</f>
        <v>33959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176" t="s">
        <v>92</v>
      </c>
      <c r="B30" s="129"/>
      <c r="C30" s="108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00" t="s">
        <v>8</v>
      </c>
      <c r="B32" s="129"/>
      <c r="C32" s="108"/>
    </row>
    <row r="33" spans="1:3" ht="13.5" customHeight="1">
      <c r="A33" s="24" t="s">
        <v>30</v>
      </c>
      <c r="B33" s="2"/>
      <c r="C33" s="18">
        <v>204</v>
      </c>
    </row>
    <row r="34" spans="1:3" ht="13.5" customHeight="1">
      <c r="A34" s="29" t="s">
        <v>125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197</v>
      </c>
    </row>
    <row r="36" spans="1:3" ht="13.5" customHeight="1">
      <c r="A36" s="27"/>
      <c r="B36" s="24" t="s">
        <v>32</v>
      </c>
      <c r="C36" s="28">
        <f>SUM(C33:C35)</f>
        <v>401</v>
      </c>
    </row>
    <row r="37" spans="1:3" ht="13.5" customHeight="1">
      <c r="A37" s="123" t="s">
        <v>136</v>
      </c>
      <c r="B37" s="124"/>
      <c r="C37" s="125"/>
    </row>
    <row r="38" spans="1:3" ht="13.5" customHeight="1">
      <c r="A38" s="126"/>
      <c r="B38" s="120"/>
      <c r="C38" s="127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137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00" t="s">
        <v>17</v>
      </c>
      <c r="B45" s="129"/>
      <c r="C45" s="108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00" t="s">
        <v>50</v>
      </c>
      <c r="B49" s="101"/>
      <c r="C49" s="102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69</v>
      </c>
      <c r="C51" s="30">
        <v>0</v>
      </c>
    </row>
    <row r="52" spans="1:3" ht="13.5" customHeight="1">
      <c r="A52" s="25"/>
      <c r="B52" s="25" t="s">
        <v>83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00" t="s">
        <v>22</v>
      </c>
      <c r="B54" s="101"/>
      <c r="C54" s="102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13" t="s">
        <v>54</v>
      </c>
      <c r="B57" s="114"/>
      <c r="C57" s="11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19.899999999999999" customHeight="1">
      <c r="A59" s="31"/>
      <c r="B59" s="32" t="s">
        <v>57</v>
      </c>
      <c r="C59" s="33">
        <f>SUM(C58)</f>
        <v>0</v>
      </c>
    </row>
    <row r="60" spans="1:3" ht="13.5" customHeight="1">
      <c r="A60" s="119" t="s">
        <v>35</v>
      </c>
      <c r="B60" s="120"/>
      <c r="C60" s="121"/>
    </row>
    <row r="61" spans="1:3" ht="13.5" customHeight="1">
      <c r="A61" s="25" t="s">
        <v>66</v>
      </c>
      <c r="B61" s="25"/>
      <c r="C61" s="17">
        <v>0</v>
      </c>
    </row>
    <row r="62" spans="1:3" ht="15" customHeight="1">
      <c r="A62" s="27" t="s">
        <v>68</v>
      </c>
      <c r="B62" s="27" t="s">
        <v>67</v>
      </c>
      <c r="C62" s="17">
        <v>0</v>
      </c>
    </row>
    <row r="63" spans="1:3" ht="13.5" customHeight="1">
      <c r="A63" s="8" t="s">
        <v>25</v>
      </c>
      <c r="B63" s="8" t="s">
        <v>26</v>
      </c>
      <c r="C63" s="17">
        <v>2400</v>
      </c>
    </row>
    <row r="64" spans="1:3" ht="13.5" customHeight="1">
      <c r="A64" s="31"/>
      <c r="B64" s="32" t="s">
        <v>36</v>
      </c>
      <c r="C64" s="33">
        <f>C63</f>
        <v>2400</v>
      </c>
    </row>
    <row r="65" spans="1:8" ht="13.5" customHeight="1">
      <c r="A65" s="116" t="s">
        <v>31</v>
      </c>
      <c r="B65" s="117"/>
      <c r="C65" s="118"/>
    </row>
    <row r="66" spans="1:8" ht="13.5" customHeight="1">
      <c r="A66" s="56" t="s">
        <v>42</v>
      </c>
      <c r="B66" s="61" t="s">
        <v>49</v>
      </c>
      <c r="C66" s="58">
        <v>1500</v>
      </c>
    </row>
    <row r="67" spans="1:8" ht="13.5" customHeight="1">
      <c r="A67" s="66" t="s">
        <v>79</v>
      </c>
      <c r="B67" s="76" t="s">
        <v>130</v>
      </c>
      <c r="C67" s="67">
        <v>68</v>
      </c>
    </row>
    <row r="68" spans="1:8" ht="13.5" customHeight="1">
      <c r="A68" s="57" t="s">
        <v>70</v>
      </c>
      <c r="B68" s="83" t="s">
        <v>160</v>
      </c>
      <c r="C68" s="59">
        <v>420</v>
      </c>
    </row>
    <row r="69" spans="1:8" ht="13.5" customHeight="1">
      <c r="A69" s="29" t="s">
        <v>46</v>
      </c>
      <c r="B69" s="60" t="s">
        <v>102</v>
      </c>
      <c r="C69" s="30">
        <v>900</v>
      </c>
    </row>
    <row r="70" spans="1:8" ht="13.5" customHeight="1">
      <c r="A70" s="27"/>
      <c r="B70" s="37" t="s">
        <v>43</v>
      </c>
      <c r="C70" s="38">
        <f>SUM(C66:C69)</f>
        <v>2888</v>
      </c>
    </row>
    <row r="71" spans="1:8" ht="13.5" customHeight="1">
      <c r="A71" s="27"/>
      <c r="B71" s="52" t="s">
        <v>57</v>
      </c>
      <c r="C71" s="38">
        <f>C36+C44+C48+C53+C56+C59+C64+C70</f>
        <v>5689</v>
      </c>
    </row>
    <row r="72" spans="1:8" ht="13.5" customHeight="1">
      <c r="A72" s="116" t="s">
        <v>44</v>
      </c>
      <c r="B72" s="146"/>
      <c r="C72" s="118"/>
    </row>
    <row r="73" spans="1:8" ht="13.5" customHeight="1">
      <c r="A73" s="41" t="s">
        <v>47</v>
      </c>
      <c r="B73" s="37"/>
      <c r="C73" s="48">
        <f>'April 2024 - June 2024'!C78</f>
        <v>12939</v>
      </c>
    </row>
    <row r="74" spans="1:8" ht="13.5" customHeight="1">
      <c r="A74" s="68" t="s">
        <v>84</v>
      </c>
      <c r="B74" s="37"/>
      <c r="C74" s="48">
        <v>0</v>
      </c>
    </row>
    <row r="75" spans="1:8" ht="30">
      <c r="A75" s="63" t="s">
        <v>74</v>
      </c>
      <c r="B75" s="88" t="s">
        <v>162</v>
      </c>
      <c r="C75" s="48">
        <v>0</v>
      </c>
    </row>
    <row r="76" spans="1:8" ht="30">
      <c r="A76" s="78" t="s">
        <v>131</v>
      </c>
      <c r="B76" s="53"/>
      <c r="C76" s="48">
        <v>326149.51</v>
      </c>
    </row>
    <row r="77" spans="1:8" ht="13.5" customHeight="1">
      <c r="A77" s="27"/>
      <c r="B77" s="54" t="s">
        <v>45</v>
      </c>
      <c r="C77" s="48">
        <f>SUM(C73:C76)</f>
        <v>339088.51</v>
      </c>
    </row>
    <row r="78" spans="1:8" ht="13.5" customHeight="1">
      <c r="A78" s="31"/>
      <c r="B78" s="39" t="s">
        <v>27</v>
      </c>
      <c r="C78" s="40">
        <f>C71</f>
        <v>5689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07" t="s">
        <v>175</v>
      </c>
      <c r="B81" s="129"/>
      <c r="C81" s="129"/>
      <c r="D81" s="129"/>
      <c r="E81" s="108"/>
    </row>
    <row r="82" spans="1:5" ht="13.5" customHeight="1">
      <c r="A82" s="155" t="s">
        <v>38</v>
      </c>
      <c r="B82" s="115"/>
      <c r="C82" s="155" t="s">
        <v>37</v>
      </c>
      <c r="D82" s="115"/>
      <c r="E82" s="42" t="s">
        <v>4</v>
      </c>
    </row>
    <row r="83" spans="1:5" ht="13.5" customHeight="1">
      <c r="A83" s="180" t="s">
        <v>77</v>
      </c>
      <c r="B83" s="180"/>
      <c r="C83" s="172" t="s">
        <v>159</v>
      </c>
      <c r="D83" s="173"/>
      <c r="E83" s="51">
        <v>12939</v>
      </c>
    </row>
    <row r="84" spans="1:5" ht="13.5" customHeight="1">
      <c r="A84" s="180"/>
      <c r="B84" s="180"/>
      <c r="C84" s="172" t="s">
        <v>170</v>
      </c>
      <c r="D84" s="172"/>
      <c r="E84" s="51">
        <v>11488</v>
      </c>
    </row>
    <row r="85" spans="1:5" ht="13.5" customHeight="1">
      <c r="A85" s="159" t="s">
        <v>40</v>
      </c>
      <c r="B85" s="160"/>
      <c r="C85" s="109"/>
      <c r="D85" s="110"/>
      <c r="E85" s="43">
        <f>C78</f>
        <v>5689</v>
      </c>
    </row>
    <row r="86" spans="1:5" ht="13.5" customHeight="1">
      <c r="C86" s="161" t="s">
        <v>41</v>
      </c>
      <c r="D86" s="129"/>
      <c r="E86" s="36">
        <f>('April 2024 - June 2024'!E113+E12)-SUM(E83:E85)</f>
        <v>5221.4199999999983</v>
      </c>
    </row>
    <row r="87" spans="1:5" ht="13.5" customHeight="1"/>
    <row r="88" spans="1:5" ht="13.5" customHeight="1">
      <c r="A88" s="107" t="s">
        <v>176</v>
      </c>
      <c r="B88" s="129"/>
      <c r="C88" s="129"/>
      <c r="D88" s="129"/>
      <c r="E88" s="108"/>
    </row>
    <row r="89" spans="1:5" ht="13.5" customHeight="1">
      <c r="A89" s="107" t="s">
        <v>38</v>
      </c>
      <c r="B89" s="108"/>
      <c r="C89" s="107" t="s">
        <v>37</v>
      </c>
      <c r="D89" s="108"/>
      <c r="E89" s="22" t="s">
        <v>4</v>
      </c>
    </row>
    <row r="90" spans="1:5" ht="13.5" customHeight="1">
      <c r="A90" s="143" t="s">
        <v>76</v>
      </c>
      <c r="B90" s="144"/>
      <c r="C90" s="181"/>
      <c r="D90" s="182"/>
      <c r="E90" s="89">
        <f>E86</f>
        <v>5221.4199999999983</v>
      </c>
    </row>
    <row r="91" spans="1:5" ht="13.5" customHeight="1">
      <c r="A91" s="180" t="s">
        <v>77</v>
      </c>
      <c r="B91" s="180"/>
      <c r="C91" s="173" t="s">
        <v>135</v>
      </c>
      <c r="D91" s="173"/>
      <c r="E91" s="90">
        <v>187</v>
      </c>
    </row>
    <row r="92" spans="1:5" ht="13.5" customHeight="1">
      <c r="A92" s="180"/>
      <c r="B92" s="180"/>
      <c r="C92" s="172" t="s">
        <v>150</v>
      </c>
      <c r="D92" s="173"/>
      <c r="E92" s="87">
        <v>25000</v>
      </c>
    </row>
    <row r="93" spans="1:5" ht="13.5" customHeight="1">
      <c r="A93" s="147" t="s">
        <v>40</v>
      </c>
      <c r="B93" s="148"/>
      <c r="C93" s="175"/>
      <c r="D93" s="121"/>
      <c r="E93" s="64">
        <f>C78</f>
        <v>5689</v>
      </c>
    </row>
    <row r="94" spans="1:5" ht="13.5" customHeight="1">
      <c r="C94" s="112" t="s">
        <v>28</v>
      </c>
      <c r="D94" s="108"/>
      <c r="E94" s="36">
        <f>(E18+E90)-SUM(E91:E93)</f>
        <v>8100.4199999999983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45" t="s">
        <v>177</v>
      </c>
      <c r="B97" s="138"/>
      <c r="C97" s="138"/>
      <c r="D97" s="138"/>
      <c r="E97" s="121"/>
    </row>
    <row r="98" spans="1:5" ht="13.5" customHeight="1">
      <c r="A98" s="107" t="s">
        <v>38</v>
      </c>
      <c r="B98" s="108"/>
      <c r="C98" s="107" t="s">
        <v>37</v>
      </c>
      <c r="D98" s="108"/>
      <c r="E98" s="22" t="s">
        <v>4</v>
      </c>
    </row>
    <row r="99" spans="1:5" ht="13.5" customHeight="1">
      <c r="A99" s="143" t="s">
        <v>93</v>
      </c>
      <c r="B99" s="144"/>
      <c r="C99" s="111"/>
      <c r="D99" s="108"/>
      <c r="E99" s="36">
        <f>E94</f>
        <v>8100.4199999999983</v>
      </c>
    </row>
    <row r="100" spans="1:5" ht="13.5" customHeight="1">
      <c r="A100" s="168" t="s">
        <v>77</v>
      </c>
      <c r="B100" s="169"/>
      <c r="C100" s="106" t="s">
        <v>171</v>
      </c>
      <c r="D100" s="174"/>
      <c r="E100" s="72">
        <v>78</v>
      </c>
    </row>
    <row r="101" spans="1:5" ht="13.5" customHeight="1">
      <c r="A101" s="159"/>
      <c r="B101" s="160"/>
      <c r="C101" s="179" t="s">
        <v>150</v>
      </c>
      <c r="D101" s="99"/>
      <c r="E101" s="51">
        <v>25000</v>
      </c>
    </row>
    <row r="102" spans="1:5" ht="13.5" customHeight="1">
      <c r="A102" s="147" t="s">
        <v>40</v>
      </c>
      <c r="B102" s="148"/>
      <c r="C102" s="175"/>
      <c r="D102" s="120"/>
      <c r="E102" s="75">
        <f>C78</f>
        <v>5689</v>
      </c>
    </row>
    <row r="103" spans="1:5" ht="13.5" customHeight="1">
      <c r="C103" s="112" t="s">
        <v>28</v>
      </c>
      <c r="D103" s="108"/>
      <c r="E103" s="51">
        <f>(E25+E99)-SUM(E100:E102)</f>
        <v>11292.419999999998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5">
    <mergeCell ref="C92:D92"/>
    <mergeCell ref="C101:D101"/>
    <mergeCell ref="A91:B92"/>
    <mergeCell ref="A100:B101"/>
    <mergeCell ref="C84:D84"/>
    <mergeCell ref="C85:D85"/>
    <mergeCell ref="A85:B85"/>
    <mergeCell ref="C91:D91"/>
    <mergeCell ref="C86:D86"/>
    <mergeCell ref="A88:E88"/>
    <mergeCell ref="A89:B89"/>
    <mergeCell ref="C89:D89"/>
    <mergeCell ref="A90:B90"/>
    <mergeCell ref="C90:D90"/>
    <mergeCell ref="A83:B84"/>
    <mergeCell ref="A32:C32"/>
    <mergeCell ref="A30:C30"/>
    <mergeCell ref="A1:E1"/>
    <mergeCell ref="A8:E8"/>
    <mergeCell ref="C9:D9"/>
    <mergeCell ref="C10:D10"/>
    <mergeCell ref="A14:E14"/>
    <mergeCell ref="C11:D11"/>
    <mergeCell ref="C23:D23"/>
    <mergeCell ref="C24:D24"/>
    <mergeCell ref="C15:D15"/>
    <mergeCell ref="C16:D16"/>
    <mergeCell ref="A20:E20"/>
    <mergeCell ref="C21:D21"/>
    <mergeCell ref="C22:D22"/>
    <mergeCell ref="C17:D17"/>
    <mergeCell ref="C103:D103"/>
    <mergeCell ref="C100:D100"/>
    <mergeCell ref="A93:B93"/>
    <mergeCell ref="C93:D93"/>
    <mergeCell ref="C94:D94"/>
    <mergeCell ref="A97:E97"/>
    <mergeCell ref="A98:B98"/>
    <mergeCell ref="C98:D98"/>
    <mergeCell ref="A99:B99"/>
    <mergeCell ref="C99:D99"/>
    <mergeCell ref="A102:B102"/>
    <mergeCell ref="C102:D102"/>
    <mergeCell ref="A37:C38"/>
    <mergeCell ref="A45:C45"/>
    <mergeCell ref="C82:D82"/>
    <mergeCell ref="C83:D83"/>
    <mergeCell ref="A49:C49"/>
    <mergeCell ref="A54:C54"/>
    <mergeCell ref="A57:C57"/>
    <mergeCell ref="A60:C60"/>
    <mergeCell ref="A82:B82"/>
    <mergeCell ref="A65:C65"/>
    <mergeCell ref="A72:C72"/>
    <mergeCell ref="A81:E81"/>
  </mergeCells>
  <conditionalFormatting sqref="C3">
    <cfRule type="cellIs" dxfId="109" priority="2" operator="lessThan">
      <formula>0</formula>
    </cfRule>
  </conditionalFormatting>
  <conditionalFormatting sqref="C4:C5">
    <cfRule type="cellIs" dxfId="108" priority="1" operator="lessThan">
      <formula>0</formula>
    </cfRule>
  </conditionalFormatting>
  <conditionalFormatting sqref="E86">
    <cfRule type="cellIs" dxfId="107" priority="12" stopIfTrue="1" operator="greaterThanOrEqual">
      <formula>0</formula>
    </cfRule>
    <cfRule type="cellIs" dxfId="106" priority="13" operator="lessThan">
      <formula>0</formula>
    </cfRule>
  </conditionalFormatting>
  <conditionalFormatting sqref="E90">
    <cfRule type="cellIs" dxfId="105" priority="8" stopIfTrue="1" operator="greaterThanOrEqual">
      <formula>0</formula>
    </cfRule>
    <cfRule type="cellIs" dxfId="104" priority="9" operator="lessThan">
      <formula>0</formula>
    </cfRule>
  </conditionalFormatting>
  <conditionalFormatting sqref="E94">
    <cfRule type="cellIs" dxfId="103" priority="10" stopIfTrue="1" operator="greaterThanOrEqual">
      <formula>0</formula>
    </cfRule>
    <cfRule type="cellIs" dxfId="102" priority="11" operator="lessThan">
      <formula>0</formula>
    </cfRule>
  </conditionalFormatting>
  <conditionalFormatting sqref="E99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103">
    <cfRule type="cellIs" dxfId="99" priority="4" stopIfTrue="1" operator="greaterThanOrEqual">
      <formula>0</formula>
    </cfRule>
    <cfRule type="cellIs" dxfId="9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workbookViewId="0">
      <selection sqref="A1:E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89" t="s">
        <v>96</v>
      </c>
      <c r="B1" s="189"/>
      <c r="C1" s="189"/>
      <c r="D1" s="189"/>
      <c r="E1" s="189"/>
      <c r="F1" s="1"/>
      <c r="G1" s="1"/>
      <c r="H1" s="1"/>
      <c r="I1" s="1"/>
    </row>
    <row r="2" spans="1:25" ht="13.5" customHeight="1">
      <c r="A2" s="8"/>
      <c r="B2" s="8"/>
      <c r="C2" s="188"/>
      <c r="D2" s="188"/>
      <c r="E2" s="188"/>
    </row>
    <row r="3" spans="1:25" ht="60">
      <c r="A3" s="3" t="s">
        <v>0</v>
      </c>
      <c r="B3" s="3" t="s">
        <v>164</v>
      </c>
      <c r="C3" s="4">
        <f>'July 2024 - September 2024'!E103</f>
        <v>11292.419999999998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11292.419999999998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2024 - September 2024'!C5)+SUM(E82,E89,E97)</f>
        <v>-201149.51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94</v>
      </c>
      <c r="B8" s="138"/>
      <c r="C8" s="138"/>
      <c r="D8" s="138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9" t="s">
        <v>3</v>
      </c>
      <c r="D9" s="108"/>
      <c r="E9" s="16" t="s">
        <v>4</v>
      </c>
    </row>
    <row r="10" spans="1:25" ht="13.5" customHeight="1">
      <c r="A10" s="29" t="s">
        <v>138</v>
      </c>
      <c r="B10" s="2" t="s">
        <v>25</v>
      </c>
      <c r="C10" s="135" t="s">
        <v>133</v>
      </c>
      <c r="D10" s="136"/>
      <c r="E10" s="17">
        <v>31350</v>
      </c>
    </row>
    <row r="11" spans="1:25" ht="13.15" customHeight="1">
      <c r="A11" s="32" t="s">
        <v>167</v>
      </c>
      <c r="B11" s="31" t="s">
        <v>5</v>
      </c>
      <c r="C11" s="177" t="s">
        <v>6</v>
      </c>
      <c r="D11" s="178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33755</v>
      </c>
    </row>
    <row r="13" spans="1:25" ht="13.5" customHeight="1">
      <c r="A13" s="10"/>
      <c r="B13" s="10"/>
    </row>
    <row r="14" spans="1:25" ht="13.5" customHeight="1">
      <c r="A14" s="137" t="s">
        <v>99</v>
      </c>
      <c r="B14" s="138"/>
      <c r="C14" s="138"/>
      <c r="D14" s="138"/>
      <c r="E14" s="12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9" t="s">
        <v>3</v>
      </c>
      <c r="D15" s="108"/>
      <c r="E15" s="16" t="s">
        <v>4</v>
      </c>
    </row>
    <row r="16" spans="1:25" ht="13.15" customHeight="1">
      <c r="A16" s="24" t="s">
        <v>139</v>
      </c>
      <c r="B16" s="2" t="s">
        <v>25</v>
      </c>
      <c r="C16" s="135" t="s">
        <v>133</v>
      </c>
      <c r="D16" s="108"/>
      <c r="E16" s="18">
        <v>31350</v>
      </c>
    </row>
    <row r="17" spans="1:25" ht="13.15" customHeight="1">
      <c r="A17" s="32" t="s">
        <v>168</v>
      </c>
      <c r="B17" s="31" t="s">
        <v>5</v>
      </c>
      <c r="C17" s="177" t="s">
        <v>6</v>
      </c>
      <c r="D17" s="178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33755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7" t="s">
        <v>97</v>
      </c>
      <c r="B20" s="138"/>
      <c r="C20" s="138"/>
      <c r="D20" s="138"/>
      <c r="E20" s="12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40" t="s">
        <v>3</v>
      </c>
      <c r="D21" s="115"/>
      <c r="E21" s="71" t="s">
        <v>4</v>
      </c>
    </row>
    <row r="22" spans="1:25" ht="13.15" customHeight="1">
      <c r="A22" s="32" t="s">
        <v>140</v>
      </c>
      <c r="B22" s="31" t="s">
        <v>25</v>
      </c>
      <c r="C22" s="141" t="s">
        <v>133</v>
      </c>
      <c r="D22" s="142"/>
      <c r="E22" s="65">
        <v>33250</v>
      </c>
    </row>
    <row r="23" spans="1:25" ht="13.15" customHeight="1">
      <c r="A23" s="32" t="s">
        <v>169</v>
      </c>
      <c r="B23" s="31" t="s">
        <v>5</v>
      </c>
      <c r="C23" s="177" t="s">
        <v>6</v>
      </c>
      <c r="D23" s="178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35655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76" t="s">
        <v>98</v>
      </c>
      <c r="B29" s="129"/>
      <c r="C29" s="108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00" t="s">
        <v>8</v>
      </c>
      <c r="B31" s="129"/>
      <c r="C31" s="108"/>
    </row>
    <row r="32" spans="1:25" ht="13.5" customHeight="1">
      <c r="A32" s="24" t="s">
        <v>166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23" t="s">
        <v>11</v>
      </c>
      <c r="B36" s="124"/>
      <c r="C36" s="125"/>
    </row>
    <row r="37" spans="1:3" ht="13.5" customHeight="1">
      <c r="A37" s="126"/>
      <c r="B37" s="120"/>
      <c r="C37" s="127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137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00" t="s">
        <v>17</v>
      </c>
      <c r="B44" s="129"/>
      <c r="C44" s="108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00" t="s">
        <v>50</v>
      </c>
      <c r="B48" s="101"/>
      <c r="C48" s="102"/>
    </row>
    <row r="49" spans="1:3" ht="13.5" customHeight="1">
      <c r="A49" s="2" t="s">
        <v>51</v>
      </c>
      <c r="B49" s="2" t="s">
        <v>53</v>
      </c>
      <c r="C49" s="17">
        <v>125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16.7</v>
      </c>
    </row>
    <row r="52" spans="1:3" ht="13.5" customHeight="1">
      <c r="A52" s="25"/>
      <c r="B52" s="29" t="s">
        <v>52</v>
      </c>
      <c r="C52" s="30">
        <f>SUM(C49:C51)</f>
        <v>141.69999999999999</v>
      </c>
    </row>
    <row r="53" spans="1:3" ht="13.5" customHeight="1">
      <c r="A53" s="100" t="s">
        <v>22</v>
      </c>
      <c r="B53" s="101"/>
      <c r="C53" s="10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13" t="s">
        <v>54</v>
      </c>
      <c r="B56" s="114"/>
      <c r="C56" s="1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19" t="s">
        <v>35</v>
      </c>
      <c r="B59" s="120"/>
      <c r="C59" s="121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2400</v>
      </c>
    </row>
    <row r="63" spans="1:3" ht="13.5" customHeight="1">
      <c r="A63" s="31"/>
      <c r="B63" s="32" t="s">
        <v>36</v>
      </c>
      <c r="C63" s="33">
        <f>SUM(C60:C62)</f>
        <v>2400</v>
      </c>
    </row>
    <row r="64" spans="1:3" ht="13.5" customHeight="1">
      <c r="A64" s="116" t="s">
        <v>31</v>
      </c>
      <c r="B64" s="117"/>
      <c r="C64" s="118"/>
    </row>
    <row r="65" spans="1:8" ht="13.5" customHeight="1">
      <c r="A65" s="56" t="s">
        <v>42</v>
      </c>
      <c r="B65" s="61" t="s">
        <v>49</v>
      </c>
      <c r="C65" s="58">
        <v>1500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83" t="s">
        <v>160</v>
      </c>
      <c r="C67" s="59">
        <v>420</v>
      </c>
    </row>
    <row r="68" spans="1:8" ht="13.5" customHeight="1">
      <c r="A68" s="29" t="s">
        <v>46</v>
      </c>
      <c r="B68" s="60" t="s">
        <v>102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2888</v>
      </c>
    </row>
    <row r="70" spans="1:8" ht="13.5" customHeight="1">
      <c r="A70" s="27"/>
      <c r="B70" s="52" t="s">
        <v>57</v>
      </c>
      <c r="C70" s="38">
        <f>C35+C43+C47+C52+C55+C58+C63+C69</f>
        <v>5704.7</v>
      </c>
    </row>
    <row r="71" spans="1:8" ht="13.5" customHeight="1">
      <c r="A71" s="116" t="s">
        <v>44</v>
      </c>
      <c r="B71" s="146"/>
      <c r="C71" s="118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326149.51</v>
      </c>
    </row>
    <row r="76" spans="1:8" ht="13.5" customHeight="1">
      <c r="A76" s="27"/>
      <c r="B76" s="54" t="s">
        <v>45</v>
      </c>
      <c r="C76" s="48">
        <f>SUM(C72:C75)</f>
        <v>326149.51</v>
      </c>
    </row>
    <row r="77" spans="1:8" ht="13.5" customHeight="1">
      <c r="A77" s="31"/>
      <c r="B77" s="39" t="s">
        <v>27</v>
      </c>
      <c r="C77" s="40">
        <f>C70</f>
        <v>5704.7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07" t="s">
        <v>178</v>
      </c>
      <c r="B80" s="129"/>
      <c r="C80" s="129"/>
      <c r="D80" s="129"/>
      <c r="E80" s="108"/>
    </row>
    <row r="81" spans="1:5" ht="13.5" customHeight="1">
      <c r="A81" s="155" t="s">
        <v>38</v>
      </c>
      <c r="B81" s="115"/>
      <c r="C81" s="155" t="s">
        <v>37</v>
      </c>
      <c r="D81" s="115"/>
      <c r="E81" s="42" t="s">
        <v>4</v>
      </c>
    </row>
    <row r="82" spans="1:5" ht="13.5" customHeight="1">
      <c r="A82" s="180" t="s">
        <v>77</v>
      </c>
      <c r="B82" s="180"/>
      <c r="C82" s="172" t="s">
        <v>151</v>
      </c>
      <c r="D82" s="173"/>
      <c r="E82" s="51">
        <v>25000</v>
      </c>
    </row>
    <row r="83" spans="1:5" ht="13.5" customHeight="1">
      <c r="A83" s="159" t="s">
        <v>40</v>
      </c>
      <c r="B83" s="160"/>
      <c r="C83" s="109"/>
      <c r="D83" s="110"/>
      <c r="E83" s="43">
        <f>C77</f>
        <v>5704.7</v>
      </c>
    </row>
    <row r="84" spans="1:5" ht="13.5" customHeight="1">
      <c r="C84" s="161" t="s">
        <v>41</v>
      </c>
      <c r="D84" s="129"/>
      <c r="E84" s="36">
        <f>('July 2024 - September 2024'!E103+E12)-SUM(E82:E83)</f>
        <v>14342.719999999998</v>
      </c>
    </row>
    <row r="85" spans="1:5" ht="13.5" customHeight="1"/>
    <row r="86" spans="1:5" ht="13.5" customHeight="1">
      <c r="A86" s="107" t="s">
        <v>179</v>
      </c>
      <c r="B86" s="129"/>
      <c r="C86" s="129"/>
      <c r="D86" s="129"/>
      <c r="E86" s="108"/>
    </row>
    <row r="87" spans="1:5" ht="13.5" customHeight="1">
      <c r="A87" s="107" t="s">
        <v>38</v>
      </c>
      <c r="B87" s="108"/>
      <c r="C87" s="107" t="s">
        <v>37</v>
      </c>
      <c r="D87" s="108"/>
      <c r="E87" s="22" t="s">
        <v>4</v>
      </c>
    </row>
    <row r="88" spans="1:5" ht="13.5" customHeight="1">
      <c r="A88" s="153" t="s">
        <v>95</v>
      </c>
      <c r="B88" s="136"/>
      <c r="C88" s="151"/>
      <c r="D88" s="183"/>
      <c r="E88" s="36">
        <f>E84</f>
        <v>14342.719999999998</v>
      </c>
    </row>
    <row r="89" spans="1:5" ht="13.5" customHeight="1">
      <c r="A89" s="153" t="s">
        <v>77</v>
      </c>
      <c r="B89" s="154"/>
      <c r="C89" s="103" t="s">
        <v>151</v>
      </c>
      <c r="D89" s="184"/>
      <c r="E89" s="51">
        <v>25000</v>
      </c>
    </row>
    <row r="90" spans="1:5" ht="13.5" customHeight="1">
      <c r="A90" s="153" t="s">
        <v>40</v>
      </c>
      <c r="B90" s="136"/>
      <c r="C90" s="111"/>
      <c r="D90" s="108"/>
      <c r="E90" s="64">
        <f>C77</f>
        <v>5704.7</v>
      </c>
    </row>
    <row r="91" spans="1:5" ht="13.5" customHeight="1">
      <c r="C91" s="112" t="s">
        <v>28</v>
      </c>
      <c r="D91" s="108"/>
      <c r="E91" s="36">
        <f>(E18+E88)-SUM(E89:E90)</f>
        <v>17393.02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5" t="s">
        <v>180</v>
      </c>
      <c r="B94" s="138"/>
      <c r="C94" s="138"/>
      <c r="D94" s="138"/>
      <c r="E94" s="121"/>
    </row>
    <row r="95" spans="1:5" ht="13.5" customHeight="1">
      <c r="A95" s="107" t="s">
        <v>38</v>
      </c>
      <c r="B95" s="108"/>
      <c r="C95" s="107" t="s">
        <v>37</v>
      </c>
      <c r="D95" s="108"/>
      <c r="E95" s="22" t="s">
        <v>4</v>
      </c>
    </row>
    <row r="96" spans="1:5" ht="13.5" customHeight="1">
      <c r="A96" s="153" t="s">
        <v>100</v>
      </c>
      <c r="B96" s="136"/>
      <c r="C96" s="111"/>
      <c r="D96" s="108"/>
      <c r="E96" s="36">
        <f>E91</f>
        <v>17393.02</v>
      </c>
    </row>
    <row r="97" spans="1:5" ht="13.5" customHeight="1">
      <c r="A97" s="153" t="s">
        <v>77</v>
      </c>
      <c r="B97" s="154"/>
      <c r="C97" s="103" t="s">
        <v>151</v>
      </c>
      <c r="D97" s="104"/>
      <c r="E97" s="51">
        <v>25000</v>
      </c>
    </row>
    <row r="98" spans="1:5" ht="13.5" customHeight="1">
      <c r="A98" s="153" t="s">
        <v>40</v>
      </c>
      <c r="B98" s="136"/>
      <c r="C98" s="111"/>
      <c r="D98" s="108"/>
      <c r="E98" s="64">
        <f>C77</f>
        <v>5704.7</v>
      </c>
    </row>
    <row r="99" spans="1:5" ht="13.5" customHeight="1">
      <c r="C99" s="112" t="s">
        <v>28</v>
      </c>
      <c r="D99" s="108"/>
      <c r="E99" s="51">
        <f>(E24+E96)-SUM(E97:E98)</f>
        <v>22343.320000000003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C15:D15"/>
    <mergeCell ref="A1:E1"/>
    <mergeCell ref="A8:E8"/>
    <mergeCell ref="C9:D9"/>
    <mergeCell ref="C10:D10"/>
    <mergeCell ref="A14:E14"/>
    <mergeCell ref="C11:D11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84">
    <cfRule type="cellIs" dxfId="95" priority="11" stopIfTrue="1" operator="greaterThanOrEqual">
      <formula>0</formula>
    </cfRule>
    <cfRule type="cellIs" dxfId="94" priority="12" operator="lessThan">
      <formula>0</formula>
    </cfRule>
  </conditionalFormatting>
  <conditionalFormatting sqref="E88">
    <cfRule type="cellIs" dxfId="93" priority="7" stopIfTrue="1" operator="greaterThanOrEqual">
      <formula>0</formula>
    </cfRule>
    <cfRule type="cellIs" dxfId="92" priority="8" operator="lessThan">
      <formula>0</formula>
    </cfRule>
  </conditionalFormatting>
  <conditionalFormatting sqref="E91">
    <cfRule type="cellIs" dxfId="91" priority="9" stopIfTrue="1" operator="greaterThanOrEqual">
      <formula>0</formula>
    </cfRule>
    <cfRule type="cellIs" dxfId="90" priority="10" operator="lessThan">
      <formula>0</formula>
    </cfRule>
  </conditionalFormatting>
  <conditionalFormatting sqref="E96">
    <cfRule type="cellIs" dxfId="89" priority="5" stopIfTrue="1" operator="greaterThanOrEqual">
      <formula>0</formula>
    </cfRule>
    <cfRule type="cellIs" dxfId="88" priority="6" operator="lessThan">
      <formula>0</formula>
    </cfRule>
  </conditionalFormatting>
  <conditionalFormatting sqref="E99">
    <cfRule type="cellIs" dxfId="87" priority="3" stopIfTrue="1" operator="greaterThanOrEqual">
      <formula>0</formula>
    </cfRule>
    <cfRule type="cellIs" dxfId="8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workbookViewId="0">
      <selection sqref="A1:E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89" t="s">
        <v>104</v>
      </c>
      <c r="B1" s="189"/>
      <c r="C1" s="189"/>
      <c r="D1" s="189"/>
      <c r="E1" s="189"/>
      <c r="F1" s="1"/>
      <c r="G1" s="1"/>
      <c r="H1" s="1"/>
      <c r="I1" s="1"/>
    </row>
    <row r="2" spans="1:25" ht="13.5" customHeight="1">
      <c r="A2" s="8"/>
      <c r="B2" s="8"/>
      <c r="C2" s="188"/>
      <c r="D2" s="188"/>
      <c r="E2" s="188"/>
    </row>
    <row r="3" spans="1:25" ht="60">
      <c r="A3" s="3" t="s">
        <v>0</v>
      </c>
      <c r="B3" s="3" t="s">
        <v>164</v>
      </c>
      <c r="C3" s="4">
        <f>'October 2024 - December 2024'!E99</f>
        <v>22343.320000000003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22343.320000000003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2024 - December 2024'!C5)+SUM(E79,E86,E94)</f>
        <v>-126149.51000000001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105</v>
      </c>
      <c r="B8" s="138"/>
      <c r="C8" s="138"/>
      <c r="D8" s="138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9" t="s">
        <v>3</v>
      </c>
      <c r="D9" s="108"/>
      <c r="E9" s="16" t="s">
        <v>4</v>
      </c>
    </row>
    <row r="10" spans="1:25" ht="13.5" customHeight="1">
      <c r="A10" s="24" t="s">
        <v>141</v>
      </c>
      <c r="B10" s="2" t="s">
        <v>25</v>
      </c>
      <c r="C10" s="135" t="s">
        <v>133</v>
      </c>
      <c r="D10" s="136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37" t="s">
        <v>108</v>
      </c>
      <c r="B13" s="138"/>
      <c r="C13" s="138"/>
      <c r="D13" s="138"/>
      <c r="E13" s="121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39" t="s">
        <v>3</v>
      </c>
      <c r="D14" s="108"/>
      <c r="E14" s="16" t="s">
        <v>4</v>
      </c>
    </row>
    <row r="15" spans="1:25" ht="13.15" customHeight="1">
      <c r="A15" s="24" t="s">
        <v>142</v>
      </c>
      <c r="B15" s="2" t="s">
        <v>25</v>
      </c>
      <c r="C15" s="135" t="s">
        <v>133</v>
      </c>
      <c r="D15" s="108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37" t="s">
        <v>106</v>
      </c>
      <c r="B18" s="138"/>
      <c r="C18" s="138"/>
      <c r="D18" s="138"/>
      <c r="E18" s="12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40" t="s">
        <v>3</v>
      </c>
      <c r="D19" s="115"/>
      <c r="E19" s="71" t="s">
        <v>4</v>
      </c>
    </row>
    <row r="20" spans="1:25" ht="13.15" customHeight="1">
      <c r="A20" s="32" t="s">
        <v>143</v>
      </c>
      <c r="B20" s="31" t="s">
        <v>25</v>
      </c>
      <c r="C20" s="141" t="s">
        <v>133</v>
      </c>
      <c r="D20" s="142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76" t="s">
        <v>107</v>
      </c>
      <c r="B26" s="129"/>
      <c r="C26" s="108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00" t="s">
        <v>8</v>
      </c>
      <c r="B28" s="129"/>
      <c r="C28" s="108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23" t="s">
        <v>11</v>
      </c>
      <c r="B33" s="124"/>
      <c r="C33" s="125"/>
    </row>
    <row r="34" spans="1:3" ht="13.5" customHeight="1">
      <c r="A34" s="126"/>
      <c r="B34" s="120"/>
      <c r="C34" s="127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137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00" t="s">
        <v>17</v>
      </c>
      <c r="B41" s="129"/>
      <c r="C41" s="108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00" t="s">
        <v>50</v>
      </c>
      <c r="B45" s="101"/>
      <c r="C45" s="102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00" t="s">
        <v>22</v>
      </c>
      <c r="B50" s="101"/>
      <c r="C50" s="102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13" t="s">
        <v>54</v>
      </c>
      <c r="B53" s="114"/>
      <c r="C53" s="115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19" t="s">
        <v>35</v>
      </c>
      <c r="B56" s="120"/>
      <c r="C56" s="121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16" t="s">
        <v>31</v>
      </c>
      <c r="B61" s="117"/>
      <c r="C61" s="118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16" t="s">
        <v>44</v>
      </c>
      <c r="B68" s="146"/>
      <c r="C68" s="118"/>
    </row>
    <row r="69" spans="1:8" ht="13.5" customHeight="1">
      <c r="A69" s="41" t="s">
        <v>47</v>
      </c>
      <c r="B69" s="37"/>
      <c r="C69" s="48">
        <f>'October 2024 - December 2024'!C72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07" t="s">
        <v>181</v>
      </c>
      <c r="B77" s="129"/>
      <c r="C77" s="129"/>
      <c r="D77" s="129"/>
      <c r="E77" s="108"/>
    </row>
    <row r="78" spans="1:8" ht="13.5" customHeight="1">
      <c r="A78" s="155" t="s">
        <v>38</v>
      </c>
      <c r="B78" s="115"/>
      <c r="C78" s="155" t="s">
        <v>37</v>
      </c>
      <c r="D78" s="115"/>
      <c r="E78" s="42" t="s">
        <v>4</v>
      </c>
    </row>
    <row r="79" spans="1:8" ht="13.5" customHeight="1">
      <c r="A79" s="165" t="s">
        <v>77</v>
      </c>
      <c r="B79" s="185"/>
      <c r="C79" s="105" t="s">
        <v>151</v>
      </c>
      <c r="D79" s="174"/>
      <c r="E79" s="72">
        <v>25000</v>
      </c>
    </row>
    <row r="80" spans="1:8" ht="13.5" customHeight="1">
      <c r="A80" s="159" t="s">
        <v>40</v>
      </c>
      <c r="B80" s="160"/>
      <c r="C80" s="186"/>
      <c r="D80" s="186"/>
      <c r="E80" s="91">
        <f>C74</f>
        <v>5704.7</v>
      </c>
    </row>
    <row r="81" spans="1:5" ht="13.5" customHeight="1">
      <c r="C81" s="187" t="s">
        <v>41</v>
      </c>
      <c r="D81" s="120"/>
      <c r="E81" s="36">
        <f>('October 2024 - December 2024'!E99+E11)-SUM(E79:E80)</f>
        <v>22988.620000000006</v>
      </c>
    </row>
    <row r="82" spans="1:5" ht="13.5" customHeight="1"/>
    <row r="83" spans="1:5" ht="13.5" customHeight="1">
      <c r="A83" s="107" t="s">
        <v>182</v>
      </c>
      <c r="B83" s="129"/>
      <c r="C83" s="129"/>
      <c r="D83" s="129"/>
      <c r="E83" s="108"/>
    </row>
    <row r="84" spans="1:5" ht="13.5" customHeight="1">
      <c r="A84" s="107" t="s">
        <v>38</v>
      </c>
      <c r="B84" s="108"/>
      <c r="C84" s="107" t="s">
        <v>37</v>
      </c>
      <c r="D84" s="108"/>
      <c r="E84" s="22" t="s">
        <v>4</v>
      </c>
    </row>
    <row r="85" spans="1:5" ht="13.5" customHeight="1">
      <c r="A85" s="153" t="s">
        <v>116</v>
      </c>
      <c r="B85" s="136"/>
      <c r="C85" s="151"/>
      <c r="D85" s="183"/>
      <c r="E85" s="36">
        <f>E81</f>
        <v>22988.620000000006</v>
      </c>
    </row>
    <row r="86" spans="1:5" ht="13.5" customHeight="1">
      <c r="A86" s="153" t="s">
        <v>77</v>
      </c>
      <c r="B86" s="154"/>
      <c r="C86" s="103" t="s">
        <v>151</v>
      </c>
      <c r="D86" s="184"/>
      <c r="E86" s="51">
        <v>25000</v>
      </c>
    </row>
    <row r="87" spans="1:5" ht="13.5" customHeight="1">
      <c r="A87" s="153" t="s">
        <v>40</v>
      </c>
      <c r="B87" s="136"/>
      <c r="C87" s="111"/>
      <c r="D87" s="108"/>
      <c r="E87" s="64">
        <f>C74</f>
        <v>5704.7</v>
      </c>
    </row>
    <row r="88" spans="1:5" ht="13.5" customHeight="1">
      <c r="C88" s="112" t="s">
        <v>28</v>
      </c>
      <c r="D88" s="108"/>
      <c r="E88" s="36">
        <f>(E16+E85)-SUM(E86:E87)</f>
        <v>23633.920000000009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45" t="s">
        <v>183</v>
      </c>
      <c r="B91" s="138"/>
      <c r="C91" s="138"/>
      <c r="D91" s="138"/>
      <c r="E91" s="121"/>
    </row>
    <row r="92" spans="1:5" ht="13.5" customHeight="1">
      <c r="A92" s="107" t="s">
        <v>38</v>
      </c>
      <c r="B92" s="108"/>
      <c r="C92" s="107" t="s">
        <v>37</v>
      </c>
      <c r="D92" s="108"/>
      <c r="E92" s="22" t="s">
        <v>4</v>
      </c>
    </row>
    <row r="93" spans="1:5" ht="13.5" customHeight="1">
      <c r="A93" s="153" t="s">
        <v>117</v>
      </c>
      <c r="B93" s="136"/>
      <c r="C93" s="111"/>
      <c r="D93" s="108"/>
      <c r="E93" s="36">
        <f>E88</f>
        <v>23633.920000000009</v>
      </c>
    </row>
    <row r="94" spans="1:5" ht="13.5" customHeight="1">
      <c r="A94" s="153" t="s">
        <v>77</v>
      </c>
      <c r="B94" s="154"/>
      <c r="C94" s="103" t="s">
        <v>151</v>
      </c>
      <c r="D94" s="104"/>
      <c r="E94" s="51">
        <v>25000</v>
      </c>
    </row>
    <row r="95" spans="1:5" ht="13.5" customHeight="1">
      <c r="A95" s="153" t="s">
        <v>40</v>
      </c>
      <c r="B95" s="136"/>
      <c r="C95" s="111"/>
      <c r="D95" s="108"/>
      <c r="E95" s="64">
        <f>C74</f>
        <v>5704.7</v>
      </c>
    </row>
    <row r="96" spans="1:5" ht="13.5" customHeight="1">
      <c r="C96" s="112" t="s">
        <v>28</v>
      </c>
      <c r="D96" s="108"/>
      <c r="E96" s="51">
        <f>(E21+E93)-SUM(E94:E95)</f>
        <v>24279.220000000012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85" priority="2" operator="lessThan">
      <formula>0</formula>
    </cfRule>
  </conditionalFormatting>
  <conditionalFormatting sqref="C4:C5">
    <cfRule type="cellIs" dxfId="84" priority="1" operator="lessThan">
      <formula>0</formula>
    </cfRule>
  </conditionalFormatting>
  <conditionalFormatting sqref="E81">
    <cfRule type="cellIs" dxfId="83" priority="11" stopIfTrue="1" operator="greaterThanOrEqual">
      <formula>0</formula>
    </cfRule>
    <cfRule type="cellIs" dxfId="82" priority="12" operator="lessThan">
      <formula>0</formula>
    </cfRule>
  </conditionalFormatting>
  <conditionalFormatting sqref="E85">
    <cfRule type="cellIs" dxfId="81" priority="7" stopIfTrue="1" operator="greaterThanOrEqual">
      <formula>0</formula>
    </cfRule>
    <cfRule type="cellIs" dxfId="80" priority="8" operator="lessThan">
      <formula>0</formula>
    </cfRule>
  </conditionalFormatting>
  <conditionalFormatting sqref="E88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3">
    <cfRule type="cellIs" dxfId="77" priority="5" stopIfTrue="1" operator="greaterThanOrEqual">
      <formula>0</formula>
    </cfRule>
    <cfRule type="cellIs" dxfId="76" priority="6" operator="lessThan">
      <formula>0</formula>
    </cfRule>
  </conditionalFormatting>
  <conditionalFormatting sqref="E96">
    <cfRule type="cellIs" dxfId="75" priority="3" stopIfTrue="1" operator="greaterThanOrEqual">
      <formula>0</formula>
    </cfRule>
    <cfRule type="cellIs" dxfId="7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workbookViewId="0">
      <selection sqref="A1:E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89" t="s">
        <v>110</v>
      </c>
      <c r="B1" s="189"/>
      <c r="C1" s="189"/>
      <c r="D1" s="189"/>
      <c r="E1" s="189"/>
      <c r="F1" s="1"/>
      <c r="G1" s="1"/>
      <c r="H1" s="1"/>
      <c r="I1" s="1"/>
    </row>
    <row r="2" spans="1:25" ht="13.5" customHeight="1">
      <c r="A2" s="8"/>
      <c r="B2" s="8"/>
      <c r="C2" s="188"/>
      <c r="D2" s="188"/>
      <c r="E2" s="188"/>
    </row>
    <row r="3" spans="1:25" ht="60">
      <c r="A3" s="3" t="s">
        <v>0</v>
      </c>
      <c r="B3" s="3" t="s">
        <v>164</v>
      </c>
      <c r="C3" s="4">
        <f>'January 2025 - March 2025'!E96</f>
        <v>24279.220000000012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24279.220000000012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('January 2025 - March 2025'!C5)+SUM(E79,E86,E94)</f>
        <v>-51149.510000000009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109</v>
      </c>
      <c r="B8" s="138"/>
      <c r="C8" s="138"/>
      <c r="D8" s="138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9" t="s">
        <v>3</v>
      </c>
      <c r="D9" s="108"/>
      <c r="E9" s="16" t="s">
        <v>4</v>
      </c>
    </row>
    <row r="10" spans="1:25" ht="13.5" customHeight="1">
      <c r="A10" s="24" t="s">
        <v>144</v>
      </c>
      <c r="B10" s="2" t="s">
        <v>25</v>
      </c>
      <c r="C10" s="135" t="s">
        <v>133</v>
      </c>
      <c r="D10" s="136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37" t="s">
        <v>113</v>
      </c>
      <c r="B13" s="138"/>
      <c r="C13" s="138"/>
      <c r="D13" s="138"/>
      <c r="E13" s="121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39" t="s">
        <v>3</v>
      </c>
      <c r="D14" s="108"/>
      <c r="E14" s="16" t="s">
        <v>4</v>
      </c>
    </row>
    <row r="15" spans="1:25" ht="13.15" customHeight="1">
      <c r="A15" s="24" t="s">
        <v>145</v>
      </c>
      <c r="B15" s="2" t="s">
        <v>25</v>
      </c>
      <c r="C15" s="135" t="s">
        <v>133</v>
      </c>
      <c r="D15" s="108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37" t="s">
        <v>111</v>
      </c>
      <c r="B18" s="138"/>
      <c r="C18" s="138"/>
      <c r="D18" s="138"/>
      <c r="E18" s="12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40" t="s">
        <v>3</v>
      </c>
      <c r="D19" s="115"/>
      <c r="E19" s="71" t="s">
        <v>4</v>
      </c>
    </row>
    <row r="20" spans="1:25" ht="13.15" customHeight="1">
      <c r="A20" s="32" t="s">
        <v>146</v>
      </c>
      <c r="B20" s="31" t="s">
        <v>25</v>
      </c>
      <c r="C20" s="141" t="s">
        <v>133</v>
      </c>
      <c r="D20" s="142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76" t="s">
        <v>112</v>
      </c>
      <c r="B26" s="129"/>
      <c r="C26" s="108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00" t="s">
        <v>8</v>
      </c>
      <c r="B28" s="129"/>
      <c r="C28" s="108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23" t="s">
        <v>11</v>
      </c>
      <c r="B33" s="124"/>
      <c r="C33" s="125"/>
    </row>
    <row r="34" spans="1:3" ht="13.5" customHeight="1">
      <c r="A34" s="126"/>
      <c r="B34" s="120"/>
      <c r="C34" s="127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137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00" t="s">
        <v>17</v>
      </c>
      <c r="B41" s="129"/>
      <c r="C41" s="108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00" t="s">
        <v>50</v>
      </c>
      <c r="B45" s="101"/>
      <c r="C45" s="102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00" t="s">
        <v>22</v>
      </c>
      <c r="B50" s="101"/>
      <c r="C50" s="102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13" t="s">
        <v>54</v>
      </c>
      <c r="B53" s="114"/>
      <c r="C53" s="115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19" t="s">
        <v>35</v>
      </c>
      <c r="B56" s="120"/>
      <c r="C56" s="121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16" t="s">
        <v>31</v>
      </c>
      <c r="B61" s="117"/>
      <c r="C61" s="118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16" t="s">
        <v>44</v>
      </c>
      <c r="B68" s="146"/>
      <c r="C68" s="118"/>
    </row>
    <row r="69" spans="1:8" ht="13.5" customHeight="1">
      <c r="A69" s="41" t="s">
        <v>47</v>
      </c>
      <c r="B69" s="37"/>
      <c r="C69" s="48">
        <f>'January 2025 - March 2025'!C69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07" t="s">
        <v>184</v>
      </c>
      <c r="B77" s="129"/>
      <c r="C77" s="129"/>
      <c r="D77" s="129"/>
      <c r="E77" s="108"/>
    </row>
    <row r="78" spans="1:8" ht="13.5" customHeight="1">
      <c r="A78" s="155" t="s">
        <v>38</v>
      </c>
      <c r="B78" s="115"/>
      <c r="C78" s="155" t="s">
        <v>37</v>
      </c>
      <c r="D78" s="115"/>
      <c r="E78" s="42" t="s">
        <v>4</v>
      </c>
    </row>
    <row r="79" spans="1:8" ht="13.5" customHeight="1">
      <c r="A79" s="165" t="s">
        <v>77</v>
      </c>
      <c r="B79" s="185"/>
      <c r="C79" s="105" t="s">
        <v>151</v>
      </c>
      <c r="D79" s="174"/>
      <c r="E79" s="72">
        <v>25000</v>
      </c>
    </row>
    <row r="80" spans="1:8" ht="13.5" customHeight="1">
      <c r="A80" s="159" t="s">
        <v>40</v>
      </c>
      <c r="B80" s="160"/>
      <c r="C80" s="109"/>
      <c r="D80" s="110"/>
      <c r="E80" s="43">
        <f>C74</f>
        <v>5704.7</v>
      </c>
    </row>
    <row r="81" spans="1:5" ht="13.5" customHeight="1">
      <c r="C81" s="161" t="s">
        <v>41</v>
      </c>
      <c r="D81" s="129"/>
      <c r="E81" s="36">
        <f>('January 2025 - March 2025'!E96+E11)-SUM(E79:E80)</f>
        <v>24924.520000000015</v>
      </c>
    </row>
    <row r="82" spans="1:5" ht="13.5" customHeight="1"/>
    <row r="83" spans="1:5" ht="13.5" customHeight="1">
      <c r="A83" s="107" t="s">
        <v>185</v>
      </c>
      <c r="B83" s="129"/>
      <c r="C83" s="129"/>
      <c r="D83" s="129"/>
      <c r="E83" s="108"/>
    </row>
    <row r="84" spans="1:5" ht="13.5" customHeight="1">
      <c r="A84" s="107" t="s">
        <v>38</v>
      </c>
      <c r="B84" s="108"/>
      <c r="C84" s="107" t="s">
        <v>37</v>
      </c>
      <c r="D84" s="108"/>
      <c r="E84" s="22" t="s">
        <v>4</v>
      </c>
    </row>
    <row r="85" spans="1:5" ht="13.5" customHeight="1">
      <c r="A85" s="153" t="s">
        <v>114</v>
      </c>
      <c r="B85" s="136"/>
      <c r="C85" s="151"/>
      <c r="D85" s="183"/>
      <c r="E85" s="36">
        <f>E81</f>
        <v>24924.520000000015</v>
      </c>
    </row>
    <row r="86" spans="1:5" ht="13.5" customHeight="1">
      <c r="A86" s="153" t="s">
        <v>77</v>
      </c>
      <c r="B86" s="154"/>
      <c r="C86" s="103" t="s">
        <v>151</v>
      </c>
      <c r="D86" s="184"/>
      <c r="E86" s="51">
        <v>25000</v>
      </c>
    </row>
    <row r="87" spans="1:5" ht="13.5" customHeight="1">
      <c r="A87" s="153" t="s">
        <v>40</v>
      </c>
      <c r="B87" s="136"/>
      <c r="C87" s="111"/>
      <c r="D87" s="108"/>
      <c r="E87" s="64">
        <f>C74</f>
        <v>5704.7</v>
      </c>
    </row>
    <row r="88" spans="1:5" ht="13.5" customHeight="1">
      <c r="C88" s="112" t="s">
        <v>28</v>
      </c>
      <c r="D88" s="108"/>
      <c r="E88" s="36">
        <f>(E16+E85)-SUM(E86:E87)</f>
        <v>25569.820000000018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45" t="s">
        <v>186</v>
      </c>
      <c r="B91" s="138"/>
      <c r="C91" s="138"/>
      <c r="D91" s="138"/>
      <c r="E91" s="121"/>
    </row>
    <row r="92" spans="1:5" ht="13.5" customHeight="1">
      <c r="A92" s="107" t="s">
        <v>38</v>
      </c>
      <c r="B92" s="108"/>
      <c r="C92" s="107" t="s">
        <v>37</v>
      </c>
      <c r="D92" s="108"/>
      <c r="E92" s="22" t="s">
        <v>4</v>
      </c>
    </row>
    <row r="93" spans="1:5" ht="13.5" customHeight="1">
      <c r="A93" s="153" t="s">
        <v>115</v>
      </c>
      <c r="B93" s="136"/>
      <c r="C93" s="111"/>
      <c r="D93" s="108"/>
      <c r="E93" s="36">
        <f>E88</f>
        <v>25569.820000000018</v>
      </c>
    </row>
    <row r="94" spans="1:5" ht="13.5" customHeight="1">
      <c r="A94" s="153" t="s">
        <v>77</v>
      </c>
      <c r="B94" s="154"/>
      <c r="C94" s="103" t="s">
        <v>151</v>
      </c>
      <c r="D94" s="104"/>
      <c r="E94" s="51">
        <v>25000</v>
      </c>
    </row>
    <row r="95" spans="1:5" ht="13.5" customHeight="1">
      <c r="A95" s="153" t="s">
        <v>40</v>
      </c>
      <c r="B95" s="136"/>
      <c r="C95" s="111"/>
      <c r="D95" s="108"/>
      <c r="E95" s="64">
        <f>C74</f>
        <v>5704.7</v>
      </c>
    </row>
    <row r="96" spans="1:5" ht="13.5" customHeight="1">
      <c r="C96" s="112" t="s">
        <v>28</v>
      </c>
      <c r="D96" s="108"/>
      <c r="E96" s="51">
        <f>(E21+E93)-SUM(E94:E95)</f>
        <v>26215.120000000021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73" priority="2" operator="lessThan">
      <formula>0</formula>
    </cfRule>
  </conditionalFormatting>
  <conditionalFormatting sqref="C4:C5">
    <cfRule type="cellIs" dxfId="72" priority="1" operator="lessThan">
      <formula>0</formula>
    </cfRule>
  </conditionalFormatting>
  <conditionalFormatting sqref="E81">
    <cfRule type="cellIs" dxfId="71" priority="11" stopIfTrue="1" operator="greaterThanOrEqual">
      <formula>0</formula>
    </cfRule>
    <cfRule type="cellIs" dxfId="70" priority="12" operator="lessThan">
      <formula>0</formula>
    </cfRule>
  </conditionalFormatting>
  <conditionalFormatting sqref="E85">
    <cfRule type="cellIs" dxfId="69" priority="7" stopIfTrue="1" operator="greaterThanOrEqual">
      <formula>0</formula>
    </cfRule>
    <cfRule type="cellIs" dxfId="68" priority="8" operator="lessThan">
      <formula>0</formula>
    </cfRule>
  </conditionalFormatting>
  <conditionalFormatting sqref="E88">
    <cfRule type="cellIs" dxfId="67" priority="9" stopIfTrue="1" operator="greaterThanOrEqual">
      <formula>0</formula>
    </cfRule>
    <cfRule type="cellIs" dxfId="66" priority="10" operator="lessThan">
      <formula>0</formula>
    </cfRule>
  </conditionalFormatting>
  <conditionalFormatting sqref="E93">
    <cfRule type="cellIs" dxfId="65" priority="5" stopIfTrue="1" operator="greaterThanOrEqual">
      <formula>0</formula>
    </cfRule>
    <cfRule type="cellIs" dxfId="64" priority="6" operator="lessThan">
      <formula>0</formula>
    </cfRule>
  </conditionalFormatting>
  <conditionalFormatting sqref="E96">
    <cfRule type="cellIs" dxfId="63" priority="3" stopIfTrue="1" operator="greaterThanOrEqual">
      <formula>0</formula>
    </cfRule>
    <cfRule type="cellIs" dxfId="6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19" workbookViewId="0">
      <selection activeCell="E28" sqref="E2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89" t="s">
        <v>120</v>
      </c>
      <c r="B1" s="189"/>
      <c r="C1" s="189"/>
      <c r="D1" s="189"/>
      <c r="E1" s="189"/>
      <c r="F1" s="1"/>
      <c r="G1" s="1"/>
      <c r="H1" s="1"/>
      <c r="I1" s="1"/>
    </row>
    <row r="2" spans="1:25" ht="13.5" customHeight="1">
      <c r="A2" s="8"/>
      <c r="B2" s="8"/>
      <c r="C2" s="188"/>
      <c r="D2" s="188"/>
      <c r="E2" s="188"/>
    </row>
    <row r="3" spans="1:25" ht="60">
      <c r="A3" s="3" t="s">
        <v>0</v>
      </c>
      <c r="B3" s="3" t="s">
        <v>164</v>
      </c>
      <c r="C3" s="4">
        <f>'April 2025 - June 2025'!E96</f>
        <v>26215.120000000021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26215.120000000021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2025 - June 2025'!C5)+SUM(E79,E86,E94)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118</v>
      </c>
      <c r="B8" s="138"/>
      <c r="C8" s="138"/>
      <c r="D8" s="138"/>
      <c r="E8" s="12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9" t="s">
        <v>3</v>
      </c>
      <c r="D9" s="108"/>
      <c r="E9" s="16" t="s">
        <v>4</v>
      </c>
    </row>
    <row r="10" spans="1:25" ht="13.5" customHeight="1">
      <c r="A10" s="24" t="s">
        <v>147</v>
      </c>
      <c r="B10" s="2" t="s">
        <v>25</v>
      </c>
      <c r="C10" s="135" t="s">
        <v>133</v>
      </c>
      <c r="D10" s="136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37" t="s">
        <v>123</v>
      </c>
      <c r="B13" s="138"/>
      <c r="C13" s="138"/>
      <c r="D13" s="138"/>
      <c r="E13" s="121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39" t="s">
        <v>3</v>
      </c>
      <c r="D14" s="108"/>
      <c r="E14" s="16" t="s">
        <v>4</v>
      </c>
    </row>
    <row r="15" spans="1:25" ht="13.15" customHeight="1">
      <c r="A15" s="24" t="s">
        <v>148</v>
      </c>
      <c r="B15" s="2" t="s">
        <v>25</v>
      </c>
      <c r="C15" s="135" t="s">
        <v>133</v>
      </c>
      <c r="D15" s="108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37" t="s">
        <v>121</v>
      </c>
      <c r="B18" s="138"/>
      <c r="C18" s="138"/>
      <c r="D18" s="138"/>
      <c r="E18" s="121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40" t="s">
        <v>3</v>
      </c>
      <c r="D19" s="115"/>
      <c r="E19" s="71" t="s">
        <v>4</v>
      </c>
    </row>
    <row r="20" spans="1:25" ht="13.15" customHeight="1">
      <c r="A20" s="32" t="s">
        <v>149</v>
      </c>
      <c r="B20" s="31" t="s">
        <v>25</v>
      </c>
      <c r="C20" s="141" t="s">
        <v>133</v>
      </c>
      <c r="D20" s="142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76" t="s">
        <v>122</v>
      </c>
      <c r="B26" s="129"/>
      <c r="C26" s="108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00" t="s">
        <v>8</v>
      </c>
      <c r="B28" s="129"/>
      <c r="C28" s="108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23" t="s">
        <v>11</v>
      </c>
      <c r="B33" s="124"/>
      <c r="C33" s="125"/>
    </row>
    <row r="34" spans="1:3" ht="13.5" customHeight="1">
      <c r="A34" s="126"/>
      <c r="B34" s="120"/>
      <c r="C34" s="127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74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00" t="s">
        <v>17</v>
      </c>
      <c r="B41" s="129"/>
      <c r="C41" s="108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00" t="s">
        <v>50</v>
      </c>
      <c r="B45" s="101"/>
      <c r="C45" s="102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00" t="s">
        <v>22</v>
      </c>
      <c r="B50" s="101"/>
      <c r="C50" s="102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13" t="s">
        <v>54</v>
      </c>
      <c r="B53" s="114"/>
      <c r="C53" s="115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19" t="s">
        <v>35</v>
      </c>
      <c r="B56" s="120"/>
      <c r="C56" s="121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16" t="s">
        <v>31</v>
      </c>
      <c r="B61" s="117"/>
      <c r="C61" s="118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16" t="s">
        <v>44</v>
      </c>
      <c r="B68" s="146"/>
      <c r="C68" s="118"/>
    </row>
    <row r="69" spans="1:8" ht="13.5" customHeight="1">
      <c r="A69" s="41" t="s">
        <v>47</v>
      </c>
      <c r="B69" s="37"/>
      <c r="C69" s="48"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07" t="s">
        <v>187</v>
      </c>
      <c r="B77" s="129"/>
      <c r="C77" s="129"/>
      <c r="D77" s="129"/>
      <c r="E77" s="108"/>
    </row>
    <row r="78" spans="1:8" ht="13.5" customHeight="1">
      <c r="A78" s="155" t="s">
        <v>38</v>
      </c>
      <c r="B78" s="115"/>
      <c r="C78" s="155" t="s">
        <v>37</v>
      </c>
      <c r="D78" s="115"/>
      <c r="E78" s="42" t="s">
        <v>4</v>
      </c>
    </row>
    <row r="79" spans="1:8" ht="13.5" customHeight="1">
      <c r="A79" s="180" t="s">
        <v>77</v>
      </c>
      <c r="B79" s="180"/>
      <c r="C79" s="172" t="s">
        <v>151</v>
      </c>
      <c r="D79" s="173"/>
      <c r="E79" s="51">
        <v>25000</v>
      </c>
    </row>
    <row r="80" spans="1:8" ht="13.5" customHeight="1">
      <c r="A80" s="180" t="s">
        <v>40</v>
      </c>
      <c r="B80" s="180"/>
      <c r="C80" s="186"/>
      <c r="D80" s="186"/>
      <c r="E80" s="75">
        <f>C74</f>
        <v>5704.7</v>
      </c>
    </row>
    <row r="81" spans="1:5" ht="13.5" customHeight="1">
      <c r="A81" s="73"/>
      <c r="B81" s="73"/>
      <c r="C81" s="187" t="s">
        <v>41</v>
      </c>
      <c r="D81" s="120"/>
      <c r="E81" s="74">
        <f>('April 2025 - June 2025'!E96+E11)-SUM(E79:E80)</f>
        <v>26860.420000000024</v>
      </c>
    </row>
    <row r="82" spans="1:5" ht="13.5" customHeight="1"/>
    <row r="83" spans="1:5" ht="13.5" customHeight="1">
      <c r="A83" s="107" t="s">
        <v>189</v>
      </c>
      <c r="B83" s="129"/>
      <c r="C83" s="129"/>
      <c r="D83" s="129"/>
      <c r="E83" s="108"/>
    </row>
    <row r="84" spans="1:5" ht="13.5" customHeight="1">
      <c r="A84" s="107" t="s">
        <v>38</v>
      </c>
      <c r="B84" s="108"/>
      <c r="C84" s="107" t="s">
        <v>37</v>
      </c>
      <c r="D84" s="108"/>
      <c r="E84" s="22" t="s">
        <v>4</v>
      </c>
    </row>
    <row r="85" spans="1:5" ht="13.5" customHeight="1">
      <c r="A85" s="153" t="s">
        <v>119</v>
      </c>
      <c r="B85" s="136"/>
      <c r="C85" s="151"/>
      <c r="D85" s="183"/>
      <c r="E85" s="36">
        <f>E81</f>
        <v>26860.420000000024</v>
      </c>
    </row>
    <row r="86" spans="1:5" ht="13.5" customHeight="1">
      <c r="A86" s="153" t="s">
        <v>77</v>
      </c>
      <c r="B86" s="154"/>
      <c r="C86" s="103" t="s">
        <v>151</v>
      </c>
      <c r="D86" s="184"/>
      <c r="E86" s="51">
        <v>25000</v>
      </c>
    </row>
    <row r="87" spans="1:5" ht="13.5" customHeight="1">
      <c r="A87" s="153" t="s">
        <v>40</v>
      </c>
      <c r="B87" s="136"/>
      <c r="C87" s="111"/>
      <c r="D87" s="108"/>
      <c r="E87" s="64">
        <f>C74</f>
        <v>5704.7</v>
      </c>
    </row>
    <row r="88" spans="1:5" ht="13.5" customHeight="1">
      <c r="C88" s="112" t="s">
        <v>28</v>
      </c>
      <c r="D88" s="108"/>
      <c r="E88" s="36">
        <f>(E16+E85)-SUM(E86:E87)</f>
        <v>27505.720000000027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45" t="s">
        <v>188</v>
      </c>
      <c r="B91" s="138"/>
      <c r="C91" s="138"/>
      <c r="D91" s="138"/>
      <c r="E91" s="121"/>
    </row>
    <row r="92" spans="1:5" ht="13.5" customHeight="1">
      <c r="A92" s="107" t="s">
        <v>38</v>
      </c>
      <c r="B92" s="108"/>
      <c r="C92" s="107" t="s">
        <v>37</v>
      </c>
      <c r="D92" s="108"/>
      <c r="E92" s="22" t="s">
        <v>4</v>
      </c>
    </row>
    <row r="93" spans="1:5" ht="13.5" customHeight="1">
      <c r="A93" s="153" t="s">
        <v>124</v>
      </c>
      <c r="B93" s="136"/>
      <c r="C93" s="111"/>
      <c r="D93" s="108"/>
      <c r="E93" s="36">
        <f>E88</f>
        <v>27505.720000000027</v>
      </c>
    </row>
    <row r="94" spans="1:5" ht="13.5" customHeight="1">
      <c r="A94" s="153" t="s">
        <v>77</v>
      </c>
      <c r="B94" s="154"/>
      <c r="C94" s="103" t="s">
        <v>161</v>
      </c>
      <c r="D94" s="104"/>
      <c r="E94" s="51">
        <v>1149.51</v>
      </c>
    </row>
    <row r="95" spans="1:5" ht="13.5" customHeight="1">
      <c r="A95" s="153" t="s">
        <v>40</v>
      </c>
      <c r="B95" s="136"/>
      <c r="C95" s="111"/>
      <c r="D95" s="108"/>
      <c r="E95" s="64">
        <f>C74</f>
        <v>5704.7</v>
      </c>
    </row>
    <row r="96" spans="1:5" ht="13.5" customHeight="1">
      <c r="C96" s="112" t="s">
        <v>28</v>
      </c>
      <c r="D96" s="108"/>
      <c r="E96" s="51">
        <f>(E21+E93)-SUM(E94:E95)</f>
        <v>52001.510000000031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61" priority="2" operator="lessThan">
      <formula>0</formula>
    </cfRule>
  </conditionalFormatting>
  <conditionalFormatting sqref="C4:C5">
    <cfRule type="cellIs" dxfId="60" priority="1" operator="lessThan">
      <formula>0</formula>
    </cfRule>
  </conditionalFormatting>
  <conditionalFormatting sqref="E81">
    <cfRule type="cellIs" dxfId="59" priority="11" stopIfTrue="1" operator="greaterThanOrEqual">
      <formula>0</formula>
    </cfRule>
    <cfRule type="cellIs" dxfId="58" priority="12" operator="lessThan">
      <formula>0</formula>
    </cfRule>
  </conditionalFormatting>
  <conditionalFormatting sqref="E85">
    <cfRule type="cellIs" dxfId="57" priority="7" stopIfTrue="1" operator="greaterThanOrEqual">
      <formula>0</formula>
    </cfRule>
    <cfRule type="cellIs" dxfId="56" priority="8" operator="lessThan">
      <formula>0</formula>
    </cfRule>
  </conditionalFormatting>
  <conditionalFormatting sqref="E88">
    <cfRule type="cellIs" dxfId="55" priority="9" stopIfTrue="1" operator="greaterThanOrEqual">
      <formula>0</formula>
    </cfRule>
    <cfRule type="cellIs" dxfId="54" priority="10" operator="lessThan">
      <formula>0</formula>
    </cfRule>
  </conditionalFormatting>
  <conditionalFormatting sqref="E93">
    <cfRule type="cellIs" dxfId="53" priority="5" stopIfTrue="1" operator="greaterThanOrEqual">
      <formula>0</formula>
    </cfRule>
    <cfRule type="cellIs" dxfId="52" priority="6" operator="lessThan">
      <formula>0</formula>
    </cfRule>
  </conditionalFormatting>
  <conditionalFormatting sqref="E96">
    <cfRule type="cellIs" dxfId="51" priority="3" stopIfTrue="1" operator="greaterThanOrEqual">
      <formula>0</formula>
    </cfRule>
    <cfRule type="cellIs" dxfId="5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2024-07-06T07:37:51Z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