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<sst xmlns="http://schemas.openxmlformats.org/spreadsheetml/2006/main" count="2144" uniqueCount="506">
  <si>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</si>
  <si>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</si>
  <si>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</si>
  <si>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</si>
  <si>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</si>
  <si>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</si>
  <si>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</si>
  <si>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</si>
  <si>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</si>
  <si>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</si>
  <si>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</si>
  <si>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</si>
  <si>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</si>
  <si>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</si>
  <si>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</si>
  <si>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</si>
  <si>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</si>
  <si>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</si>
  <si>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</si>
  <si>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</si>
  <si>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</si>
  <si>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</si>
  <si>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</si>
  <si>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</si>
  <si>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</si>
  <si>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</si>
  <si>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</si>
  <si>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</si>
  <si>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</si>
  <si>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</si>
  <si>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</si>
  <si>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</si>
  <si>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</si>
  <si>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</si>
  <si>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</si>
  <si>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</si>
  <si>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</si>
  <si>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</si>
  <si>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</si>
  <si>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</si>
  <si>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</si>
  <si>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</si>
  <si>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</si>
  <si>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</si>
  <si>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</si>
  <si>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00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</si>
  <si>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</si>
  <si>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</si>
  <si>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</si>
  <si>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</si>
  <si>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</si>
  <si>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</si>
  <si>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</si>
  <si>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</si>
  <si>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</si>
  <si>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</si>
  <si>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</si>
  <si>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</si>
  <si>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</si>
  <si>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</si>
  <si>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</si>
  <si>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</si>
  <si>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</si>
  <si>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</si>
  <si>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</si>
  <si>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</si>
  <si>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</si>
  <si>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</si>
  <si>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</si>
  <si>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</si>
  <si>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</si>
  <si>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</si>
  <si>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</si>
  <si>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</si>
  <si>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</si>
  <si>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</si>
  <si>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</si>
  <si>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</si>
  <si>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</si>
  <si>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</si>
  <si>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</si>
  <si>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</si>
  <si>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</si>
  <si>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</si>
  <si>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</si>
  <si>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</si>
  <si>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</si>
  <si>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</si>
  <si>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</si>
  <si>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</si>
  <si>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</si>
  <si>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</si>
  <si>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</si>
  <si>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</si>
  <si>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</si>
  <si>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</si>
  <si>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</si>
  <si>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</si>
  <si>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</si>
  <si>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</si>
  <si>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</si>
  <si>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</si>
  <si>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</si>
  <si>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</si>
  <si>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</si>
  <si>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</si>
  <si>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</si>
  <si>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</si>
  <si>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</si>
  <si>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</si>
  <si>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</si>
  <si>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</si>
  <si>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</si>
  <si>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</si>
  <si>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</si>
  <si>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</si>
  <si>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</si>
  <si>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</si>
  <si>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</si>
  <si>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</si>
  <si>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</si>
  <si>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</si>
  <si>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</si>
  <si>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</si>
  <si>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</si>
  <si>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</si>
  <si>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</si>
  <si>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</si>
  <si>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</si>
  <si>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</si>
  <si>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</si>
  <si>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</si>
  <si>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</si>
  <si>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</si>
  <si>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</si>
  <si>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</si>
  <si>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</si>
  <si>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</si>
  <si>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</si>
  <si>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</si>
  <si>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</si>
  <si>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</si>
  <si>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</si>
  <si>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</si>
  <si>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</si>
  <si>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</si>
  <si>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</si>
  <si>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</si>
  <si>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</si>
  <si>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</si>
  <si>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</si>
  <si>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</si>
  <si>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</si>
  <si>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</si>
  <si>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</si>
  <si>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</si>
  <si>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</si>
  <si>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</si>
  <si>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</si>
  <si>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</si>
  <si>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</si>
  <si>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</si>
  <si>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</si>
  <si>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</si>
  <si>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</si>
  <si>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</si>
  <si>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</si>
  <si>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</si>
  <si>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</si>
  <si>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</si>
  <si>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</si>
  <si>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</si>
  <si>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</si>
  <si>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</si>
  <si>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</si>
  <si>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</si>
  <si>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</si>
  <si>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</si>
  <si>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</si>
  <si>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</si>
  <si>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</si>
  <si>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</si>
  <si>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</si>
  <si>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</si>
  <si>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</si>
  <si>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</si>
  <si>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</si>
  <si>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</si>
  <si>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</si>
  <si>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</si>
  <si>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</si>
  <si>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</si>
  <si>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</si>
  <si>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</si>
  <si>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</si>
  <si>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</si>
  <si>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</si>
  <si>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</si>
  <si>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</si>
  <si>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</si>
  <si>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</si>
  <si>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</si>
  <si>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</si>
  <si>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</si>
  <si>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</si>
  <si>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</si>
  <si>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</si>
  <si>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</si>
  <si>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</si>
  <si>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</si>
  <si>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</si>
  <si>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</si>
  <si>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</si>
  <si>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</si>
  <si>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</si>
  <si>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</si>
  <si>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</si>
  <si>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</si>
  <si>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</si>
  <si>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</si>
  <si>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</si>
  <si>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</si>
  <si>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</si>
  <si>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</si>
  <si>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</si>
  <si>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</si>
  <si>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</si>
  <si>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</si>
  <si>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</si>
  <si>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</si>
  <si>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</si>
  <si>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</si>
  <si>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</si>
  <si>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</si>
  <si>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</si>
  <si>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</si>
  <si>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</si>
  <si>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</si>
  <si>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</si>
  <si>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</si>
  <si>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</si>
  <si>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</si>
  <si>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</si>
  <si>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</si>
  <si>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</si>
  <si>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</si>
  <si>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</si>
  <si>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</si>
  <si>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</si>
  <si>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</si>
  <si>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</si>
  <si>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</si>
  <si>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</si>
  <si>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</si>
  <si>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</si>
  <si>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</si>
  <si>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</si>
  <si>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</si>
  <si>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</si>
  <si>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</si>
  <si>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</si>
  <si>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</si>
  <si>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</si>
  <si>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</si>
  <si>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</si>
  <si>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Roundtrip F 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</si>
  <si>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</si>
  <si>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</si>
  <si>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</si>
  <si>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</si>
  <si>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</si>
  <si>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</si>
  <si>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</si>
  <si>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</si>
  <si>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</si>
  <si>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</si>
  <si>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</si>
  <si>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</si>
  <si>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Defered Debts Or Expenses</t>
  </si>
  <si>
    <t xml:space="preserve">30th November 2024</t>
  </si>
  <si>
    <t xml:space="preserve">18th December 2024</t>
  </si>
  <si>
    <t xml:space="preserve">20th November 2024</t>
  </si>
  <si>
    <r>
      <rPr>
        <sz val="11"/>
        <color rgb="FF000000"/>
        <rFont val="Calibri"/>
        <family val="2"/>
        <charset val="1"/>
      </rPr>
      <t xml:space="preserve">20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November 2024</t>
    </r>
  </si>
  <si>
    <t xml:space="preserve">Quit Cigarette</t>
  </si>
  <si>
    <t xml:space="preserve">December 20th 2024 to January 19th 2025 Revenue / Defered Debts Or Expenses</t>
  </si>
  <si>
    <t xml:space="preserve">31st December 2024</t>
  </si>
  <si>
    <t xml:space="preserve">18th January 2025</t>
  </si>
  <si>
    <t xml:space="preserve">20th December 2024</t>
  </si>
  <si>
    <r>
      <rPr>
        <sz val="11"/>
        <color rgb="FF000000"/>
        <rFont val="Calibri"/>
        <family val="2"/>
        <charset val="1"/>
      </rPr>
      <t xml:space="preserve">20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December 2024</t>
    </r>
  </si>
  <si>
    <t xml:space="preserve">Fixed Expense For the Year 2024 October - 2024 December</t>
  </si>
  <si>
    <t xml:space="preserve">Credit Card Installments/Expense</t>
  </si>
  <si>
    <t xml:space="preserve">$52 for Hair Cut (One month per cut) </t>
  </si>
  <si>
    <t xml:space="preserve">Debts Or Credits For the Comming October 18th 2024 to November 19th 2024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</si>
  <si>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</si>
  <si>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September 2024</t>
  </si>
  <si>
    <t xml:space="preserve">1. Additional Expense 
 - Add In Value $150 For Google Play
 - Add In Value $50 For Octopus
 - Excess Expenses $78.4</t>
  </si>
  <si>
    <t xml:space="preserve">2. Payback $200 to Lawrence</t>
  </si>
  <si>
    <t xml:space="preserve">4. Additional China Mobile Fee For Joox Refund $207 - $149</t>
  </si>
  <si>
    <t xml:space="preserve">Debts Or Credits For the Coming November 20th 2024 to December 19th 2024</t>
  </si>
  <si>
    <t xml:space="preserve">Balance Brought Forward From October 2024</t>
  </si>
  <si>
    <t xml:space="preserve">3. Additional Expense
  -  Transport Department Driving License Renewal.</t>
  </si>
  <si>
    <t xml:space="preserve">Debts Or Credits For the Comming December 20th 2024 to January 19th 2025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</si>
  <si>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</si>
  <si>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November 2024</t>
  </si>
  <si>
    <t xml:space="preserve">1. Payback $900 to Mom</t>
  </si>
  <si>
    <t xml:space="preserve">2. Payback $100 to Lawrence</t>
  </si>
  <si>
    <t xml:space="preserve">3. Additional Expense
 - Add In Value $150 For Google Play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</si>
  <si>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</si>
  <si>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</si>
  <si>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</si>
  <si>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</si>
  <si>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</si>
  <si>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Februrary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</si>
  <si>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</si>
  <si>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</si>
  <si>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</si>
  <si>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</si>
  <si>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</si>
  <si>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</si>
  <si>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</si>
  <si>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</si>
  <si>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</si>
  <si>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
</t>
    </r>
  </si>
  <si>
    <t xml:space="preserve">2. Payback $1003 to Mom For Roundtrip Flights from Hong Kong to BangKok</t>
  </si>
  <si>
    <t xml:space="preserve">3. Additional Expense</t>
  </si>
  <si>
    <t xml:space="preserve">Debts Or Credits For the Coming February 20th 2025 to March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</si>
  <si>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</t>
    </r>
    <r>
      <rPr>
        <b val="true"/>
        <i val="true"/>
        <sz val="11"/>
        <color rgb="FFFF0000"/>
        <rFont val="Calibri"/>
        <family val="2"/>
        <charset val="1"/>
      </rPr>
      <t xml:space="preserve"> 
(Excess Expense Should Be moved to the Additional Expense)</t>
    </r>
  </si>
  <si>
    <t xml:space="preserve">Balance Brought Forward From January 2025</t>
  </si>
  <si>
    <t xml:space="preserve">1. Additional Expense
 - Expense For Bangkok $2500
 - Add In Value $150 For Google Play
 - Bangkok RICO Hotel For $1,117.84, $4,778.91 Thai Baht 
   (Pay at the Hotel Counter)</t>
  </si>
  <si>
    <t xml:space="preserve">2. Payback $0 to Mom</t>
  </si>
  <si>
    <t xml:space="preserve">Debts Or Credits For the Comming March 20th 2025 to April 17th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</si>
  <si>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</si>
  <si>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February 2025</t>
  </si>
  <si>
    <t xml:space="preserve">1. Payback $2000 to Mom</t>
  </si>
  <si>
    <t xml:space="preserve">2. Additional Expense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</si>
  <si>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</si>
  <si>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</si>
  <si>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</si>
  <si>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</si>
  <si>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</si>
  <si>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</si>
  <si>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</si>
  <si>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</si>
  <si>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</si>
  <si>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</si>
  <si>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</si>
  <si>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</si>
  <si>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</si>
  <si>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</si>
  <si>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</si>
  <si>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1. Payback $1500 to Mom</t>
  </si>
  <si>
    <t xml:space="preserve">Debts Or Credits For the Coming May 16th 2025 to June 19th 2025</t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</si>
  <si>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</si>
  <si>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</si>
  <si>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</si>
  <si>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t xml:space="preserve">Balance Brought Forward From May 2025</t>
  </si>
  <si>
    <t xml:space="preserve">1. Payback $0 to 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</si>
  <si>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</si>
  <si>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</si>
  <si>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</si>
  <si>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</si>
  <si>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</si>
  <si>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</si>
  <si>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</si>
  <si>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</si>
  <si>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</si>
  <si>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</si>
  <si>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</si>
  <si>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</si>
  <si>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</si>
  <si>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</si>
  <si>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</si>
  <si>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1. Additional Expense
 - Add In Value $150 For Google Play</t>
  </si>
  <si>
    <t xml:space="preserve">2. Payback $0 to </t>
  </si>
  <si>
    <t xml:space="preserve">Debts Or Credits For the Coming August 20th 2025 to September 19th 2025</t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</si>
  <si>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</si>
  <si>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</si>
  <si>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</si>
  <si>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</si>
  <si>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</si>
  <si>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</si>
  <si>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</si>
  <si>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</si>
  <si>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</si>
  <si>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</si>
  <si>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</si>
  <si>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</si>
  <si>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</si>
  <si>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</si>
  <si>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</si>
  <si>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</si>
  <si>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</si>
  <si>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</si>
  <si>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</si>
  <si>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</si>
  <si>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Food And Transport Spended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</si>
  <si>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</si>
  <si>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</si>
  <si>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</si>
  <si>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</si>
  <si>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</si>
  <si>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</si>
  <si>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</si>
  <si>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</si>
  <si>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</si>
  <si>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</si>
  <si>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</si>
  <si>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</si>
  <si>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</si>
  <si>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</si>
  <si>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</si>
  <si>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</si>
  <si>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</si>
  <si>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</si>
  <si>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</si>
  <si>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Debts Or Credits For the Coming Feburary 20th 2026 to March 19th 2026</t>
  </si>
  <si>
    <t xml:space="preserve">Food And Transport Expense Remaining 
(Excess Expense Should Be moved to the Additional Expense)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</si>
  <si>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</si>
  <si>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Feburary 2025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</si>
  <si>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</si>
  <si>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</si>
  <si>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</si>
  <si>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</si>
  <si>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</si>
  <si>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</si>
  <si>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</si>
  <si>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</si>
  <si>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</si>
  <si>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</si>
  <si>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</si>
  <si>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</si>
  <si>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</si>
  <si>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</si>
  <si>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</si>
  <si>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1. Additional Expense
 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</si>
  <si>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</si>
  <si>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</si>
  <si>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</si>
  <si>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</si>
  <si>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</si>
  <si>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</si>
  <si>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</si>
  <si>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</si>
  <si>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Defered Debts Or Expenses</t>
    </r>
  </si>
  <si>
    <t xml:space="preserve">20th August 2026</t>
  </si>
  <si>
    <t xml:space="preserve">31st August 2026</t>
  </si>
  <si>
    <t xml:space="preserve">September 18th to October 15th 2026 Revenue / Defered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</si>
  <si>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</si>
  <si>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</si>
  <si>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</si>
  <si>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</si>
  <si>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</si>
  <si>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</si>
  <si>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</si>
  <si>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</si>
  <si>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</si>
  <si>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</si>
  <si>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</si>
  <si>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</si>
  <si>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</si>
  <si>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</si>
  <si>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</si>
  <si>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</si>
  <si>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</si>
  <si>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</si>
  <si>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</si>
  <si>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</si>
  <si>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</si>
  <si>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</si>
  <si>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</si>
  <si>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</si>
  <si>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</si>
  <si>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</si>
  <si>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</si>
  <si>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</si>
  <si>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</si>
  <si>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</si>
  <si>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</si>
  <si>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</si>
  <si>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</si>
  <si>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</si>
  <si>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</si>
  <si>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</si>
  <si>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</si>
  <si>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</si>
  <si>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</si>
  <si>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</si>
  <si>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</si>
  <si>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Debts Or Credits For the Comming March 19th 2027 to April 19th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</si>
  <si>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</si>
  <si>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</si>
  <si>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</si>
  <si>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</si>
  <si>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</si>
  <si>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</si>
  <si>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</si>
  <si>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</si>
  <si>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</si>
  <si>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</si>
  <si>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</si>
  <si>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</si>
  <si>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</si>
  <si>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</si>
  <si>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</si>
  <si>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</si>
  <si>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Debts Or Credits For the Comming June 18th 2027 to July 19th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</si>
</sst>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30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4"/>
      <color theme="1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vertAlign val="superscript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  <font>
      <b val="true"/>
      <sz val="11"/>
      <color rgb="FFFFFFFF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BF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theme="4"/>
        <bgColor rgb="FF4A86E8"/>
      </patternFill>
    </fill>
    <fill>
      <patternFill patternType="solid">
        <fgColor rgb="FFFFC000"/>
        <bgColor rgb="FFFFBF00"/>
      </patternFill>
    </fill>
    <fill>
      <patternFill patternType="solid">
        <fgColor rgb="FFFF0000"/>
        <bgColor rgb="FF9933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33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4" fontId="6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center" vertical="center" textRotation="0" wrapText="false" indent="0" shrinkToFit="false"/>
    </xf>
    <xf numFmtId="166" fontId="8" fillId="0" borderId="0" applyFont="true" applyBorder="false" applyAlignment="true" applyProtection="false">
      <alignment horizontal="center" vertical="center" textRotation="0" wrapText="false" indent="0" shrinkToFit="false"/>
    </xf>
    <xf numFmtId="166" fontId="9" fillId="3" borderId="0" applyFont="true" applyBorder="true" applyAlignment="true" applyProtection="false">
      <alignment horizontal="center" vertical="center" textRotation="0" wrapText="false" indent="0" shrinkToFit="false"/>
    </xf>
    <xf numFmtId="166" fontId="9" fillId="4" borderId="0" applyFont="true" applyBorder="true" applyAlignment="true" applyProtection="false">
      <alignment horizontal="center" vertical="center" textRotation="0" wrapText="false" indent="0" shrinkToFit="false"/>
    </xf>
    <xf numFmtId="166" fontId="10" fillId="5" borderId="0" applyFont="true" applyBorder="true" applyAlignment="true" applyProtection="false">
      <alignment horizontal="left" vertical="center" textRotation="0" wrapText="false" indent="0" shrinkToFit="false"/>
    </xf>
    <xf numFmtId="166" fontId="11" fillId="0" borderId="0" applyFont="true" applyBorder="true" applyAlignment="true" applyProtection="false">
      <alignment horizontal="center" vertical="center" textRotation="0" wrapText="false" indent="0" shrinkToFit="false"/>
    </xf>
    <xf numFmtId="166" fontId="6" fillId="0" borderId="0" applyFont="true" applyBorder="true" applyAlignment="true" applyProtection="false">
      <alignment horizontal="right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2" fillId="3" borderId="0" applyFont="true" applyBorder="true" applyAlignment="true" applyProtection="false">
      <alignment horizontal="center" vertical="center" textRotation="0" wrapText="false" indent="0" shrinkToFit="false"/>
    </xf>
    <xf numFmtId="166" fontId="11" fillId="6" borderId="0" applyFont="true" applyBorder="true" applyAlignment="true" applyProtection="false">
      <alignment horizontal="center" vertical="center" textRotation="0" wrapText="false" indent="0" shrinkToFit="false"/>
    </xf>
  </cellStyleXfs>
  <cellXfs count="10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9" fillId="3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4" borderId="3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4" borderId="4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4" borderId="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2" xfId="2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7" borderId="4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7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7" borderId="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3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3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7" fillId="7" borderId="5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3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3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3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4" xfId="2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7" borderId="7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4" borderId="2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0" fillId="5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22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3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2" xfId="2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9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2" xfId="2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2" xfId="3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2" xfId="3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3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1" fillId="0" borderId="2" xfId="3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3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11" fillId="0" borderId="2" xfId="3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8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30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6" fillId="0" borderId="2" xfId="22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6" fillId="0" borderId="2" xfId="29" applyFont="true" applyBorder="true" applyAlignment="false" applyProtection="false">
      <alignment horizontal="right" vertical="center" textRotation="0" wrapText="false" indent="0" shrinkToFit="false"/>
      <protection locked="true" hidden="false"/>
    </xf>
    <xf numFmtId="166" fontId="10" fillId="5" borderId="2" xfId="27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2" fillId="3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4" fillId="6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0" borderId="2" xfId="2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6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2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2" xfId="3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9" borderId="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24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27" fillId="9" borderId="2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7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29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6" fillId="0" borderId="0" xfId="29" applyFont="false" applyBorder="false" applyAlignment="false" applyProtection="false">
      <alignment horizontal="right" vertical="center" textRotation="0" wrapText="false" indent="0" shrinkToFit="false"/>
      <protection locked="true" hidden="false"/>
    </xf>
    <xf numFmtId="166" fontId="6" fillId="0" borderId="0" xfId="29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22" applyFont="false" applyBorder="false" applyAlignment="false" applyProtection="true">
      <alignment horizontal="center" vertical="center" textRotation="0" wrapText="false" indent="0" shrinkToFit="false"/>
      <protection locked="true" hidden="false"/>
    </xf>
    <xf numFmtId="164" fontId="0" fillId="0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9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22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5" fillId="0" borderId="2" xfId="21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7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26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3" borderId="0" xfId="31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Value" xfId="22"/>
    <cellStyle name="Forecast Header Font" xfId="23"/>
    <cellStyle name="Revenue Header Font" xfId="24"/>
    <cellStyle name="Legend Header" xfId="25"/>
    <cellStyle name="Legend Sub Header" xfId="26"/>
    <cellStyle name="Expense Item Header" xfId="27"/>
    <cellStyle name="Item Label" xfId="28"/>
    <cellStyle name="Total Label" xfId="29"/>
    <cellStyle name="Item Text" xfId="30"/>
    <cellStyle name="Food Transport Header Label" xfId="31"/>
    <cellStyle name="Food Transport Excess Label" xfId="32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  <fill>
        <patternFill/>
      </fill>
      <alignment horizontal="center" vertical="center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G91" activeCellId="0" sqref="G9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947.76</v>
      </c>
      <c r="D3" s="6" t="s">
        <v>6</v>
      </c>
      <c r="E3" s="6" t="s">
        <v>7</v>
      </c>
      <c r="F3" s="7" t="n">
        <v>1015.76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0</v>
      </c>
      <c r="D4" s="6"/>
      <c r="E4" s="6" t="s">
        <v>9</v>
      </c>
      <c r="F4" s="7" t="n">
        <v>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35.9</v>
      </c>
      <c r="D5" s="6"/>
      <c r="E5" s="6" t="s">
        <v>11</v>
      </c>
      <c r="F5" s="7" t="n">
        <v>35.9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0.4</v>
      </c>
      <c r="D7" s="6"/>
      <c r="E7" s="6" t="s">
        <v>15</v>
      </c>
      <c r="F7" s="7" t="n">
        <v>36.2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178</v>
      </c>
      <c r="D9" s="6"/>
      <c r="E9" s="6" t="s">
        <v>19</v>
      </c>
      <c r="F9" s="7" t="n">
        <v>178</v>
      </c>
      <c r="H9" s="8" t="s">
        <v>20</v>
      </c>
      <c r="I9" s="7" t="n">
        <f aca="false">'October 2024 - December 2024'!E100</f>
        <v>1390.31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8.4</v>
      </c>
      <c r="D10" s="6"/>
      <c r="E10" s="6" t="s">
        <v>21</v>
      </c>
      <c r="F10" s="7" t="n">
        <v>8.4</v>
      </c>
      <c r="H10" s="8" t="s">
        <v>22</v>
      </c>
      <c r="I10" s="7" t="n">
        <f aca="false">'October 2024 - December 2024'!E109</f>
        <v>2294.31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1170.46</v>
      </c>
      <c r="D11" s="6"/>
      <c r="E11" s="9" t="s">
        <v>23</v>
      </c>
      <c r="F11" s="7" t="n">
        <f aca="false">SUM(F3:F10)</f>
        <v>1274.26</v>
      </c>
      <c r="H11" s="8" t="s">
        <v>24</v>
      </c>
      <c r="I11" s="7" t="n">
        <f aca="false">'October 2024 - December 2024'!E119</f>
        <v>3148.31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-21053</v>
      </c>
      <c r="D12" s="7"/>
      <c r="E12" s="7"/>
      <c r="F12" s="7"/>
      <c r="H12" s="8" t="s">
        <v>26</v>
      </c>
      <c r="I12" s="7" t="n">
        <f aca="false">'January 2025 - March 2025'!E92</f>
        <v>3149.31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2025'!E100</f>
        <v>1385.47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2025'!E109</f>
        <v>1321.47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1747.47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2091.47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SUM(E16:E16)</f>
        <v>2405</v>
      </c>
      <c r="H17" s="8" t="s">
        <v>39</v>
      </c>
      <c r="I17" s="7" t="n">
        <f aca="false">'April 2025 - June 2025'!E109</f>
        <v>3949.47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5793.47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7569.47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9427.47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11271.47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13197.47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3" t="s">
        <v>52</v>
      </c>
      <c r="I23" s="7" t="n">
        <f aca="false">'October 2025 - December 2025'!E109</f>
        <v>15055.47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5" t="s">
        <v>38</v>
      </c>
      <c r="E24" s="7" t="n">
        <f aca="false">SUM(E21:E23)</f>
        <v>3490</v>
      </c>
      <c r="H24" s="23" t="s">
        <v>53</v>
      </c>
      <c r="I24" s="7" t="n">
        <f aca="false">'January 2026 - March 2026'!E92</f>
        <v>16899.47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6"/>
      <c r="B25" s="27"/>
      <c r="C25" s="28"/>
      <c r="D25" s="28"/>
      <c r="E25" s="29"/>
      <c r="H25" s="8" t="s">
        <v>54</v>
      </c>
      <c r="I25" s="7" t="n">
        <f aca="false">'January 2026 - March 2026'!E100</f>
        <v>18825.47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0" t="s">
        <v>55</v>
      </c>
      <c r="B26" s="30"/>
      <c r="C26" s="30"/>
      <c r="D26" s="30"/>
      <c r="E26" s="30"/>
      <c r="H26" s="23" t="s">
        <v>56</v>
      </c>
      <c r="I26" s="7" t="n">
        <f aca="false">'January 2026 - March 2026'!E109</f>
        <v>20683.47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3" t="s">
        <v>57</v>
      </c>
      <c r="I27" s="7" t="n">
        <f aca="false">'April 2026 - June 2026'!E92</f>
        <v>22459.47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3" t="s">
        <v>58</v>
      </c>
      <c r="I28" s="7" t="n">
        <f aca="false">'April 2026 - June 2026'!E100</f>
        <v>24303.47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3" t="s">
        <v>62</v>
      </c>
      <c r="I29" s="7" t="n">
        <f aca="false">'April 2026 - June 2026'!E109</f>
        <v>26161.47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3" t="s">
        <v>64</v>
      </c>
      <c r="I30" s="7" t="n">
        <f aca="false">'July 2026 - September 2026'!E92</f>
        <v>28005.47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3" t="s">
        <v>68</v>
      </c>
      <c r="I31" s="7" t="n">
        <f aca="false">'July 2026 - September 2026'!E100</f>
        <v>29863.47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3" t="s">
        <v>69</v>
      </c>
      <c r="I32" s="7" t="n">
        <f aca="false">'July 2026 - September 2026'!E109</f>
        <v>31789.47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3" t="s">
        <v>72</v>
      </c>
      <c r="I33" s="7" t="n">
        <f aca="false">'October 2026 - December 2026'!E93</f>
        <v>33633.47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35491.47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37335.47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5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39261.47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A37" s="0"/>
      <c r="B37" s="0"/>
      <c r="C37" s="0"/>
      <c r="D37" s="0"/>
      <c r="E37" s="0"/>
      <c r="H37" s="8" t="s">
        <v>79</v>
      </c>
      <c r="I37" s="7" t="n">
        <f aca="false">'January 2027 - March 2027'!E100</f>
        <v>41037.47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1" t="s">
        <v>80</v>
      </c>
      <c r="B38" s="31"/>
      <c r="C38" s="31"/>
      <c r="H38" s="8" t="s">
        <v>81</v>
      </c>
      <c r="I38" s="7" t="n">
        <f aca="false">'January 2027 - March 2027'!E109</f>
        <v>42963.47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1" t="s">
        <v>30</v>
      </c>
      <c r="B39" s="31" t="s">
        <v>31</v>
      </c>
      <c r="C39" s="5" t="s">
        <v>32</v>
      </c>
      <c r="D39" s="32"/>
      <c r="H39" s="8" t="s">
        <v>82</v>
      </c>
      <c r="I39" s="7" t="n">
        <f aca="false">'April 2027 - June 2027'!E92</f>
        <v>44739.47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3" t="s">
        <v>83</v>
      </c>
      <c r="B40" s="33"/>
      <c r="C40" s="33"/>
      <c r="H40" s="8" t="s">
        <v>84</v>
      </c>
      <c r="I40" s="7" t="n">
        <f aca="false">'April 2027 - June 2027'!E100</f>
        <v>46597.47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4" t="n">
        <v>204</v>
      </c>
      <c r="H41" s="23" t="s">
        <v>86</v>
      </c>
      <c r="I41" s="7" t="n">
        <f aca="false">'April 2027 - June 2027'!E109</f>
        <v>48441.47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4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4" t="n">
        <v>197</v>
      </c>
      <c r="H43" s="2" t="s">
        <v>89</v>
      </c>
      <c r="I43" s="3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6"/>
      <c r="B44" s="9" t="s">
        <v>90</v>
      </c>
      <c r="C44" s="34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3" t="s">
        <v>93</v>
      </c>
      <c r="B45" s="33"/>
      <c r="C45" s="33"/>
      <c r="H45" s="8" t="s">
        <v>94</v>
      </c>
      <c r="I45" s="7" t="n">
        <f aca="false">C87</f>
        <v>-21053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4" t="n">
        <v>0</v>
      </c>
      <c r="H46" s="8" t="s">
        <v>96</v>
      </c>
      <c r="I46" s="7" t="n">
        <f aca="false">C87+SUM(E100,E112,E124)</f>
        <v>-11553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4" t="n">
        <v>0</v>
      </c>
      <c r="H47" s="37" t="s">
        <v>98</v>
      </c>
      <c r="I47" s="7" t="n">
        <f aca="false">('July 2024 - September 2024'!C5)</f>
        <v>-8403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4" t="n">
        <v>0</v>
      </c>
      <c r="H48" s="8" t="s">
        <v>100</v>
      </c>
      <c r="I48" s="7" t="n">
        <f aca="false">('October 2024 - December 2024'!C5)</f>
        <v>-7003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4" t="n">
        <v>0</v>
      </c>
      <c r="H49" s="37" t="s">
        <v>102</v>
      </c>
      <c r="I49" s="7" t="n">
        <f aca="false">('January 2025 - March 2025'!C5)</f>
        <v>-3000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4" t="n">
        <f aca="false">SUM(C46:C49)</f>
        <v>0</v>
      </c>
      <c r="H50" s="37" t="s">
        <v>104</v>
      </c>
      <c r="I50" s="7" t="n">
        <f aca="false">('April 2025 - June 2025'!C5)</f>
        <v>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3" t="s">
        <v>105</v>
      </c>
      <c r="B51" s="33"/>
      <c r="C51" s="33"/>
      <c r="H51" s="37" t="s">
        <v>106</v>
      </c>
      <c r="I51" s="7" t="n">
        <f aca="false">('July 2025 - September 2025'!C5)</f>
        <v>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4" t="n">
        <v>0</v>
      </c>
      <c r="H52" s="37" t="s">
        <v>109</v>
      </c>
      <c r="I52" s="7" t="n">
        <f aca="false">('October 2025 - December 2025'!C5)</f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4" t="n">
        <v>0</v>
      </c>
      <c r="D53" s="38"/>
      <c r="H53" s="37" t="s">
        <v>112</v>
      </c>
      <c r="I53" s="7" t="n">
        <f aca="false">('January 2026 - March 2026'!C5)</f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4" t="n">
        <f aca="false">SUM(C52:C53)</f>
        <v>0</v>
      </c>
      <c r="H54" s="37" t="s">
        <v>114</v>
      </c>
      <c r="I54" s="7" t="n">
        <f aca="false">('April 2026 - June 2026'!C5)</f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3" t="s">
        <v>115</v>
      </c>
      <c r="B55" s="33"/>
      <c r="C55" s="33"/>
      <c r="H55" s="37" t="s">
        <v>116</v>
      </c>
      <c r="I55" s="7" t="n">
        <f aca="false">('July 2026 - September 2026'!C5)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4" t="n">
        <v>0</v>
      </c>
      <c r="H56" s="37" t="s">
        <v>119</v>
      </c>
      <c r="I56" s="7" t="n">
        <f aca="false">('October 2026 - December 2026'!C5)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4" t="n">
        <v>0</v>
      </c>
      <c r="H57" s="37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4" t="n">
        <v>0</v>
      </c>
      <c r="H58" s="37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4" t="n">
        <f aca="false">SUM(C56:C58)</f>
        <v>0</v>
      </c>
      <c r="H59" s="0"/>
      <c r="I59" s="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3" t="s">
        <v>125</v>
      </c>
      <c r="B60" s="33"/>
      <c r="C60" s="33"/>
      <c r="H60" s="0"/>
      <c r="I60" s="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4" t="n">
        <v>0</v>
      </c>
      <c r="H61" s="0"/>
      <c r="I61" s="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4" t="n">
        <f aca="false">SUM(C61)</f>
        <v>0</v>
      </c>
      <c r="H62" s="0"/>
      <c r="I62" s="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3" t="s">
        <v>129</v>
      </c>
      <c r="B63" s="33"/>
      <c r="C63" s="33"/>
      <c r="H63" s="0"/>
      <c r="I63" s="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4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4" t="n">
        <v>0</v>
      </c>
    </row>
    <row r="68" customFormat="false" ht="21.6" hidden="false" customHeight="true" outlineLevel="0" collapsed="false">
      <c r="A68" s="17"/>
      <c r="B68" s="9" t="s">
        <v>137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17"/>
      <c r="C70" s="34" t="n">
        <v>0</v>
      </c>
    </row>
    <row r="71" customFormat="false" ht="21.6" hidden="false" customHeight="true" outlineLevel="0" collapsed="false">
      <c r="A71" s="37" t="s">
        <v>140</v>
      </c>
      <c r="B71" s="16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4" t="n">
        <v>0</v>
      </c>
    </row>
    <row r="73" customFormat="false" ht="21.6" hidden="false" customHeight="true" outlineLevel="0" collapsed="false">
      <c r="A73" s="17"/>
      <c r="B73" s="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16" t="s">
        <v>146</v>
      </c>
      <c r="C75" s="34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4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4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4" t="n">
        <v>760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1060</v>
      </c>
    </row>
    <row r="80" customFormat="false" ht="21.6" hidden="false" customHeight="true" outlineLevel="0" collapsed="false">
      <c r="A80" s="36"/>
      <c r="B80" s="39" t="s">
        <v>154</v>
      </c>
      <c r="C80" s="34" t="n">
        <f aca="false">C44+C50+C54+C59+C62+C68+C73+C79</f>
        <v>1503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-14553</f>
        <v>-14553</v>
      </c>
    </row>
    <row r="83" customFormat="false" ht="21.6" hidden="false" customHeight="true" outlineLevel="0" collapsed="false">
      <c r="A83" s="37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7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6"/>
      <c r="B87" s="39" t="s">
        <v>161</v>
      </c>
      <c r="C87" s="7" t="n">
        <f aca="false">SUM(C82:C86)</f>
        <v>-21053</v>
      </c>
    </row>
    <row r="88" customFormat="false" ht="21.6" hidden="false" customHeight="true" outlineLevel="0" collapsed="false">
      <c r="A88" s="17"/>
      <c r="B88" s="9" t="s">
        <v>162</v>
      </c>
      <c r="C88" s="34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0" t="s">
        <v>163</v>
      </c>
      <c r="B91" s="40"/>
      <c r="C91" s="40"/>
      <c r="D91" s="40"/>
      <c r="E91" s="40"/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</row>
    <row r="93" customFormat="false" ht="21.6" hidden="false" customHeight="true" outlineLevel="0" collapsed="false">
      <c r="A93" s="37" t="s">
        <v>165</v>
      </c>
      <c r="B93" s="37"/>
      <c r="C93" s="16"/>
      <c r="D93" s="16"/>
      <c r="E93" s="34" t="n">
        <f aca="false">C88</f>
        <v>1503</v>
      </c>
    </row>
    <row r="94" customFormat="false" ht="21.6" hidden="false" customHeight="true" outlineLevel="0" collapsed="false">
      <c r="A94" s="41"/>
      <c r="B94" s="41"/>
      <c r="C94" s="42" t="s">
        <v>166</v>
      </c>
      <c r="D94" s="42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0" t="s">
        <v>167</v>
      </c>
      <c r="B96" s="40"/>
      <c r="C96" s="40"/>
      <c r="D96" s="40"/>
      <c r="E96" s="40"/>
    </row>
    <row r="97" customFormat="false" ht="21.6" hidden="false" customHeight="true" outlineLevel="0" collapsed="false">
      <c r="A97" s="40" t="s">
        <v>164</v>
      </c>
      <c r="B97" s="40"/>
      <c r="C97" s="40" t="s">
        <v>31</v>
      </c>
      <c r="D97" s="40"/>
      <c r="E97" s="40" t="s">
        <v>32</v>
      </c>
    </row>
    <row r="98" customFormat="false" ht="21.6" hidden="false" customHeight="true" outlineLevel="0" collapsed="false">
      <c r="A98" s="37" t="s">
        <v>168</v>
      </c>
      <c r="B98" s="37"/>
      <c r="C98" s="43"/>
      <c r="D98" s="43"/>
      <c r="E98" s="7" t="n">
        <f aca="false">E94</f>
        <v>0</v>
      </c>
    </row>
    <row r="99" customFormat="false" ht="21.6" hidden="false" customHeight="true" outlineLevel="0" collapsed="false">
      <c r="A99" s="37" t="s">
        <v>144</v>
      </c>
      <c r="B99" s="37"/>
      <c r="C99" s="16" t="s">
        <v>169</v>
      </c>
      <c r="D99" s="16"/>
      <c r="E99" s="34" t="n">
        <v>0</v>
      </c>
    </row>
    <row r="100" customFormat="false" ht="21.6" hidden="false" customHeight="true" outlineLevel="0" collapsed="false">
      <c r="A100" s="37"/>
      <c r="B100" s="37"/>
      <c r="C100" s="16" t="s">
        <v>170</v>
      </c>
      <c r="D100" s="16"/>
      <c r="E100" s="34" t="n">
        <v>1000</v>
      </c>
    </row>
    <row r="101" customFormat="false" ht="21.6" hidden="false" customHeight="true" outlineLevel="0" collapsed="false">
      <c r="A101" s="37"/>
      <c r="B101" s="37"/>
      <c r="C101" s="16" t="s">
        <v>171</v>
      </c>
      <c r="D101" s="16"/>
      <c r="E101" s="34" t="n">
        <v>140</v>
      </c>
    </row>
    <row r="102" customFormat="false" ht="21.6" hidden="false" customHeight="true" outlineLevel="0" collapsed="false">
      <c r="A102" s="37"/>
      <c r="B102" s="37"/>
      <c r="C102" s="16" t="s">
        <v>172</v>
      </c>
      <c r="D102" s="16"/>
      <c r="E102" s="34" t="n">
        <v>68</v>
      </c>
    </row>
    <row r="103" customFormat="false" ht="21.6" hidden="false" customHeight="true" outlineLevel="0" collapsed="false">
      <c r="A103" s="37"/>
      <c r="B103" s="37"/>
      <c r="C103" s="16" t="s">
        <v>173</v>
      </c>
      <c r="D103" s="16"/>
      <c r="E103" s="34" t="n">
        <v>420</v>
      </c>
    </row>
    <row r="104" customFormat="false" ht="21.6" hidden="false" customHeight="true" outlineLevel="0" collapsed="false">
      <c r="A104" s="37"/>
      <c r="B104" s="37"/>
      <c r="C104" s="16" t="s">
        <v>174</v>
      </c>
      <c r="D104" s="16"/>
      <c r="E104" s="34" t="n">
        <v>775.68</v>
      </c>
    </row>
    <row r="105" customFormat="false" ht="21.6" hidden="false" customHeight="true" outlineLevel="0" collapsed="false">
      <c r="A105" s="37" t="s">
        <v>165</v>
      </c>
      <c r="B105" s="37"/>
      <c r="C105" s="16" t="s">
        <v>175</v>
      </c>
      <c r="D105" s="16"/>
      <c r="E105" s="34" t="n">
        <f aca="false">C88</f>
        <v>1503</v>
      </c>
    </row>
    <row r="106" customFormat="false" ht="21.6" hidden="false" customHeight="true" outlineLevel="0" collapsed="false">
      <c r="A106" s="41"/>
      <c r="B106" s="41"/>
      <c r="C106" s="39" t="s">
        <v>176</v>
      </c>
      <c r="D106" s="39"/>
      <c r="E106" s="7" t="n">
        <f aca="false">SUM(E24,E98)-SUM(E99:E105)</f>
        <v>-416.68</v>
      </c>
    </row>
    <row r="107" customFormat="false" ht="21.6" hidden="false" customHeight="true" outlineLevel="0" collapsed="false">
      <c r="A107" s="44"/>
      <c r="B107" s="44"/>
      <c r="C107" s="44"/>
      <c r="D107" s="44"/>
      <c r="E107" s="44"/>
    </row>
    <row r="108" customFormat="false" ht="21.6" hidden="false" customHeight="true" outlineLevel="0" collapsed="false">
      <c r="A108" s="44"/>
      <c r="B108" s="44"/>
      <c r="C108" s="44"/>
      <c r="D108" s="44"/>
      <c r="E108" s="44"/>
    </row>
    <row r="109" customFormat="false" ht="21.6" hidden="false" customHeight="true" outlineLevel="0" collapsed="false">
      <c r="A109" s="40" t="s">
        <v>177</v>
      </c>
      <c r="B109" s="40"/>
      <c r="C109" s="40"/>
      <c r="D109" s="40"/>
      <c r="E109" s="40"/>
    </row>
    <row r="110" customFormat="false" ht="21.6" hidden="false" customHeight="true" outlineLevel="0" collapsed="false">
      <c r="A110" s="40" t="s">
        <v>164</v>
      </c>
      <c r="B110" s="40"/>
      <c r="C110" s="40" t="s">
        <v>31</v>
      </c>
      <c r="D110" s="40"/>
      <c r="E110" s="40" t="s">
        <v>32</v>
      </c>
    </row>
    <row r="111" customFormat="false" ht="21.6" hidden="false" customHeight="true" outlineLevel="0" collapsed="false">
      <c r="A111" s="37" t="s">
        <v>178</v>
      </c>
      <c r="B111" s="37"/>
      <c r="C111" s="43"/>
      <c r="D111" s="43"/>
      <c r="E111" s="7" t="n">
        <f aca="false">E106</f>
        <v>-416.68</v>
      </c>
    </row>
    <row r="112" customFormat="false" ht="21.6" hidden="false" customHeight="true" outlineLevel="0" collapsed="false">
      <c r="A112" s="37" t="s">
        <v>144</v>
      </c>
      <c r="B112" s="37"/>
      <c r="C112" s="16" t="s">
        <v>179</v>
      </c>
      <c r="D112" s="16"/>
      <c r="E112" s="34" t="n">
        <v>4000</v>
      </c>
    </row>
    <row r="113" customFormat="false" ht="21.6" hidden="false" customHeight="true" outlineLevel="0" collapsed="false">
      <c r="A113" s="37"/>
      <c r="B113" s="37"/>
      <c r="C113" s="16" t="s">
        <v>180</v>
      </c>
      <c r="D113" s="16"/>
      <c r="E113" s="34" t="n">
        <v>2254</v>
      </c>
    </row>
    <row r="114" customFormat="false" ht="43.2" hidden="false" customHeight="true" outlineLevel="0" collapsed="false">
      <c r="A114" s="37"/>
      <c r="B114" s="37"/>
      <c r="C114" s="15" t="s">
        <v>181</v>
      </c>
      <c r="D114" s="15"/>
      <c r="E114" s="34" t="n">
        <v>560</v>
      </c>
    </row>
    <row r="115" customFormat="false" ht="21.6" hidden="false" customHeight="true" outlineLevel="0" collapsed="false">
      <c r="A115" s="37"/>
      <c r="B115" s="37"/>
      <c r="C115" s="16" t="s">
        <v>182</v>
      </c>
      <c r="D115" s="16"/>
      <c r="E115" s="34" t="n">
        <v>0</v>
      </c>
    </row>
    <row r="116" customFormat="false" ht="43.2" hidden="false" customHeight="true" outlineLevel="0" collapsed="false">
      <c r="A116" s="37"/>
      <c r="B116" s="37"/>
      <c r="C116" s="15" t="s">
        <v>183</v>
      </c>
      <c r="D116" s="15"/>
      <c r="E116" s="34" t="n">
        <v>700</v>
      </c>
    </row>
    <row r="117" customFormat="false" ht="21.6" hidden="false" customHeight="true" outlineLevel="0" collapsed="false">
      <c r="A117" s="37"/>
      <c r="B117" s="37"/>
      <c r="C117" s="15" t="s">
        <v>184</v>
      </c>
      <c r="D117" s="15"/>
      <c r="E117" s="34" t="n">
        <v>498</v>
      </c>
    </row>
    <row r="118" customFormat="false" ht="21.6" hidden="false" customHeight="true" outlineLevel="0" collapsed="false">
      <c r="A118" s="37"/>
      <c r="B118" s="37"/>
      <c r="C118" s="16" t="s">
        <v>185</v>
      </c>
      <c r="D118" s="16"/>
      <c r="E118" s="34" t="n">
        <v>368</v>
      </c>
    </row>
    <row r="119" customFormat="false" ht="21.6" hidden="false" customHeight="true" outlineLevel="0" collapsed="false">
      <c r="A119" s="37"/>
      <c r="B119" s="37"/>
      <c r="C119" s="16" t="s">
        <v>186</v>
      </c>
      <c r="D119" s="16"/>
      <c r="E119" s="34" t="n">
        <v>204</v>
      </c>
    </row>
    <row r="120" customFormat="false" ht="21.6" hidden="false" customHeight="true" outlineLevel="0" collapsed="false">
      <c r="A120" s="37"/>
      <c r="B120" s="37"/>
      <c r="C120" s="16" t="s">
        <v>187</v>
      </c>
      <c r="D120" s="16"/>
      <c r="E120" s="34" t="n">
        <v>207.5</v>
      </c>
    </row>
    <row r="121" customFormat="false" ht="21.6" hidden="false" customHeight="true" outlineLevel="0" collapsed="false">
      <c r="A121" s="37"/>
      <c r="B121" s="37"/>
      <c r="C121" s="16" t="s">
        <v>188</v>
      </c>
      <c r="D121" s="16"/>
      <c r="E121" s="34" t="n">
        <v>187</v>
      </c>
    </row>
    <row r="122" customFormat="false" ht="21.6" hidden="false" customHeight="true" outlineLevel="0" collapsed="false">
      <c r="A122" s="37"/>
      <c r="B122" s="37"/>
      <c r="C122" s="16" t="s">
        <v>189</v>
      </c>
      <c r="D122" s="16"/>
      <c r="E122" s="34" t="n">
        <v>391.5</v>
      </c>
    </row>
    <row r="123" customFormat="false" ht="21.6" hidden="false" customHeight="true" outlineLevel="0" collapsed="false">
      <c r="A123" s="37"/>
      <c r="B123" s="37"/>
      <c r="C123" s="16" t="s">
        <v>190</v>
      </c>
      <c r="D123" s="16"/>
      <c r="E123" s="34" t="n">
        <v>966.7</v>
      </c>
    </row>
    <row r="124" customFormat="false" ht="21.6" hidden="false" customHeight="true" outlineLevel="0" collapsed="false">
      <c r="A124" s="37"/>
      <c r="B124" s="37"/>
      <c r="C124" s="16" t="s">
        <v>191</v>
      </c>
      <c r="D124" s="16"/>
      <c r="E124" s="34" t="n">
        <v>4500</v>
      </c>
    </row>
    <row r="125" customFormat="false" ht="21.6" hidden="false" customHeight="true" outlineLevel="0" collapsed="false">
      <c r="A125" s="37" t="s">
        <v>165</v>
      </c>
      <c r="B125" s="37"/>
      <c r="C125" s="45"/>
      <c r="D125" s="45"/>
      <c r="E125" s="34" t="n">
        <f aca="false">C88</f>
        <v>1503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(E36+E111)-SUM(E112:E125)</f>
        <v>3260.12</v>
      </c>
    </row>
    <row r="127" customFormat="false" ht="21.6" hidden="false" customHeight="true" outlineLevel="0" collapsed="false">
      <c r="A127" s="0"/>
      <c r="B127" s="0"/>
      <c r="C127" s="0"/>
      <c r="D127" s="0"/>
      <c r="E127" s="0"/>
    </row>
    <row r="128" customFormat="false" ht="21.6" hidden="false" customHeight="true" outlineLevel="0" collapsed="false">
      <c r="A128" s="0"/>
      <c r="B128" s="0"/>
      <c r="C128" s="0"/>
      <c r="D128" s="0"/>
      <c r="E128" s="0"/>
    </row>
    <row r="129" customFormat="false" ht="21.6" hidden="false" customHeight="true" outlineLevel="0" collapsed="false">
      <c r="A129" s="0"/>
      <c r="B129" s="0"/>
      <c r="C129" s="0"/>
      <c r="D129" s="0"/>
      <c r="E129" s="0"/>
    </row>
    <row r="130" customFormat="false" ht="21.6" hidden="false" customHeight="true" outlineLevel="0" collapsed="false">
      <c r="A130" s="0"/>
      <c r="B130" s="0"/>
      <c r="C130" s="0"/>
      <c r="D130" s="0"/>
      <c r="E130" s="0"/>
    </row>
    <row r="131" customFormat="false" ht="21.6" hidden="false" customHeight="true" outlineLevel="0" collapsed="false">
      <c r="A131" s="0"/>
      <c r="B131" s="0"/>
      <c r="C131" s="0"/>
      <c r="D131" s="0"/>
      <c r="E131" s="0"/>
    </row>
    <row r="132" customFormat="false" ht="21.6" hidden="false" customHeight="true" outlineLevel="0" collapsed="false">
      <c r="A132" s="0"/>
      <c r="B132" s="0"/>
      <c r="C132" s="0"/>
      <c r="D132" s="0"/>
      <c r="E132" s="0"/>
    </row>
    <row r="133" customFormat="false" ht="13.5" hidden="false" customHeight="true" outlineLevel="0" collapsed="false">
      <c r="A133" s="0"/>
      <c r="B133" s="0"/>
      <c r="C133" s="0"/>
      <c r="D133" s="0"/>
      <c r="E133" s="0"/>
    </row>
    <row r="134" customFormat="false" ht="17.25" hidden="false" customHeight="true" outlineLevel="0" collapsed="false">
      <c r="A134" s="0"/>
      <c r="B134" s="0"/>
      <c r="C134" s="0"/>
      <c r="D134" s="0"/>
      <c r="E134" s="0"/>
    </row>
    <row r="135" customFormat="false" ht="21.6" hidden="false" customHeight="true" outlineLevel="0" collapsed="false">
      <c r="A135" s="0"/>
      <c r="B135" s="0"/>
      <c r="C135" s="0"/>
      <c r="D135" s="0"/>
      <c r="E135" s="0"/>
    </row>
    <row r="136" customFormat="false" ht="21.6" hidden="false" customHeight="true" outlineLevel="0" collapsed="false">
      <c r="A136" s="0"/>
      <c r="B136" s="0"/>
      <c r="C136" s="0"/>
      <c r="D136" s="0"/>
      <c r="E136" s="0"/>
    </row>
    <row r="137" customFormat="false" ht="21.6" hidden="false" customHeight="true" outlineLevel="0" collapsed="false">
      <c r="A137" s="0"/>
      <c r="B137" s="0"/>
      <c r="C137" s="0"/>
      <c r="D137" s="0"/>
      <c r="E137" s="0"/>
    </row>
    <row r="138" customFormat="false" ht="21.6" hidden="false" customHeight="true" outlineLevel="0" collapsed="false">
      <c r="A138" s="0"/>
      <c r="B138" s="0"/>
      <c r="C138" s="0"/>
      <c r="D138" s="0"/>
      <c r="E138" s="0"/>
    </row>
    <row r="139" customFormat="false" ht="21.6" hidden="false" customHeight="true" outlineLevel="0" collapsed="false">
      <c r="A139" s="0"/>
      <c r="B139" s="0"/>
      <c r="C139" s="0"/>
      <c r="D139" s="0"/>
      <c r="E139" s="0"/>
    </row>
    <row r="140" customFormat="false" ht="30.25" hidden="false" customHeight="true" outlineLevel="0" collapsed="false">
      <c r="A140" s="0"/>
      <c r="B140" s="0"/>
      <c r="C140" s="0"/>
      <c r="D140" s="0"/>
      <c r="E140" s="0"/>
    </row>
    <row r="141" customFormat="false" ht="21.6" hidden="false" customHeight="true" outlineLevel="0" collapsed="false">
      <c r="A141" s="0"/>
      <c r="B141" s="0"/>
      <c r="C141" s="0"/>
      <c r="D141" s="0"/>
      <c r="E141" s="0"/>
    </row>
    <row r="142" customFormat="false" ht="30.25" hidden="false" customHeight="true" outlineLevel="0" collapsed="false">
      <c r="A142" s="0"/>
      <c r="B142" s="0"/>
      <c r="C142" s="0"/>
      <c r="D142" s="0"/>
      <c r="E142" s="0"/>
    </row>
    <row r="143" customFormat="false" ht="21.6" hidden="false" customHeight="true" outlineLevel="0" collapsed="false">
      <c r="A143" s="0"/>
      <c r="B143" s="0"/>
      <c r="C143" s="0"/>
      <c r="D143" s="0"/>
      <c r="E143" s="0"/>
    </row>
    <row r="144" customFormat="false" ht="21.6" hidden="false" customHeight="true" outlineLevel="0" collapsed="false">
      <c r="A144" s="0"/>
      <c r="B144" s="0"/>
      <c r="C144" s="0"/>
      <c r="D144" s="0"/>
      <c r="E144" s="0"/>
    </row>
    <row r="145" customFormat="false" ht="21.6" hidden="false" customHeight="true" outlineLevel="0" collapsed="false">
      <c r="A145" s="0"/>
      <c r="B145" s="0"/>
      <c r="C145" s="0"/>
      <c r="D145" s="0"/>
      <c r="E145" s="0"/>
    </row>
    <row r="146" customFormat="false" ht="21.6" hidden="false" customHeight="true" outlineLevel="0" collapsed="false">
      <c r="A146" s="0"/>
      <c r="B146" s="0"/>
      <c r="C146" s="0"/>
      <c r="D146" s="0"/>
      <c r="E146" s="0"/>
    </row>
    <row r="147" customFormat="false" ht="21.6" hidden="false" customHeight="true" outlineLevel="0" collapsed="false">
      <c r="A147" s="0"/>
      <c r="B147" s="0"/>
      <c r="C147" s="0"/>
      <c r="D147" s="0"/>
      <c r="E147" s="0"/>
    </row>
    <row r="148" customFormat="false" ht="21.6" hidden="false" customHeight="true" outlineLevel="0" collapsed="false">
      <c r="A148" s="0"/>
      <c r="B148" s="0"/>
      <c r="C148" s="0"/>
      <c r="D148" s="0"/>
      <c r="E148" s="0"/>
    </row>
    <row r="149" customFormat="false" ht="21.6" hidden="false" customHeight="true" outlineLevel="0" collapsed="false">
      <c r="A149" s="0"/>
      <c r="B149" s="0"/>
      <c r="C149" s="0"/>
      <c r="D149" s="0"/>
      <c r="E149" s="0"/>
    </row>
    <row r="150" customFormat="false" ht="21.6" hidden="false" customHeight="true" outlineLevel="0" collapsed="false">
      <c r="A150" s="0"/>
      <c r="B150" s="0"/>
      <c r="C150" s="0"/>
      <c r="D150" s="0"/>
      <c r="E150" s="0"/>
    </row>
    <row r="151" customFormat="false" ht="21.6" hidden="false" customHeight="true" outlineLevel="0" collapsed="false">
      <c r="A151" s="0"/>
      <c r="B151" s="0"/>
      <c r="C151" s="0"/>
      <c r="D151" s="0"/>
      <c r="E151" s="0"/>
    </row>
    <row r="152" customFormat="false" ht="21.6" hidden="false" customHeight="true" outlineLevel="0" collapsed="false">
      <c r="A152" s="0"/>
      <c r="B152" s="0"/>
      <c r="C152" s="0"/>
      <c r="D152" s="0"/>
      <c r="E152" s="0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C8" activeCellId="0" sqref="C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437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31789.47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31789.47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102" t="s">
        <v>438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0" t="s">
        <v>4</v>
      </c>
      <c r="B9" s="100" t="s">
        <v>30</v>
      </c>
      <c r="C9" s="101" t="s">
        <v>31</v>
      </c>
      <c r="D9" s="101"/>
      <c r="E9" s="101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439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440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441</v>
      </c>
      <c r="B12" s="15" t="s">
        <v>275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442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9" t="s">
        <v>443</v>
      </c>
      <c r="B16" s="99"/>
      <c r="C16" s="99"/>
      <c r="D16" s="99"/>
      <c r="E16" s="99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60" t="s">
        <v>4</v>
      </c>
      <c r="B17" s="100" t="s">
        <v>30</v>
      </c>
      <c r="C17" s="101" t="s">
        <v>31</v>
      </c>
      <c r="D17" s="101"/>
      <c r="E17" s="101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444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445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103" t="s">
        <v>446</v>
      </c>
      <c r="B22" s="103"/>
      <c r="C22" s="103"/>
      <c r="D22" s="103"/>
      <c r="E22" s="103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60" t="s">
        <v>4</v>
      </c>
      <c r="B23" s="100" t="s">
        <v>30</v>
      </c>
      <c r="C23" s="101" t="s">
        <v>31</v>
      </c>
      <c r="D23" s="101"/>
      <c r="E23" s="101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447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448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449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7"/>
      <c r="B31" s="17"/>
      <c r="C31" s="41"/>
    </row>
    <row r="32" customFormat="false" ht="21.6" hidden="false" customHeight="true" outlineLevel="0" collapsed="false">
      <c r="A32" s="31" t="s">
        <v>450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H35" s="73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130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93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104" t="n">
        <v>68</v>
      </c>
    </row>
    <row r="73" customFormat="false" ht="21.6" hidden="false" customHeight="true" outlineLevel="0" collapsed="false">
      <c r="A73" s="14" t="s">
        <v>149</v>
      </c>
      <c r="B73" s="15" t="s">
        <v>320</v>
      </c>
      <c r="C73" s="93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93" t="n">
        <v>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234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547</v>
      </c>
      <c r="H84" s="67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2" t="s">
        <v>451</v>
      </c>
      <c r="B87" s="82"/>
      <c r="C87" s="82"/>
      <c r="D87" s="82"/>
      <c r="E87" s="82"/>
      <c r="G87" s="55" t="s">
        <v>395</v>
      </c>
      <c r="H87" s="34" t="n">
        <v>0</v>
      </c>
    </row>
    <row r="88" customFormat="false" ht="21.6" hidden="false" customHeight="true" outlineLevel="0" collapsed="false">
      <c r="A88" s="82" t="s">
        <v>164</v>
      </c>
      <c r="B88" s="82"/>
      <c r="C88" s="82" t="s">
        <v>31</v>
      </c>
      <c r="D88" s="82"/>
      <c r="E88" s="82" t="s">
        <v>32</v>
      </c>
      <c r="G88" s="69" t="s">
        <v>293</v>
      </c>
      <c r="H88" s="88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372</v>
      </c>
      <c r="D89" s="15"/>
      <c r="E89" s="34" t="n">
        <v>150</v>
      </c>
      <c r="G89" s="69"/>
      <c r="H89" s="88"/>
    </row>
    <row r="90" customFormat="false" ht="21.6" hidden="false" customHeight="true" outlineLevel="0" collapsed="false">
      <c r="A90" s="37"/>
      <c r="B90" s="37"/>
      <c r="C90" s="16" t="s">
        <v>373</v>
      </c>
      <c r="D90" s="16"/>
      <c r="E90" s="34" t="n">
        <v>0</v>
      </c>
      <c r="G90" s="69"/>
      <c r="H90" s="88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547</v>
      </c>
    </row>
    <row r="92" customFormat="false" ht="21.6" hidden="false" customHeight="true" outlineLevel="0" collapsed="false">
      <c r="A92" s="70"/>
      <c r="B92" s="70"/>
      <c r="C92" s="42" t="s">
        <v>166</v>
      </c>
      <c r="D92" s="42"/>
      <c r="E92" s="7" t="n">
        <f aca="false">('April 2026 - June 2026'!E109+E14)-SUM(E89:E91)</f>
        <v>28005.47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5" t="s">
        <v>452</v>
      </c>
      <c r="B94" s="85"/>
      <c r="C94" s="85"/>
      <c r="D94" s="85"/>
      <c r="E94" s="85"/>
      <c r="G94" s="55" t="s">
        <v>395</v>
      </c>
      <c r="H94" s="34" t="n">
        <v>0</v>
      </c>
    </row>
    <row r="95" customFormat="false" ht="21.6" hidden="false" customHeight="true" outlineLevel="0" collapsed="false">
      <c r="A95" s="82" t="s">
        <v>164</v>
      </c>
      <c r="B95" s="82"/>
      <c r="C95" s="82" t="s">
        <v>31</v>
      </c>
      <c r="D95" s="82"/>
      <c r="E95" s="82" t="s">
        <v>32</v>
      </c>
      <c r="G95" s="69" t="s">
        <v>293</v>
      </c>
      <c r="H95" s="88" t="n">
        <f aca="false">C71-H94</f>
        <v>200</v>
      </c>
    </row>
    <row r="96" customFormat="false" ht="21.6" hidden="false" customHeight="true" outlineLevel="0" collapsed="false">
      <c r="A96" s="37" t="s">
        <v>375</v>
      </c>
      <c r="B96" s="37"/>
      <c r="C96" s="16"/>
      <c r="D96" s="16"/>
      <c r="E96" s="7" t="n">
        <f aca="false">E92</f>
        <v>28005.47</v>
      </c>
      <c r="G96" s="69"/>
      <c r="H96" s="88"/>
    </row>
    <row r="97" customFormat="false" ht="21.6" hidden="false" customHeight="true" outlineLevel="0" collapsed="false">
      <c r="A97" s="37" t="s">
        <v>144</v>
      </c>
      <c r="B97" s="37"/>
      <c r="C97" s="16" t="s">
        <v>379</v>
      </c>
      <c r="D97" s="16"/>
      <c r="E97" s="34" t="n">
        <v>0</v>
      </c>
      <c r="G97" s="69"/>
      <c r="H97" s="88"/>
    </row>
    <row r="98" customFormat="false" ht="21.6" hidden="false" customHeight="true" outlineLevel="0" collapsed="false">
      <c r="A98" s="37"/>
      <c r="B98" s="37"/>
      <c r="C98" s="16" t="s">
        <v>373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547</v>
      </c>
    </row>
    <row r="100" customFormat="false" ht="21.6" hidden="false" customHeight="true" outlineLevel="0" collapsed="false">
      <c r="A100" s="70"/>
      <c r="B100" s="70"/>
      <c r="C100" s="39" t="s">
        <v>176</v>
      </c>
      <c r="D100" s="39"/>
      <c r="E100" s="7" t="n">
        <f aca="false">(E20+E96)-SUM(E97:E99)</f>
        <v>29863.47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5" t="s">
        <v>453</v>
      </c>
      <c r="B103" s="85"/>
      <c r="C103" s="85"/>
      <c r="D103" s="85"/>
      <c r="E103" s="85"/>
      <c r="G103" s="55" t="s">
        <v>395</v>
      </c>
      <c r="H103" s="34" t="n">
        <v>0</v>
      </c>
    </row>
    <row r="104" customFormat="false" ht="21.6" hidden="false" customHeight="true" outlineLevel="0" collapsed="false">
      <c r="A104" s="82" t="s">
        <v>164</v>
      </c>
      <c r="B104" s="82"/>
      <c r="C104" s="82" t="s">
        <v>31</v>
      </c>
      <c r="D104" s="82"/>
      <c r="E104" s="82" t="s">
        <v>32</v>
      </c>
      <c r="G104" s="69" t="s">
        <v>293</v>
      </c>
      <c r="H104" s="88" t="n">
        <f aca="false">C71-H103</f>
        <v>200</v>
      </c>
    </row>
    <row r="105" customFormat="false" ht="21.6" hidden="false" customHeight="true" outlineLevel="0" collapsed="false">
      <c r="A105" s="37" t="s">
        <v>418</v>
      </c>
      <c r="B105" s="37"/>
      <c r="C105" s="16"/>
      <c r="D105" s="16"/>
      <c r="E105" s="7" t="n">
        <f aca="false">E100</f>
        <v>29863.47</v>
      </c>
      <c r="G105" s="69"/>
      <c r="H105" s="88"/>
    </row>
    <row r="106" customFormat="false" ht="21.6" hidden="false" customHeight="true" outlineLevel="0" collapsed="false">
      <c r="A106" s="37" t="s">
        <v>144</v>
      </c>
      <c r="B106" s="37"/>
      <c r="C106" s="16" t="s">
        <v>379</v>
      </c>
      <c r="D106" s="16"/>
      <c r="E106" s="34" t="n">
        <v>0</v>
      </c>
      <c r="G106" s="69"/>
      <c r="H106" s="88"/>
    </row>
    <row r="107" customFormat="false" ht="21.6" hidden="false" customHeight="true" outlineLevel="0" collapsed="false">
      <c r="A107" s="37"/>
      <c r="B107" s="37"/>
      <c r="C107" s="16" t="s">
        <v>373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547</v>
      </c>
    </row>
    <row r="109" customFormat="false" ht="21.6" hidden="false" customHeight="true" outlineLevel="0" collapsed="false">
      <c r="A109" s="70"/>
      <c r="B109" s="70"/>
      <c r="C109" s="39" t="s">
        <v>176</v>
      </c>
      <c r="D109" s="39"/>
      <c r="E109" s="7" t="n">
        <f aca="false">(E27+E105)-SUM(E106:E108)</f>
        <v>31789.47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  <c r="D117" s="105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3">
    <mergeCell ref="A1:E1"/>
    <mergeCell ref="A4:B4"/>
    <mergeCell ref="A5:B5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 H87 H94 H103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9" activeCellId="0" sqref="B7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454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E110</f>
        <v>37335.47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37335.47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C84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6" t="s">
        <v>455</v>
      </c>
      <c r="B8" s="86"/>
      <c r="C8" s="86"/>
      <c r="D8" s="86"/>
      <c r="E8" s="86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456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457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458</v>
      </c>
      <c r="B12" s="15" t="s">
        <v>275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459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460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461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462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86" t="s">
        <v>463</v>
      </c>
      <c r="B22" s="86"/>
      <c r="C22" s="86"/>
      <c r="D22" s="86"/>
      <c r="E22" s="86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464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465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466</v>
      </c>
      <c r="B26" s="15" t="s">
        <v>275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467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39" t="s">
        <v>38</v>
      </c>
      <c r="D28" s="39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  <c r="C31" s="18"/>
      <c r="D31" s="49"/>
      <c r="E31" s="50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1" t="s">
        <v>468</v>
      </c>
      <c r="B33" s="31"/>
      <c r="C33" s="31"/>
    </row>
    <row r="34" customFormat="false" ht="21.6" hidden="false" customHeight="true" outlineLevel="0" collapsed="false">
      <c r="A34" s="31" t="s">
        <v>30</v>
      </c>
      <c r="B34" s="31" t="s">
        <v>31</v>
      </c>
      <c r="C34" s="5" t="s">
        <v>32</v>
      </c>
      <c r="D34" s="32"/>
    </row>
    <row r="35" customFormat="false" ht="21.6" hidden="false" customHeight="true" outlineLevel="0" collapsed="false">
      <c r="A35" s="33" t="s">
        <v>83</v>
      </c>
      <c r="B35" s="33"/>
      <c r="C35" s="33"/>
      <c r="I35" s="73" t="n">
        <v>9</v>
      </c>
    </row>
    <row r="36" customFormat="false" ht="21.6" hidden="false" customHeight="true" outlineLevel="0" collapsed="false">
      <c r="A36" s="14" t="s">
        <v>271</v>
      </c>
      <c r="B36" s="15"/>
      <c r="C36" s="34" t="n">
        <v>78</v>
      </c>
    </row>
    <row r="37" customFormat="false" ht="21.6" hidden="false" customHeight="true" outlineLevel="0" collapsed="false">
      <c r="A37" s="14" t="s">
        <v>50</v>
      </c>
      <c r="B37" s="16"/>
      <c r="C37" s="34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4" t="n">
        <v>149</v>
      </c>
    </row>
    <row r="39" customFormat="false" ht="21.6" hidden="false" customHeight="true" outlineLevel="0" collapsed="false">
      <c r="A39" s="37"/>
      <c r="B39" s="9" t="s">
        <v>90</v>
      </c>
      <c r="C39" s="34" t="n">
        <f aca="false">SUM(C36:C38)</f>
        <v>227</v>
      </c>
    </row>
    <row r="40" customFormat="false" ht="21.6" hidden="false" customHeight="true" outlineLevel="0" collapsed="false">
      <c r="A40" s="33" t="s">
        <v>290</v>
      </c>
      <c r="B40" s="33"/>
      <c r="C40" s="33"/>
    </row>
    <row r="41" customFormat="false" ht="21.6" hidden="false" customHeight="true" outlineLevel="0" collapsed="false">
      <c r="A41" s="33"/>
      <c r="B41" s="33"/>
      <c r="C41" s="33"/>
    </row>
    <row r="42" customFormat="false" ht="21.6" hidden="false" customHeight="true" outlineLevel="0" collapsed="false">
      <c r="A42" s="14" t="s">
        <v>95</v>
      </c>
      <c r="B42" s="15"/>
      <c r="C42" s="34" t="n">
        <v>0</v>
      </c>
    </row>
    <row r="43" customFormat="false" ht="21.6" hidden="false" customHeight="true" outlineLevel="0" collapsed="false">
      <c r="A43" s="14" t="s">
        <v>97</v>
      </c>
      <c r="B43" s="15"/>
      <c r="C43" s="34" t="n">
        <v>0</v>
      </c>
    </row>
    <row r="44" customFormat="false" ht="21.6" hidden="false" customHeight="true" outlineLevel="0" collapsed="false">
      <c r="A44" s="14" t="s">
        <v>99</v>
      </c>
      <c r="B44" s="15"/>
      <c r="C44" s="34" t="n">
        <v>0</v>
      </c>
    </row>
    <row r="45" customFormat="false" ht="21.6" hidden="false" customHeight="true" outlineLevel="0" collapsed="false">
      <c r="A45" s="14" t="s">
        <v>101</v>
      </c>
      <c r="B45" s="15"/>
      <c r="C45" s="34" t="n">
        <v>0</v>
      </c>
    </row>
    <row r="46" customFormat="false" ht="43.2" hidden="false" customHeight="true" outlineLevel="0" collapsed="false">
      <c r="A46" s="14" t="s">
        <v>159</v>
      </c>
      <c r="B46" s="15"/>
      <c r="C46" s="34" t="n">
        <v>0</v>
      </c>
    </row>
    <row r="47" customFormat="false" ht="21.6" hidden="false" customHeight="true" outlineLevel="0" collapsed="false">
      <c r="A47" s="14"/>
      <c r="B47" s="9" t="s">
        <v>103</v>
      </c>
      <c r="C47" s="34" t="n">
        <f aca="false">SUM(C42:C46)</f>
        <v>0</v>
      </c>
    </row>
    <row r="48" customFormat="false" ht="21.6" hidden="false" customHeight="true" outlineLevel="0" collapsed="false">
      <c r="A48" s="33" t="s">
        <v>105</v>
      </c>
      <c r="B48" s="33"/>
      <c r="C48" s="33"/>
    </row>
    <row r="49" customFormat="false" ht="21.6" hidden="false" customHeight="true" outlineLevel="0" collapsed="false">
      <c r="A49" s="14" t="s">
        <v>107</v>
      </c>
      <c r="B49" s="15" t="s">
        <v>108</v>
      </c>
      <c r="C49" s="34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4" t="n">
        <v>0</v>
      </c>
    </row>
    <row r="51" customFormat="false" ht="21.6" hidden="false" customHeight="true" outlineLevel="0" collapsed="false">
      <c r="A51" s="14"/>
      <c r="B51" s="9" t="s">
        <v>113</v>
      </c>
      <c r="C51" s="34" t="n">
        <f aca="false">SUM(C49:C50)</f>
        <v>0</v>
      </c>
    </row>
    <row r="52" customFormat="false" ht="21.6" hidden="false" customHeight="true" outlineLevel="0" collapsed="false">
      <c r="A52" s="33" t="s">
        <v>115</v>
      </c>
      <c r="B52" s="33"/>
      <c r="C52" s="33"/>
    </row>
    <row r="53" customFormat="false" ht="21.6" hidden="false" customHeight="true" outlineLevel="0" collapsed="false">
      <c r="A53" s="14" t="s">
        <v>117</v>
      </c>
      <c r="B53" s="15" t="s">
        <v>118</v>
      </c>
      <c r="C53" s="34" t="n">
        <v>0</v>
      </c>
    </row>
    <row r="54" customFormat="false" ht="21.6" hidden="false" customHeight="true" outlineLevel="0" collapsed="false">
      <c r="A54" s="37"/>
      <c r="B54" s="15" t="s">
        <v>120</v>
      </c>
      <c r="C54" s="34" t="n">
        <v>0</v>
      </c>
    </row>
    <row r="55" customFormat="false" ht="21.6" hidden="false" customHeight="true" outlineLevel="0" collapsed="false">
      <c r="A55" s="37"/>
      <c r="B55" s="15" t="s">
        <v>122</v>
      </c>
      <c r="C55" s="34" t="n">
        <v>0</v>
      </c>
    </row>
    <row r="56" customFormat="false" ht="21.6" hidden="false" customHeight="true" outlineLevel="0" collapsed="false">
      <c r="A56" s="37"/>
      <c r="B56" s="9" t="s">
        <v>124</v>
      </c>
      <c r="C56" s="34" t="n">
        <f aca="false">SUM(C53:C55)</f>
        <v>0</v>
      </c>
    </row>
    <row r="57" customFormat="false" ht="21.6" hidden="false" customHeight="true" outlineLevel="0" collapsed="false">
      <c r="A57" s="33" t="s">
        <v>125</v>
      </c>
      <c r="B57" s="33"/>
      <c r="C57" s="33"/>
    </row>
    <row r="58" customFormat="false" ht="21.6" hidden="false" customHeight="true" outlineLevel="0" collapsed="false">
      <c r="A58" s="14" t="s">
        <v>126</v>
      </c>
      <c r="B58" s="106" t="s">
        <v>127</v>
      </c>
      <c r="C58" s="34" t="n">
        <v>0</v>
      </c>
    </row>
    <row r="59" customFormat="false" ht="21.6" hidden="false" customHeight="true" outlineLevel="0" collapsed="false">
      <c r="A59" s="37"/>
      <c r="B59" s="9" t="s">
        <v>128</v>
      </c>
      <c r="C59" s="34" t="n">
        <f aca="false">SUM(C58)</f>
        <v>0</v>
      </c>
    </row>
    <row r="60" customFormat="false" ht="21.6" hidden="false" customHeight="true" outlineLevel="0" collapsed="false">
      <c r="A60" s="33" t="s">
        <v>129</v>
      </c>
      <c r="B60" s="33"/>
      <c r="C60" s="33"/>
    </row>
    <row r="61" customFormat="false" ht="43.2" hidden="false" customHeight="true" outlineLevel="0" collapsed="false">
      <c r="A61" s="14" t="s">
        <v>130</v>
      </c>
      <c r="B61" s="15" t="s">
        <v>131</v>
      </c>
      <c r="C61" s="34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4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4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4" t="n">
        <v>0</v>
      </c>
    </row>
    <row r="65" customFormat="false" ht="21.6" hidden="false" customHeight="true" outlineLevel="0" collapsed="false">
      <c r="A65" s="14"/>
      <c r="B65" s="9" t="s">
        <v>23</v>
      </c>
      <c r="C65" s="34" t="n">
        <f aca="false">SUM(C61:C64)</f>
        <v>0</v>
      </c>
    </row>
    <row r="66" customFormat="false" ht="21.6" hidden="false" customHeight="true" outlineLevel="0" collapsed="false">
      <c r="A66" s="33" t="s">
        <v>138</v>
      </c>
      <c r="B66" s="33"/>
      <c r="C66" s="33"/>
    </row>
    <row r="67" customFormat="false" ht="21.6" hidden="false" customHeight="true" outlineLevel="0" collapsed="false">
      <c r="A67" s="14" t="s">
        <v>139</v>
      </c>
      <c r="B67" s="16"/>
      <c r="C67" s="34" t="n">
        <v>0</v>
      </c>
    </row>
    <row r="68" customFormat="false" ht="21.6" hidden="false" customHeight="true" outlineLevel="0" collapsed="false">
      <c r="A68" s="37" t="s">
        <v>140</v>
      </c>
      <c r="B68" s="16" t="s">
        <v>141</v>
      </c>
      <c r="C68" s="34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4" t="n">
        <v>0</v>
      </c>
    </row>
    <row r="70" customFormat="false" ht="21.6" hidden="false" customHeight="true" outlineLevel="0" collapsed="false">
      <c r="A70" s="14"/>
      <c r="B70" s="9" t="s">
        <v>143</v>
      </c>
      <c r="C70" s="34" t="n">
        <f aca="false">SUM(C67:C69)</f>
        <v>0</v>
      </c>
    </row>
    <row r="71" customFormat="false" ht="21.6" hidden="false" customHeight="true" outlineLevel="0" collapsed="false">
      <c r="A71" s="33" t="s">
        <v>144</v>
      </c>
      <c r="B71" s="33"/>
      <c r="C71" s="33"/>
    </row>
    <row r="72" customFormat="false" ht="21.6" hidden="false" customHeight="true" outlineLevel="0" collapsed="false">
      <c r="A72" s="14" t="s">
        <v>145</v>
      </c>
      <c r="B72" s="16" t="s">
        <v>146</v>
      </c>
      <c r="C72" s="34" t="n">
        <v>200</v>
      </c>
    </row>
    <row r="73" customFormat="false" ht="21.6" hidden="false" customHeight="true" outlineLevel="0" collapsed="false">
      <c r="A73" s="6" t="s">
        <v>147</v>
      </c>
      <c r="B73" s="53" t="s">
        <v>148</v>
      </c>
      <c r="C73" s="34" t="n">
        <v>68</v>
      </c>
    </row>
    <row r="74" customFormat="false" ht="21.6" hidden="false" customHeight="true" outlineLevel="0" collapsed="false">
      <c r="A74" s="14" t="s">
        <v>149</v>
      </c>
      <c r="B74" s="15" t="s">
        <v>320</v>
      </c>
      <c r="C74" s="34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4" t="n">
        <v>0</v>
      </c>
    </row>
    <row r="76" customFormat="false" ht="21.6" hidden="false" customHeight="true" outlineLevel="0" collapsed="false">
      <c r="A76" s="37"/>
      <c r="B76" s="39" t="s">
        <v>153</v>
      </c>
      <c r="C76" s="34" t="n">
        <f aca="false">SUM(C72:C75)</f>
        <v>320</v>
      </c>
    </row>
    <row r="77" customFormat="false" ht="21.6" hidden="false" customHeight="true" outlineLevel="0" collapsed="false">
      <c r="A77" s="37"/>
      <c r="B77" s="39" t="s">
        <v>23</v>
      </c>
      <c r="C77" s="34" t="n">
        <f aca="false">C39+C47+C51+C56+C59+C65+C70+C76</f>
        <v>547</v>
      </c>
    </row>
    <row r="78" customFormat="false" ht="21.6" hidden="false" customHeight="true" outlineLevel="0" collapsed="false">
      <c r="A78" s="33" t="s">
        <v>155</v>
      </c>
      <c r="B78" s="33"/>
      <c r="C78" s="33"/>
    </row>
    <row r="79" customFormat="false" ht="21.6" hidden="false" customHeight="true" outlineLevel="0" collapsed="false">
      <c r="A79" s="37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+$0.00</v>
      </c>
    </row>
    <row r="80" customFormat="false" ht="21.6" hidden="false" customHeight="true" outlineLevel="0" collapsed="false">
      <c r="A80" s="37" t="s">
        <v>157</v>
      </c>
      <c r="B80" s="16"/>
      <c r="C80" s="7" t="n">
        <v>0</v>
      </c>
    </row>
    <row r="81" customFormat="false" ht="21.6" hidden="false" customHeight="true" outlineLevel="0" collapsed="false">
      <c r="A81" s="37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234</v>
      </c>
      <c r="B83" s="16"/>
      <c r="C83" s="7" t="n">
        <v>0</v>
      </c>
    </row>
    <row r="84" customFormat="false" ht="21.6" hidden="false" customHeight="true" outlineLevel="0" collapsed="false">
      <c r="A84" s="37"/>
      <c r="B84" s="39" t="s">
        <v>161</v>
      </c>
      <c r="C84" s="7" t="n">
        <f aca="false">C79+C80+C81+C82+C83</f>
        <v>0</v>
      </c>
    </row>
    <row r="85" customFormat="false" ht="21.6" hidden="false" customHeight="true" outlineLevel="0" collapsed="false">
      <c r="A85" s="14"/>
      <c r="B85" s="9" t="s">
        <v>162</v>
      </c>
      <c r="C85" s="34" t="n">
        <f aca="false">C77</f>
        <v>547</v>
      </c>
      <c r="H85" s="67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94" t="s">
        <v>469</v>
      </c>
      <c r="B88" s="94"/>
      <c r="C88" s="94"/>
      <c r="D88" s="94"/>
      <c r="E88" s="94"/>
      <c r="G88" s="55" t="s">
        <v>257</v>
      </c>
      <c r="H88" s="34" t="n">
        <v>0</v>
      </c>
    </row>
    <row r="89" customFormat="false" ht="21.6" hidden="false" customHeight="true" outlineLevel="0" collapsed="false">
      <c r="A89" s="40" t="s">
        <v>164</v>
      </c>
      <c r="B89" s="40"/>
      <c r="C89" s="40" t="s">
        <v>31</v>
      </c>
      <c r="D89" s="40"/>
      <c r="E89" s="40" t="s">
        <v>32</v>
      </c>
      <c r="G89" s="56" t="s">
        <v>258</v>
      </c>
      <c r="H89" s="88" t="n">
        <f aca="false">C72-H88</f>
        <v>200</v>
      </c>
    </row>
    <row r="90" customFormat="false" ht="43.2" hidden="false" customHeight="true" outlineLevel="0" collapsed="false">
      <c r="A90" s="37" t="s">
        <v>144</v>
      </c>
      <c r="B90" s="37"/>
      <c r="C90" s="15" t="s">
        <v>372</v>
      </c>
      <c r="D90" s="15"/>
      <c r="E90" s="34" t="n">
        <v>150</v>
      </c>
      <c r="G90" s="56"/>
      <c r="H90" s="88"/>
    </row>
    <row r="91" customFormat="false" ht="21.6" hidden="false" customHeight="true" outlineLevel="0" collapsed="false">
      <c r="A91" s="37"/>
      <c r="B91" s="37"/>
      <c r="C91" s="16" t="s">
        <v>373</v>
      </c>
      <c r="D91" s="16"/>
      <c r="E91" s="34" t="n">
        <v>0</v>
      </c>
      <c r="G91" s="56"/>
      <c r="H91" s="88"/>
    </row>
    <row r="92" customFormat="false" ht="21.6" hidden="false" customHeight="true" outlineLevel="0" collapsed="false">
      <c r="A92" s="37" t="s">
        <v>165</v>
      </c>
      <c r="B92" s="37"/>
      <c r="C92" s="16"/>
      <c r="D92" s="16"/>
      <c r="E92" s="34" t="n">
        <f aca="false">C85</f>
        <v>547</v>
      </c>
    </row>
    <row r="93" customFormat="false" ht="21.6" hidden="false" customHeight="true" outlineLevel="0" collapsed="false">
      <c r="A93" s="70"/>
      <c r="B93" s="70"/>
      <c r="C93" s="42" t="s">
        <v>166</v>
      </c>
      <c r="D93" s="42"/>
      <c r="E93" s="7" t="n">
        <f aca="false">('July 2026 - September 2026'!E109+E14)-SUM(E90:E92)</f>
        <v>33633.47</v>
      </c>
    </row>
    <row r="94" customFormat="false" ht="21.6" hidden="false" customHeight="true" outlineLevel="0" collapsed="false"/>
    <row r="95" customFormat="false" ht="21.6" hidden="false" customHeight="true" outlineLevel="0" collapsed="false">
      <c r="A95" s="40" t="s">
        <v>470</v>
      </c>
      <c r="B95" s="40"/>
      <c r="C95" s="40"/>
      <c r="D95" s="40"/>
      <c r="E95" s="40"/>
      <c r="G95" s="55" t="s">
        <v>257</v>
      </c>
      <c r="H95" s="34" t="n">
        <v>0</v>
      </c>
    </row>
    <row r="96" customFormat="false" ht="21.6" hidden="false" customHeight="true" outlineLevel="0" collapsed="false">
      <c r="A96" s="40" t="s">
        <v>164</v>
      </c>
      <c r="B96" s="40"/>
      <c r="C96" s="40" t="s">
        <v>31</v>
      </c>
      <c r="D96" s="40"/>
      <c r="E96" s="40" t="s">
        <v>32</v>
      </c>
      <c r="G96" s="69" t="s">
        <v>293</v>
      </c>
      <c r="H96" s="88" t="n">
        <f aca="false">C72-H95</f>
        <v>200</v>
      </c>
    </row>
    <row r="97" customFormat="false" ht="21.6" hidden="false" customHeight="true" outlineLevel="0" collapsed="false">
      <c r="A97" s="37" t="s">
        <v>397</v>
      </c>
      <c r="B97" s="37"/>
      <c r="C97" s="16"/>
      <c r="D97" s="16"/>
      <c r="E97" s="7" t="n">
        <f aca="false">E93</f>
        <v>33633.47</v>
      </c>
      <c r="G97" s="69"/>
      <c r="H97" s="88"/>
    </row>
    <row r="98" customFormat="false" ht="21.6" hidden="false" customHeight="true" outlineLevel="0" collapsed="false">
      <c r="A98" s="37" t="s">
        <v>144</v>
      </c>
      <c r="B98" s="37"/>
      <c r="C98" s="16" t="s">
        <v>379</v>
      </c>
      <c r="D98" s="16"/>
      <c r="E98" s="34" t="n">
        <v>0</v>
      </c>
      <c r="G98" s="69"/>
      <c r="H98" s="88"/>
    </row>
    <row r="99" customFormat="false" ht="21.6" hidden="false" customHeight="true" outlineLevel="0" collapsed="false">
      <c r="A99" s="37"/>
      <c r="B99" s="37"/>
      <c r="C99" s="16" t="s">
        <v>373</v>
      </c>
      <c r="D99" s="16"/>
      <c r="E99" s="34" t="n">
        <v>0</v>
      </c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C85</f>
        <v>547</v>
      </c>
    </row>
    <row r="101" customFormat="false" ht="21.6" hidden="false" customHeight="true" outlineLevel="0" collapsed="false">
      <c r="A101" s="70"/>
      <c r="B101" s="70"/>
      <c r="C101" s="39" t="s">
        <v>176</v>
      </c>
      <c r="D101" s="39"/>
      <c r="E101" s="7" t="n">
        <f aca="false">(E20+E97)-SUM(E98:E100)</f>
        <v>35491.47</v>
      </c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4"/>
      <c r="B103" s="44"/>
      <c r="C103" s="44"/>
      <c r="D103" s="44"/>
      <c r="E103" s="44"/>
    </row>
    <row r="104" customFormat="false" ht="21.6" hidden="false" customHeight="true" outlineLevel="0" collapsed="false">
      <c r="A104" s="94" t="s">
        <v>471</v>
      </c>
      <c r="B104" s="94"/>
      <c r="C104" s="94"/>
      <c r="D104" s="94"/>
      <c r="E104" s="94"/>
      <c r="G104" s="55" t="s">
        <v>257</v>
      </c>
      <c r="H104" s="34" t="n">
        <v>0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G105" s="69" t="s">
        <v>293</v>
      </c>
      <c r="H105" s="88" t="n">
        <f aca="false">C72-H104</f>
        <v>200</v>
      </c>
    </row>
    <row r="106" customFormat="false" ht="21.6" hidden="false" customHeight="true" outlineLevel="0" collapsed="false">
      <c r="A106" s="37" t="s">
        <v>418</v>
      </c>
      <c r="B106" s="37"/>
      <c r="C106" s="16"/>
      <c r="D106" s="16"/>
      <c r="E106" s="7" t="n">
        <f aca="false">E101</f>
        <v>35491.47</v>
      </c>
      <c r="G106" s="69"/>
      <c r="H106" s="88"/>
    </row>
    <row r="107" customFormat="false" ht="43.2" hidden="false" customHeight="true" outlineLevel="0" collapsed="false">
      <c r="A107" s="37" t="s">
        <v>144</v>
      </c>
      <c r="B107" s="37"/>
      <c r="C107" s="15" t="s">
        <v>372</v>
      </c>
      <c r="D107" s="15"/>
      <c r="E107" s="34" t="n">
        <v>150</v>
      </c>
      <c r="G107" s="69"/>
      <c r="H107" s="88"/>
    </row>
    <row r="108" customFormat="false" ht="21.6" hidden="false" customHeight="true" outlineLevel="0" collapsed="false">
      <c r="A108" s="37"/>
      <c r="B108" s="37"/>
      <c r="C108" s="16" t="s">
        <v>373</v>
      </c>
      <c r="D108" s="16"/>
      <c r="E108" s="34" t="n">
        <v>0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C85</f>
        <v>547</v>
      </c>
    </row>
    <row r="110" customFormat="false" ht="21.6" hidden="false" customHeight="true" outlineLevel="0" collapsed="false">
      <c r="A110" s="70"/>
      <c r="B110" s="70"/>
      <c r="C110" s="39" t="s">
        <v>176</v>
      </c>
      <c r="D110" s="39"/>
      <c r="E110" s="7" t="n">
        <f aca="false">(E28+E106)-SUM(E107:E109)</f>
        <v>37335.47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 H88 H95 H104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472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42963.47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42963.47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6" t="s">
        <v>473</v>
      </c>
      <c r="B8" s="86"/>
      <c r="C8" s="86"/>
      <c r="D8" s="86"/>
      <c r="E8" s="86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474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475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476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10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6" t="s">
        <v>477</v>
      </c>
      <c r="B15" s="86"/>
      <c r="C15" s="86"/>
      <c r="D15" s="86"/>
      <c r="E15" s="86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478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479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480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481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482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483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484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485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J35" s="73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130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93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104" t="n">
        <v>68</v>
      </c>
    </row>
    <row r="73" customFormat="false" ht="21.6" hidden="false" customHeight="true" outlineLevel="0" collapsed="false">
      <c r="A73" s="14" t="s">
        <v>149</v>
      </c>
      <c r="B73" s="15" t="s">
        <v>320</v>
      </c>
      <c r="C73" s="93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93" t="n">
        <v>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234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547</v>
      </c>
      <c r="H84" s="67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94" t="s">
        <v>486</v>
      </c>
      <c r="B87" s="94"/>
      <c r="C87" s="94"/>
      <c r="D87" s="94"/>
      <c r="E87" s="94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56" t="s">
        <v>258</v>
      </c>
      <c r="H88" s="88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5" t="s">
        <v>379</v>
      </c>
      <c r="D89" s="15"/>
      <c r="E89" s="34" t="n">
        <v>0</v>
      </c>
      <c r="G89" s="56"/>
      <c r="H89" s="88"/>
    </row>
    <row r="90" customFormat="false" ht="21.6" hidden="false" customHeight="true" outlineLevel="0" collapsed="false">
      <c r="A90" s="37"/>
      <c r="B90" s="37"/>
      <c r="C90" s="16" t="s">
        <v>373</v>
      </c>
      <c r="D90" s="16"/>
      <c r="E90" s="34" t="n">
        <v>0</v>
      </c>
      <c r="G90" s="56"/>
      <c r="H90" s="88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547</v>
      </c>
    </row>
    <row r="92" customFormat="false" ht="21.6" hidden="false" customHeight="true" outlineLevel="0" collapsed="false">
      <c r="A92" s="70"/>
      <c r="B92" s="70"/>
      <c r="C92" s="42" t="s">
        <v>166</v>
      </c>
      <c r="D92" s="42"/>
      <c r="E92" s="7" t="n">
        <f aca="false">('October 2026 - December 2026'!E110+E13)-SUM(E89:E91)</f>
        <v>39261.47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94" t="s">
        <v>487</v>
      </c>
      <c r="B94" s="94"/>
      <c r="C94" s="94"/>
      <c r="D94" s="94"/>
      <c r="E94" s="94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9" t="s">
        <v>293</v>
      </c>
      <c r="H95" s="88" t="n">
        <f aca="false">C71-H94</f>
        <v>200</v>
      </c>
    </row>
    <row r="96" customFormat="false" ht="21.6" hidden="false" customHeight="true" outlineLevel="0" collapsed="false">
      <c r="A96" s="37" t="s">
        <v>327</v>
      </c>
      <c r="B96" s="37"/>
      <c r="C96" s="16"/>
      <c r="D96" s="16"/>
      <c r="E96" s="7" t="n">
        <f aca="false">E92</f>
        <v>39261.47</v>
      </c>
      <c r="G96" s="69"/>
      <c r="H96" s="88"/>
    </row>
    <row r="97" customFormat="false" ht="43.2" hidden="false" customHeight="true" outlineLevel="0" collapsed="false">
      <c r="A97" s="37" t="s">
        <v>144</v>
      </c>
      <c r="B97" s="37"/>
      <c r="C97" s="15" t="s">
        <v>372</v>
      </c>
      <c r="D97" s="15"/>
      <c r="E97" s="34" t="n">
        <v>150</v>
      </c>
      <c r="G97" s="69"/>
      <c r="H97" s="88"/>
    </row>
    <row r="98" customFormat="false" ht="21.6" hidden="false" customHeight="true" outlineLevel="0" collapsed="false">
      <c r="A98" s="37"/>
      <c r="B98" s="37"/>
      <c r="C98" s="16" t="s">
        <v>373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547</v>
      </c>
    </row>
    <row r="100" customFormat="false" ht="21.6" hidden="false" customHeight="true" outlineLevel="0" collapsed="false">
      <c r="A100" s="70"/>
      <c r="B100" s="70"/>
      <c r="C100" s="39" t="s">
        <v>176</v>
      </c>
      <c r="D100" s="39"/>
      <c r="E100" s="7" t="n">
        <f aca="false">(E20+E96)-SUM(E97:E99)</f>
        <v>41037.47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488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88" t="n">
        <f aca="false">C71-H103</f>
        <v>200</v>
      </c>
    </row>
    <row r="105" customFormat="false" ht="21.6" hidden="false" customHeight="true" outlineLevel="0" collapsed="false">
      <c r="A105" s="37" t="s">
        <v>418</v>
      </c>
      <c r="B105" s="37"/>
      <c r="C105" s="16"/>
      <c r="D105" s="16"/>
      <c r="E105" s="7" t="n">
        <f aca="false">E100</f>
        <v>41037.47</v>
      </c>
      <c r="G105" s="56"/>
      <c r="H105" s="88"/>
    </row>
    <row r="106" customFormat="false" ht="21.6" hidden="false" customHeight="true" outlineLevel="0" collapsed="false">
      <c r="A106" s="37" t="s">
        <v>144</v>
      </c>
      <c r="B106" s="37"/>
      <c r="C106" s="15" t="s">
        <v>379</v>
      </c>
      <c r="D106" s="15"/>
      <c r="E106" s="34" t="n">
        <v>0</v>
      </c>
      <c r="G106" s="56"/>
      <c r="H106" s="88"/>
    </row>
    <row r="107" customFormat="false" ht="21.6" hidden="false" customHeight="true" outlineLevel="0" collapsed="false">
      <c r="A107" s="37"/>
      <c r="B107" s="37"/>
      <c r="C107" s="16" t="s">
        <v>373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547</v>
      </c>
    </row>
    <row r="109" customFormat="false" ht="21.6" hidden="false" customHeight="true" outlineLevel="0" collapsed="false">
      <c r="A109" s="70"/>
      <c r="B109" s="70"/>
      <c r="C109" s="39" t="s">
        <v>176</v>
      </c>
      <c r="D109" s="39"/>
      <c r="E109" s="7" t="n">
        <f aca="false">(E27+E105)-SUM(E106:E108)</f>
        <v>42963.47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 H87 H94 H103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489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48441.47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48441.47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490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491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492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493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494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495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496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39" t="s">
        <v>38</v>
      </c>
      <c r="D19" s="39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49"/>
      <c r="E20" s="5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497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498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499</v>
      </c>
      <c r="B24" s="15" t="s">
        <v>275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500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501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502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K35" s="73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93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130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320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234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547</v>
      </c>
      <c r="H84" s="67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94" t="s">
        <v>503</v>
      </c>
      <c r="B87" s="94"/>
      <c r="C87" s="94"/>
      <c r="D87" s="94"/>
      <c r="E87" s="94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69" t="s">
        <v>293</v>
      </c>
      <c r="H88" s="88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372</v>
      </c>
      <c r="D89" s="15"/>
      <c r="E89" s="34" t="n">
        <v>150</v>
      </c>
      <c r="G89" s="69"/>
      <c r="H89" s="88"/>
    </row>
    <row r="90" customFormat="false" ht="21.6" hidden="false" customHeight="true" outlineLevel="0" collapsed="false">
      <c r="A90" s="37"/>
      <c r="B90" s="37"/>
      <c r="C90" s="16" t="s">
        <v>373</v>
      </c>
      <c r="D90" s="16"/>
      <c r="E90" s="34" t="n">
        <v>0</v>
      </c>
      <c r="G90" s="69"/>
      <c r="H90" s="88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547</v>
      </c>
    </row>
    <row r="92" customFormat="false" ht="21.6" hidden="false" customHeight="true" outlineLevel="0" collapsed="false">
      <c r="A92" s="70"/>
      <c r="B92" s="70"/>
      <c r="C92" s="42" t="s">
        <v>166</v>
      </c>
      <c r="D92" s="42"/>
      <c r="E92" s="7" t="n">
        <f aca="false">('January 2027 - March 2027'!E109+E13)-SUM(E89:E91)</f>
        <v>44739.47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94" t="s">
        <v>504</v>
      </c>
      <c r="B94" s="94"/>
      <c r="C94" s="94"/>
      <c r="D94" s="94"/>
      <c r="E94" s="94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9" t="s">
        <v>293</v>
      </c>
      <c r="H95" s="88" t="n">
        <f aca="false">C71-H94</f>
        <v>200</v>
      </c>
    </row>
    <row r="96" customFormat="false" ht="21.6" hidden="false" customHeight="true" outlineLevel="0" collapsed="false">
      <c r="A96" s="37" t="s">
        <v>352</v>
      </c>
      <c r="B96" s="37"/>
      <c r="C96" s="16"/>
      <c r="D96" s="16"/>
      <c r="E96" s="7" t="n">
        <f aca="false">E92</f>
        <v>44739.47</v>
      </c>
      <c r="G96" s="69"/>
      <c r="H96" s="88"/>
    </row>
    <row r="97" customFormat="false" ht="21.6" hidden="false" customHeight="true" outlineLevel="0" collapsed="false">
      <c r="A97" s="37" t="s">
        <v>144</v>
      </c>
      <c r="B97" s="37"/>
      <c r="C97" s="15" t="s">
        <v>379</v>
      </c>
      <c r="D97" s="15"/>
      <c r="E97" s="34" t="n">
        <v>0</v>
      </c>
      <c r="G97" s="69"/>
      <c r="H97" s="88"/>
    </row>
    <row r="98" customFormat="false" ht="21.6" hidden="false" customHeight="true" outlineLevel="0" collapsed="false">
      <c r="A98" s="37"/>
      <c r="B98" s="37"/>
      <c r="C98" s="16" t="s">
        <v>373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547</v>
      </c>
    </row>
    <row r="100" customFormat="false" ht="21.6" hidden="false" customHeight="true" outlineLevel="0" collapsed="false">
      <c r="A100" s="70"/>
      <c r="B100" s="70"/>
      <c r="C100" s="39" t="s">
        <v>176</v>
      </c>
      <c r="D100" s="39"/>
      <c r="E100" s="7" t="n">
        <f aca="false">(E19+E96)-SUM(E97:E99)</f>
        <v>46597.47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505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69" t="s">
        <v>293</v>
      </c>
      <c r="H104" s="88" t="n">
        <f aca="false">C71-H103</f>
        <v>200</v>
      </c>
    </row>
    <row r="105" customFormat="false" ht="21.6" hidden="false" customHeight="true" outlineLevel="0" collapsed="false">
      <c r="A105" s="37" t="s">
        <v>418</v>
      </c>
      <c r="B105" s="37"/>
      <c r="C105" s="16"/>
      <c r="D105" s="16"/>
      <c r="E105" s="7" t="n">
        <f aca="false">E100</f>
        <v>46597.47</v>
      </c>
      <c r="G105" s="69"/>
      <c r="H105" s="88"/>
    </row>
    <row r="106" customFormat="false" ht="43.2" hidden="false" customHeight="true" outlineLevel="0" collapsed="false">
      <c r="A106" s="37" t="s">
        <v>144</v>
      </c>
      <c r="B106" s="37"/>
      <c r="C106" s="15" t="s">
        <v>372</v>
      </c>
      <c r="D106" s="15"/>
      <c r="E106" s="34" t="n">
        <v>150</v>
      </c>
      <c r="G106" s="69"/>
      <c r="H106" s="88"/>
    </row>
    <row r="107" customFormat="false" ht="21.6" hidden="false" customHeight="true" outlineLevel="0" collapsed="false">
      <c r="A107" s="37"/>
      <c r="B107" s="37"/>
      <c r="C107" s="16" t="s">
        <v>373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547</v>
      </c>
    </row>
    <row r="109" customFormat="false" ht="21.6" hidden="false" customHeight="true" outlineLevel="0" collapsed="false">
      <c r="A109" s="70"/>
      <c r="B109" s="70"/>
      <c r="C109" s="39" t="s">
        <v>176</v>
      </c>
      <c r="D109" s="39"/>
      <c r="E109" s="7" t="n">
        <f aca="false">(E27+E105)-SUM(E106:E108)</f>
        <v>48441.47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 H87 H94 H103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H130" activeCellId="0" sqref="H130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39" t="s">
        <v>25</v>
      </c>
      <c r="B5" s="39"/>
      <c r="C5" s="7" t="n">
        <f aca="false">C95</f>
        <v>-8403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7" t="s">
        <v>203</v>
      </c>
      <c r="D18" s="47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8" t="s">
        <v>205</v>
      </c>
      <c r="D19" s="48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8" t="s">
        <v>208</v>
      </c>
      <c r="D20" s="48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49"/>
      <c r="E27" s="5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21.6" hidden="false" customHeight="true" outlineLevel="0" collapsed="false">
      <c r="A36" s="14" t="s">
        <v>222</v>
      </c>
      <c r="B36" s="15" t="s">
        <v>223</v>
      </c>
      <c r="C36" s="16" t="s">
        <v>224</v>
      </c>
      <c r="D36" s="16"/>
      <c r="E36" s="7" t="n">
        <v>100</v>
      </c>
    </row>
    <row r="37" customFormat="false" ht="21.6" hidden="false" customHeight="true" outlineLevel="0" collapsed="false">
      <c r="A37" s="14" t="s">
        <v>225</v>
      </c>
      <c r="B37" s="15" t="s">
        <v>226</v>
      </c>
      <c r="C37" s="16" t="s">
        <v>227</v>
      </c>
      <c r="D37" s="16"/>
      <c r="E37" s="7" t="n">
        <v>500</v>
      </c>
    </row>
    <row r="38" customFormat="false" ht="21.6" hidden="false" customHeight="true" outlineLevel="0" collapsed="false">
      <c r="A38" s="51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39" t="s">
        <v>38</v>
      </c>
      <c r="D39" s="39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49"/>
      <c r="E40" s="50"/>
    </row>
    <row r="41" customFormat="false" ht="12.75" hidden="false" customHeight="true" outlineLevel="0" collapsed="false">
      <c r="A41" s="18"/>
      <c r="B41" s="18"/>
      <c r="C41" s="18"/>
      <c r="D41" s="49"/>
      <c r="E41" s="50"/>
    </row>
    <row r="42" customFormat="false" ht="13.5" hidden="false" customHeight="true" outlineLevel="0" collapsed="false">
      <c r="A42" s="18"/>
      <c r="B42" s="18"/>
      <c r="C42" s="18"/>
      <c r="D42" s="49"/>
      <c r="E42" s="50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1" t="s">
        <v>230</v>
      </c>
      <c r="B44" s="31"/>
      <c r="C44" s="31"/>
    </row>
    <row r="45" customFormat="false" ht="21.6" hidden="false" customHeight="true" outlineLevel="0" collapsed="false">
      <c r="A45" s="31" t="s">
        <v>30</v>
      </c>
      <c r="B45" s="31" t="s">
        <v>31</v>
      </c>
      <c r="C45" s="5" t="s">
        <v>32</v>
      </c>
      <c r="D45" s="32"/>
    </row>
    <row r="46" customFormat="false" ht="21.6" hidden="false" customHeight="true" outlineLevel="0" collapsed="false">
      <c r="A46" s="33" t="s">
        <v>83</v>
      </c>
      <c r="B46" s="33"/>
      <c r="C46" s="33"/>
    </row>
    <row r="47" customFormat="false" ht="21.6" hidden="false" customHeight="true" outlineLevel="0" collapsed="false">
      <c r="A47" s="14" t="s">
        <v>85</v>
      </c>
      <c r="B47" s="15"/>
      <c r="C47" s="34" t="n">
        <v>204</v>
      </c>
    </row>
    <row r="48" customFormat="false" ht="21.6" hidden="false" customHeight="true" outlineLevel="0" collapsed="false">
      <c r="A48" s="14" t="s">
        <v>50</v>
      </c>
      <c r="B48" s="16"/>
      <c r="C48" s="34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4" t="n">
        <v>207.5</v>
      </c>
    </row>
    <row r="50" customFormat="false" ht="21.6" hidden="false" customHeight="true" outlineLevel="0" collapsed="false">
      <c r="A50" s="37"/>
      <c r="B50" s="9" t="s">
        <v>90</v>
      </c>
      <c r="C50" s="34" t="n">
        <f aca="false">SUM(C47:C49)</f>
        <v>411.5</v>
      </c>
    </row>
    <row r="51" customFormat="false" ht="21.6" hidden="false" customHeight="true" outlineLevel="0" collapsed="false">
      <c r="A51" s="33" t="s">
        <v>93</v>
      </c>
      <c r="B51" s="33"/>
      <c r="C51" s="33"/>
    </row>
    <row r="52" customFormat="false" ht="21.6" hidden="false" customHeight="true" outlineLevel="0" collapsed="false">
      <c r="A52" s="33"/>
      <c r="B52" s="33"/>
      <c r="C52" s="33"/>
    </row>
    <row r="53" customFormat="false" ht="21.6" hidden="false" customHeight="true" outlineLevel="0" collapsed="false">
      <c r="A53" s="14" t="s">
        <v>95</v>
      </c>
      <c r="B53" s="15"/>
      <c r="C53" s="34" t="n">
        <v>0</v>
      </c>
    </row>
    <row r="54" customFormat="false" ht="21.6" hidden="false" customHeight="true" outlineLevel="0" collapsed="false">
      <c r="A54" s="14" t="s">
        <v>97</v>
      </c>
      <c r="B54" s="15"/>
      <c r="C54" s="34" t="n">
        <v>0</v>
      </c>
    </row>
    <row r="55" customFormat="false" ht="21.6" hidden="false" customHeight="true" outlineLevel="0" collapsed="false">
      <c r="A55" s="14" t="s">
        <v>99</v>
      </c>
      <c r="B55" s="15"/>
      <c r="C55" s="34" t="n">
        <v>0</v>
      </c>
    </row>
    <row r="56" customFormat="false" ht="21.6" hidden="false" customHeight="true" outlineLevel="0" collapsed="false">
      <c r="A56" s="14" t="s">
        <v>101</v>
      </c>
      <c r="B56" s="15"/>
      <c r="C56" s="34" t="n">
        <v>0</v>
      </c>
    </row>
    <row r="57" customFormat="false" ht="21.6" hidden="false" customHeight="true" outlineLevel="0" collapsed="false">
      <c r="A57" s="14" t="s">
        <v>231</v>
      </c>
      <c r="B57" s="15"/>
      <c r="C57" s="34" t="n">
        <v>0</v>
      </c>
    </row>
    <row r="58" customFormat="false" ht="21.6" hidden="false" customHeight="true" outlineLevel="0" collapsed="false">
      <c r="A58" s="14"/>
      <c r="B58" s="9" t="s">
        <v>103</v>
      </c>
      <c r="C58" s="34" t="n">
        <f aca="false">SUM(C53:C57)</f>
        <v>0</v>
      </c>
    </row>
    <row r="59" customFormat="false" ht="21.6" hidden="false" customHeight="true" outlineLevel="0" collapsed="false">
      <c r="A59" s="33" t="s">
        <v>105</v>
      </c>
      <c r="B59" s="33"/>
      <c r="C59" s="33"/>
    </row>
    <row r="60" customFormat="false" ht="21.6" hidden="false" customHeight="true" outlineLevel="0" collapsed="false">
      <c r="A60" s="14" t="s">
        <v>107</v>
      </c>
      <c r="B60" s="15" t="s">
        <v>108</v>
      </c>
      <c r="C60" s="34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4" t="n">
        <v>0</v>
      </c>
    </row>
    <row r="62" customFormat="false" ht="21.6" hidden="false" customHeight="true" outlineLevel="0" collapsed="false">
      <c r="A62" s="14"/>
      <c r="B62" s="9" t="s">
        <v>113</v>
      </c>
      <c r="C62" s="34" t="n">
        <f aca="false">SUM(C60:C61)</f>
        <v>0</v>
      </c>
    </row>
    <row r="63" customFormat="false" ht="21.6" hidden="false" customHeight="true" outlineLevel="0" collapsed="false">
      <c r="A63" s="33" t="s">
        <v>115</v>
      </c>
      <c r="B63" s="33"/>
      <c r="C63" s="33"/>
    </row>
    <row r="64" customFormat="false" ht="21.6" hidden="false" customHeight="true" outlineLevel="0" collapsed="false">
      <c r="A64" s="14" t="s">
        <v>117</v>
      </c>
      <c r="B64" s="15" t="s">
        <v>118</v>
      </c>
      <c r="C64" s="34" t="n">
        <v>0</v>
      </c>
    </row>
    <row r="65" customFormat="false" ht="21.6" hidden="false" customHeight="true" outlineLevel="0" collapsed="false">
      <c r="A65" s="37"/>
      <c r="B65" s="15" t="s">
        <v>120</v>
      </c>
      <c r="C65" s="34" t="n">
        <v>0</v>
      </c>
    </row>
    <row r="66" customFormat="false" ht="21.6" hidden="false" customHeight="true" outlineLevel="0" collapsed="false">
      <c r="A66" s="37"/>
      <c r="B66" s="15" t="s">
        <v>122</v>
      </c>
      <c r="C66" s="34" t="n">
        <v>0</v>
      </c>
    </row>
    <row r="67" customFormat="false" ht="21.6" hidden="false" customHeight="true" outlineLevel="0" collapsed="false">
      <c r="A67" s="37"/>
      <c r="B67" s="9" t="s">
        <v>124</v>
      </c>
      <c r="C67" s="34" t="n">
        <f aca="false">SUM(C64:C66)</f>
        <v>0</v>
      </c>
    </row>
    <row r="68" customFormat="false" ht="21.6" hidden="false" customHeight="true" outlineLevel="0" collapsed="false">
      <c r="A68" s="33" t="s">
        <v>125</v>
      </c>
      <c r="B68" s="33"/>
      <c r="C68" s="33"/>
    </row>
    <row r="69" customFormat="false" ht="21.6" hidden="false" customHeight="true" outlineLevel="0" collapsed="false">
      <c r="A69" s="14" t="s">
        <v>126</v>
      </c>
      <c r="B69" s="15" t="s">
        <v>127</v>
      </c>
      <c r="C69" s="34" t="n">
        <v>0</v>
      </c>
    </row>
    <row r="70" customFormat="false" ht="21.6" hidden="false" customHeight="true" outlineLevel="0" collapsed="false">
      <c r="A70" s="37"/>
      <c r="B70" s="9" t="s">
        <v>128</v>
      </c>
      <c r="C70" s="34" t="n">
        <f aca="false">SUM(C69)</f>
        <v>0</v>
      </c>
    </row>
    <row r="71" customFormat="false" ht="21.6" hidden="false" customHeight="true" outlineLevel="0" collapsed="false">
      <c r="A71" s="33" t="s">
        <v>129</v>
      </c>
      <c r="B71" s="33"/>
      <c r="C71" s="33"/>
    </row>
    <row r="72" customFormat="false" ht="43.2" hidden="false" customHeight="true" outlineLevel="0" collapsed="false">
      <c r="A72" s="14" t="s">
        <v>130</v>
      </c>
      <c r="B72" s="15" t="s">
        <v>131</v>
      </c>
      <c r="C72" s="34" t="n">
        <v>0</v>
      </c>
    </row>
    <row r="73" customFormat="false" ht="21.6" hidden="false" customHeight="true" outlineLevel="0" collapsed="false">
      <c r="A73" s="14" t="s">
        <v>132</v>
      </c>
      <c r="B73" s="15" t="s">
        <v>133</v>
      </c>
      <c r="C73" s="34" t="n">
        <v>0</v>
      </c>
    </row>
    <row r="74" customFormat="false" ht="43.2" hidden="false" customHeight="true" outlineLevel="0" collapsed="false">
      <c r="A74" s="14" t="s">
        <v>134</v>
      </c>
      <c r="B74" s="15" t="s">
        <v>135</v>
      </c>
      <c r="C74" s="34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4" t="n">
        <v>0</v>
      </c>
    </row>
    <row r="76" customFormat="false" ht="21.6" hidden="false" customHeight="true" outlineLevel="0" collapsed="false">
      <c r="A76" s="14"/>
      <c r="B76" s="9" t="s">
        <v>23</v>
      </c>
      <c r="C76" s="34" t="n">
        <f aca="false">SUM(C72:C75)</f>
        <v>0</v>
      </c>
    </row>
    <row r="77" customFormat="false" ht="21.6" hidden="false" customHeight="true" outlineLevel="0" collapsed="false">
      <c r="A77" s="33" t="s">
        <v>138</v>
      </c>
      <c r="B77" s="33"/>
      <c r="C77" s="33"/>
    </row>
    <row r="78" customFormat="false" ht="21.6" hidden="false" customHeight="true" outlineLevel="0" collapsed="false">
      <c r="A78" s="14" t="s">
        <v>139</v>
      </c>
      <c r="B78" s="16"/>
      <c r="C78" s="34" t="n">
        <v>0</v>
      </c>
    </row>
    <row r="79" s="52" customFormat="true" ht="21.6" hidden="false" customHeight="true" outlineLevel="0" collapsed="false">
      <c r="A79" s="37" t="s">
        <v>140</v>
      </c>
      <c r="B79" s="16" t="s">
        <v>141</v>
      </c>
      <c r="C79" s="34" t="n">
        <v>0</v>
      </c>
      <c r="D79" s="1"/>
      <c r="E79" s="1"/>
      <c r="F79" s="1"/>
      <c r="G79" s="1"/>
      <c r="H79" s="4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0"/>
      <c r="AA79" s="0"/>
      <c r="AB79" s="0"/>
      <c r="AC79" s="0"/>
      <c r="AD79" s="0"/>
      <c r="AE79" s="0"/>
      <c r="AF79" s="0"/>
      <c r="AG79" s="0"/>
    </row>
    <row r="80" customFormat="false" ht="21.6" hidden="false" customHeight="true" outlineLevel="0" collapsed="false">
      <c r="A80" s="14" t="s">
        <v>66</v>
      </c>
      <c r="B80" s="15" t="s">
        <v>142</v>
      </c>
      <c r="C80" s="34" t="n">
        <v>0</v>
      </c>
    </row>
    <row r="81" customFormat="false" ht="21.6" hidden="false" customHeight="true" outlineLevel="0" collapsed="false">
      <c r="A81" s="14"/>
      <c r="B81" s="9" t="s">
        <v>143</v>
      </c>
      <c r="C81" s="34" t="n">
        <f aca="false">C80</f>
        <v>0</v>
      </c>
    </row>
    <row r="82" customFormat="false" ht="21.6" hidden="false" customHeight="true" outlineLevel="0" collapsed="false">
      <c r="A82" s="33" t="s">
        <v>144</v>
      </c>
      <c r="B82" s="33"/>
      <c r="C82" s="33"/>
    </row>
    <row r="83" customFormat="false" ht="21.6" hidden="false" customHeight="true" outlineLevel="0" collapsed="false">
      <c r="A83" s="14" t="s">
        <v>145</v>
      </c>
      <c r="B83" s="16" t="s">
        <v>146</v>
      </c>
      <c r="C83" s="34" t="n">
        <v>600</v>
      </c>
    </row>
    <row r="84" customFormat="false" ht="21.6" hidden="false" customHeight="true" outlineLevel="0" collapsed="false">
      <c r="A84" s="6" t="s">
        <v>147</v>
      </c>
      <c r="B84" s="53" t="s">
        <v>148</v>
      </c>
      <c r="C84" s="34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4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4" t="n">
        <v>870</v>
      </c>
    </row>
    <row r="87" customFormat="false" ht="21.6" hidden="false" customHeight="true" outlineLevel="0" collapsed="false">
      <c r="A87" s="37"/>
      <c r="B87" s="39" t="s">
        <v>153</v>
      </c>
      <c r="C87" s="34" t="n">
        <f aca="false">SUM(C83:C86)</f>
        <v>1617</v>
      </c>
    </row>
    <row r="88" customFormat="false" ht="21.6" hidden="false" customHeight="true" outlineLevel="0" collapsed="false">
      <c r="A88" s="37"/>
      <c r="B88" s="39" t="s">
        <v>23</v>
      </c>
      <c r="C88" s="34" t="n">
        <f aca="false">C50+C58+C62+C67+C70+C76+C81+C87</f>
        <v>2028.5</v>
      </c>
    </row>
    <row r="89" customFormat="false" ht="21.6" hidden="false" customHeight="true" outlineLevel="0" collapsed="false">
      <c r="A89" s="33" t="s">
        <v>155</v>
      </c>
      <c r="B89" s="33"/>
      <c r="C89" s="33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7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-7903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7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7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7"/>
      <c r="B95" s="39" t="s">
        <v>161</v>
      </c>
      <c r="C95" s="7" t="n">
        <f aca="false">C90+C91+C92+C93+C94</f>
        <v>-8403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4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0" t="s">
        <v>235</v>
      </c>
      <c r="B99" s="40"/>
      <c r="C99" s="40"/>
      <c r="D99" s="40"/>
      <c r="E99" s="40"/>
    </row>
    <row r="100" customFormat="false" ht="21.6" hidden="false" customHeight="true" outlineLevel="0" collapsed="false">
      <c r="A100" s="40" t="s">
        <v>164</v>
      </c>
      <c r="B100" s="40"/>
      <c r="C100" s="40" t="s">
        <v>31</v>
      </c>
      <c r="D100" s="40"/>
      <c r="E100" s="40" t="s">
        <v>32</v>
      </c>
    </row>
    <row r="101" customFormat="false" ht="21.6" hidden="false" customHeight="true" outlineLevel="0" collapsed="false">
      <c r="A101" s="37" t="s">
        <v>144</v>
      </c>
      <c r="B101" s="37"/>
      <c r="C101" s="16" t="s">
        <v>236</v>
      </c>
      <c r="D101" s="16"/>
      <c r="E101" s="34" t="n">
        <v>1000</v>
      </c>
      <c r="H101" s="18"/>
    </row>
    <row r="102" customFormat="false" ht="21.6" hidden="false" customHeight="true" outlineLevel="0" collapsed="false">
      <c r="A102" s="37"/>
      <c r="B102" s="37"/>
      <c r="C102" s="16" t="s">
        <v>237</v>
      </c>
      <c r="D102" s="16"/>
      <c r="E102" s="34" t="n">
        <v>0</v>
      </c>
      <c r="H102" s="18"/>
    </row>
    <row r="103" customFormat="false" ht="21.6" hidden="false" customHeight="true" outlineLevel="0" collapsed="false">
      <c r="A103" s="37"/>
      <c r="B103" s="37"/>
      <c r="C103" s="16" t="s">
        <v>238</v>
      </c>
      <c r="D103" s="16"/>
      <c r="E103" s="34" t="n">
        <v>788</v>
      </c>
      <c r="H103" s="18"/>
    </row>
    <row r="104" customFormat="false" ht="21.6" hidden="false" customHeight="true" outlineLevel="0" collapsed="false">
      <c r="A104" s="37"/>
      <c r="B104" s="37"/>
      <c r="C104" s="16" t="s">
        <v>239</v>
      </c>
      <c r="D104" s="16"/>
      <c r="E104" s="34" t="n">
        <v>318</v>
      </c>
      <c r="H104" s="18"/>
    </row>
    <row r="105" customFormat="false" ht="21.6" hidden="false" customHeight="true" outlineLevel="0" collapsed="false">
      <c r="A105" s="37"/>
      <c r="B105" s="37"/>
      <c r="C105" s="16" t="s">
        <v>240</v>
      </c>
      <c r="D105" s="16"/>
      <c r="E105" s="34" t="n">
        <v>600</v>
      </c>
      <c r="H105" s="18"/>
    </row>
    <row r="106" customFormat="false" ht="21.6" hidden="false" customHeight="true" outlineLevel="0" collapsed="false">
      <c r="A106" s="37"/>
      <c r="B106" s="37"/>
      <c r="C106" s="16" t="s">
        <v>241</v>
      </c>
      <c r="D106" s="16"/>
      <c r="E106" s="34" t="n">
        <v>264</v>
      </c>
      <c r="H106" s="18"/>
    </row>
    <row r="107" customFormat="false" ht="21.6" hidden="false" customHeight="true" outlineLevel="0" collapsed="false">
      <c r="A107" s="37"/>
      <c r="B107" s="37"/>
      <c r="C107" s="16" t="s">
        <v>242</v>
      </c>
      <c r="D107" s="16"/>
      <c r="E107" s="34" t="n">
        <v>60</v>
      </c>
      <c r="H107" s="18"/>
    </row>
    <row r="108" customFormat="false" ht="21.6" hidden="false" customHeight="true" outlineLevel="0" collapsed="false">
      <c r="A108" s="37"/>
      <c r="B108" s="37"/>
      <c r="C108" s="16" t="s">
        <v>243</v>
      </c>
      <c r="D108" s="16"/>
      <c r="E108" s="34" t="n">
        <v>900</v>
      </c>
      <c r="H108" s="18"/>
    </row>
    <row r="109" customFormat="false" ht="21.6" hidden="false" customHeight="true" outlineLevel="0" collapsed="false">
      <c r="A109" s="37"/>
      <c r="B109" s="37"/>
      <c r="C109" s="16" t="s">
        <v>244</v>
      </c>
      <c r="D109" s="16"/>
      <c r="E109" s="34" t="n">
        <v>204</v>
      </c>
      <c r="H109" s="18"/>
    </row>
    <row r="110" customFormat="false" ht="21.6" hidden="false" customHeight="true" outlineLevel="0" collapsed="false">
      <c r="A110" s="37"/>
      <c r="B110" s="37"/>
      <c r="C110" s="16" t="s">
        <v>245</v>
      </c>
      <c r="D110" s="16"/>
      <c r="E110" s="34" t="n">
        <v>207.5</v>
      </c>
      <c r="H110" s="18"/>
    </row>
    <row r="111" customFormat="false" ht="21.6" hidden="false" customHeight="true" outlineLevel="0" collapsed="false">
      <c r="A111" s="37"/>
      <c r="B111" s="37"/>
      <c r="C111" s="54" t="s">
        <v>246</v>
      </c>
      <c r="D111" s="54"/>
      <c r="E111" s="34" t="n">
        <v>139.28</v>
      </c>
      <c r="H111" s="18"/>
    </row>
    <row r="112" customFormat="false" ht="21.6" hidden="false" customHeight="true" outlineLevel="0" collapsed="false">
      <c r="A112" s="37" t="s">
        <v>165</v>
      </c>
      <c r="B112" s="37"/>
      <c r="C112" s="43"/>
      <c r="D112" s="43"/>
      <c r="E112" s="34" t="n">
        <f aca="false">C96</f>
        <v>2028.5</v>
      </c>
      <c r="H112" s="18"/>
    </row>
    <row r="113" customFormat="false" ht="21.6" hidden="false" customHeight="true" outlineLevel="0" collapsed="false">
      <c r="A113" s="41"/>
      <c r="B113" s="41"/>
      <c r="C113" s="42" t="s">
        <v>166</v>
      </c>
      <c r="D113" s="42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0" t="s">
        <v>247</v>
      </c>
      <c r="B115" s="40"/>
      <c r="C115" s="40"/>
      <c r="D115" s="40"/>
      <c r="E115" s="40"/>
      <c r="H115" s="18"/>
    </row>
    <row r="116" customFormat="false" ht="21.6" hidden="false" customHeight="true" outlineLevel="0" collapsed="false">
      <c r="A116" s="40" t="s">
        <v>164</v>
      </c>
      <c r="B116" s="40"/>
      <c r="C116" s="40" t="s">
        <v>31</v>
      </c>
      <c r="D116" s="40"/>
      <c r="E116" s="40" t="s">
        <v>32</v>
      </c>
      <c r="H116" s="18"/>
    </row>
    <row r="117" customFormat="false" ht="21.6" hidden="false" customHeight="true" outlineLevel="0" collapsed="false">
      <c r="A117" s="37" t="s">
        <v>248</v>
      </c>
      <c r="B117" s="37"/>
      <c r="C117" s="45"/>
      <c r="D117" s="45"/>
      <c r="E117" s="7" t="n">
        <f aca="false">E113</f>
        <v>699.839999999999</v>
      </c>
    </row>
    <row r="118" customFormat="false" ht="21.6" hidden="false" customHeight="true" outlineLevel="0" collapsed="false">
      <c r="A118" s="37" t="s">
        <v>144</v>
      </c>
      <c r="B118" s="37"/>
      <c r="C118" s="16" t="s">
        <v>249</v>
      </c>
      <c r="D118" s="16"/>
      <c r="E118" s="34" t="n">
        <v>72</v>
      </c>
    </row>
    <row r="119" customFormat="false" ht="21.6" hidden="false" customHeight="true" outlineLevel="0" collapsed="false">
      <c r="A119" s="37"/>
      <c r="B119" s="37"/>
      <c r="C119" s="16" t="s">
        <v>250</v>
      </c>
      <c r="D119" s="16"/>
      <c r="E119" s="34" t="n">
        <v>55.3</v>
      </c>
    </row>
    <row r="120" customFormat="false" ht="21.6" hidden="false" customHeight="true" outlineLevel="0" collapsed="false">
      <c r="A120" s="37"/>
      <c r="B120" s="37"/>
      <c r="C120" s="16" t="s">
        <v>251</v>
      </c>
      <c r="D120" s="16"/>
      <c r="E120" s="34" t="n">
        <v>0</v>
      </c>
    </row>
    <row r="121" customFormat="false" ht="21.6" hidden="false" customHeight="true" outlineLevel="0" collapsed="false">
      <c r="A121" s="37"/>
      <c r="B121" s="37"/>
      <c r="C121" s="16" t="s">
        <v>252</v>
      </c>
      <c r="D121" s="16"/>
      <c r="E121" s="34" t="n">
        <v>500</v>
      </c>
    </row>
    <row r="122" customFormat="false" ht="21.6" hidden="false" customHeight="true" outlineLevel="0" collapsed="false">
      <c r="A122" s="37"/>
      <c r="B122" s="37"/>
      <c r="C122" s="16" t="s">
        <v>253</v>
      </c>
      <c r="D122" s="16"/>
      <c r="E122" s="34" t="n">
        <v>85</v>
      </c>
    </row>
    <row r="123" customFormat="false" ht="21.6" hidden="false" customHeight="true" outlineLevel="0" collapsed="false">
      <c r="A123" s="37"/>
      <c r="B123" s="37"/>
      <c r="C123" s="16" t="s">
        <v>254</v>
      </c>
      <c r="D123" s="16"/>
      <c r="E123" s="34" t="n">
        <v>630</v>
      </c>
    </row>
    <row r="124" customFormat="false" ht="21.6" hidden="false" customHeight="true" outlineLevel="0" collapsed="false">
      <c r="A124" s="37"/>
      <c r="B124" s="37"/>
      <c r="C124" s="54" t="s">
        <v>255</v>
      </c>
      <c r="D124" s="54"/>
      <c r="E124" s="34" t="n">
        <v>464.47</v>
      </c>
    </row>
    <row r="125" customFormat="false" ht="21.6" hidden="false" customHeight="true" outlineLevel="0" collapsed="false">
      <c r="A125" s="37" t="s">
        <v>165</v>
      </c>
      <c r="B125" s="37"/>
      <c r="C125" s="43"/>
      <c r="D125" s="43"/>
      <c r="E125" s="34" t="n">
        <f aca="false">C96</f>
        <v>2028.5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4"/>
      <c r="B127" s="44"/>
      <c r="C127" s="44"/>
      <c r="D127" s="44"/>
      <c r="E127" s="44"/>
    </row>
    <row r="128" customFormat="false" ht="17.25" hidden="false" customHeight="true" outlineLevel="0" collapsed="false">
      <c r="A128" s="44"/>
      <c r="B128" s="44"/>
      <c r="C128" s="44"/>
      <c r="D128" s="44"/>
      <c r="E128" s="44"/>
    </row>
    <row r="129" customFormat="false" ht="21.6" hidden="false" customHeight="true" outlineLevel="0" collapsed="false">
      <c r="A129" s="40" t="s">
        <v>256</v>
      </c>
      <c r="B129" s="40"/>
      <c r="C129" s="40"/>
      <c r="D129" s="40"/>
      <c r="E129" s="40"/>
      <c r="G129" s="55" t="s">
        <v>257</v>
      </c>
      <c r="H129" s="34" t="n">
        <v>330.3</v>
      </c>
    </row>
    <row r="130" customFormat="false" ht="21.6" hidden="false" customHeight="true" outlineLevel="0" collapsed="false">
      <c r="A130" s="40" t="s">
        <v>164</v>
      </c>
      <c r="B130" s="40"/>
      <c r="C130" s="40" t="s">
        <v>31</v>
      </c>
      <c r="D130" s="40"/>
      <c r="E130" s="40" t="s">
        <v>32</v>
      </c>
      <c r="G130" s="56" t="s">
        <v>258</v>
      </c>
      <c r="H130" s="57" t="n">
        <f aca="false">330-H129</f>
        <v>-0.300000000000011</v>
      </c>
    </row>
    <row r="131" customFormat="false" ht="21.6" hidden="false" customHeight="true" outlineLevel="0" collapsed="false">
      <c r="A131" s="37" t="s">
        <v>259</v>
      </c>
      <c r="B131" s="37"/>
      <c r="C131" s="43"/>
      <c r="D131" s="43"/>
      <c r="E131" s="7" t="n">
        <f aca="false">E126</f>
        <v>625.069999999999</v>
      </c>
      <c r="G131" s="56"/>
      <c r="H131" s="57"/>
    </row>
    <row r="132" customFormat="false" ht="21.6" hidden="false" customHeight="true" outlineLevel="0" collapsed="false">
      <c r="A132" s="37" t="s">
        <v>144</v>
      </c>
      <c r="B132" s="37"/>
      <c r="C132" s="16" t="s">
        <v>260</v>
      </c>
      <c r="D132" s="16"/>
      <c r="E132" s="34" t="n">
        <v>130.84</v>
      </c>
      <c r="G132" s="56"/>
      <c r="H132" s="57"/>
    </row>
    <row r="133" customFormat="false" ht="21.6" hidden="false" customHeight="true" outlineLevel="0" collapsed="false">
      <c r="A133" s="37"/>
      <c r="B133" s="37"/>
      <c r="C133" s="16" t="s">
        <v>261</v>
      </c>
      <c r="D133" s="16"/>
      <c r="E133" s="34" t="n">
        <v>1150</v>
      </c>
    </row>
    <row r="134" customFormat="false" ht="21.6" hidden="false" customHeight="true" outlineLevel="0" collapsed="false">
      <c r="A134" s="37"/>
      <c r="B134" s="37"/>
      <c r="C134" s="16" t="s">
        <v>262</v>
      </c>
      <c r="D134" s="16"/>
      <c r="E134" s="34" t="n">
        <v>500</v>
      </c>
    </row>
    <row r="135" customFormat="false" ht="21.6" hidden="false" customHeight="true" outlineLevel="0" collapsed="false">
      <c r="A135" s="37"/>
      <c r="B135" s="37"/>
      <c r="C135" s="16" t="s">
        <v>263</v>
      </c>
      <c r="D135" s="16"/>
      <c r="E135" s="34" t="n">
        <v>30</v>
      </c>
    </row>
    <row r="136" customFormat="false" ht="21.6" hidden="false" customHeight="true" outlineLevel="0" collapsed="false">
      <c r="A136" s="37"/>
      <c r="B136" s="37"/>
      <c r="C136" s="16" t="s">
        <v>264</v>
      </c>
      <c r="D136" s="16"/>
      <c r="E136" s="34" t="n">
        <v>60</v>
      </c>
    </row>
    <row r="137" customFormat="false" ht="64.8" hidden="false" customHeight="true" outlineLevel="0" collapsed="false">
      <c r="A137" s="37"/>
      <c r="B137" s="37"/>
      <c r="C137" s="15" t="s">
        <v>265</v>
      </c>
      <c r="D137" s="15"/>
      <c r="E137" s="34" t="n">
        <v>919.52</v>
      </c>
      <c r="F137" s="52"/>
      <c r="G137" s="52"/>
      <c r="H137" s="58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</row>
    <row r="138" customFormat="false" ht="21.6" hidden="false" customHeight="true" outlineLevel="0" collapsed="false">
      <c r="A138" s="37"/>
      <c r="B138" s="37"/>
      <c r="C138" s="15" t="s">
        <v>242</v>
      </c>
      <c r="D138" s="15"/>
      <c r="E138" s="34" t="n">
        <v>600</v>
      </c>
    </row>
    <row r="139" customFormat="false" ht="21.6" hidden="false" customHeight="true" outlineLevel="0" collapsed="false">
      <c r="A139" s="37"/>
      <c r="B139" s="37"/>
      <c r="C139" s="59" t="s">
        <v>266</v>
      </c>
      <c r="D139" s="59"/>
      <c r="E139" s="34" t="n">
        <v>9.5</v>
      </c>
    </row>
    <row r="140" customFormat="false" ht="21.6" hidden="false" customHeight="true" outlineLevel="0" collapsed="false">
      <c r="A140" s="37" t="s">
        <v>165</v>
      </c>
      <c r="B140" s="37"/>
      <c r="C140" s="43"/>
      <c r="D140" s="43"/>
      <c r="E140" s="34" t="n">
        <f aca="false">C96</f>
        <v>2028.5</v>
      </c>
    </row>
    <row r="141" customFormat="false" ht="21.6" hidden="false" customHeight="true" outlineLevel="0" collapsed="false">
      <c r="A141" s="41"/>
      <c r="B141" s="41"/>
      <c r="C141" s="39" t="s">
        <v>176</v>
      </c>
      <c r="D141" s="39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2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G130:G132"/>
    <mergeCell ref="H130:H132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32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G107" activeCellId="0" sqref="G107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267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E119</f>
        <v>3148.31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3148.31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39" t="s">
        <v>25</v>
      </c>
      <c r="B5" s="39"/>
      <c r="C5" s="7" t="n">
        <f aca="false">C88</f>
        <v>-7003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268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269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270</v>
      </c>
      <c r="B11" s="15" t="s">
        <v>271</v>
      </c>
      <c r="C11" s="16" t="s">
        <v>272</v>
      </c>
      <c r="D11" s="16"/>
      <c r="E11" s="7" t="n">
        <v>78</v>
      </c>
    </row>
    <row r="12" customFormat="false" ht="21.6" hidden="false" customHeight="true" outlineLevel="0" collapsed="false">
      <c r="A12" s="14" t="s">
        <v>273</v>
      </c>
      <c r="B12" s="15" t="s">
        <v>87</v>
      </c>
      <c r="C12" s="16" t="s">
        <v>274</v>
      </c>
      <c r="D12" s="16"/>
      <c r="E12" s="7" t="n">
        <v>174</v>
      </c>
    </row>
    <row r="13" customFormat="false" ht="21.6" hidden="false" customHeight="true" outlineLevel="0" collapsed="false">
      <c r="A13" s="14" t="s">
        <v>273</v>
      </c>
      <c r="B13" s="15" t="s">
        <v>275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276</v>
      </c>
      <c r="B14" s="15" t="s">
        <v>275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277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39" t="s">
        <v>38</v>
      </c>
      <c r="D16" s="39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278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0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279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280</v>
      </c>
      <c r="B21" s="15" t="s">
        <v>275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281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61" t="s">
        <v>282</v>
      </c>
      <c r="B23" s="15" t="s">
        <v>283</v>
      </c>
      <c r="C23" s="16" t="s">
        <v>36</v>
      </c>
      <c r="D23" s="16"/>
      <c r="E23" s="7" t="n">
        <v>900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7"/>
      <c r="B24" s="17"/>
      <c r="C24" s="39" t="s">
        <v>38</v>
      </c>
      <c r="D24" s="39"/>
      <c r="E24" s="7" t="n">
        <f aca="false">SUM(E20:E23)</f>
        <v>3373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3.5" hidden="false" customHeight="true" outlineLevel="0" collapsed="false">
      <c r="A25" s="18"/>
      <c r="B25" s="18"/>
      <c r="C25" s="18"/>
      <c r="D25" s="49"/>
      <c r="E25" s="5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2" t="s">
        <v>284</v>
      </c>
      <c r="B26" s="12"/>
      <c r="C26" s="12"/>
      <c r="D26" s="12"/>
      <c r="E26" s="1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</row>
    <row r="28" customFormat="false" ht="21.6" hidden="false" customHeight="true" outlineLevel="0" collapsed="false">
      <c r="A28" s="14" t="s">
        <v>285</v>
      </c>
      <c r="B28" s="15" t="s">
        <v>66</v>
      </c>
      <c r="C28" s="16" t="s">
        <v>214</v>
      </c>
      <c r="D28" s="16"/>
      <c r="E28" s="7" t="n">
        <v>0</v>
      </c>
    </row>
    <row r="29" customFormat="false" ht="21.6" hidden="false" customHeight="true" outlineLevel="0" collapsed="false">
      <c r="A29" s="14" t="s">
        <v>286</v>
      </c>
      <c r="B29" s="15" t="s">
        <v>275</v>
      </c>
      <c r="C29" s="16" t="s">
        <v>36</v>
      </c>
      <c r="D29" s="16"/>
      <c r="E29" s="7" t="n">
        <v>68</v>
      </c>
    </row>
    <row r="30" customFormat="false" ht="21.6" hidden="false" customHeight="true" outlineLevel="0" collapsed="false">
      <c r="A30" s="14" t="s">
        <v>287</v>
      </c>
      <c r="B30" s="15" t="s">
        <v>35</v>
      </c>
      <c r="C30" s="16" t="s">
        <v>36</v>
      </c>
      <c r="D30" s="16"/>
      <c r="E30" s="7" t="n">
        <v>2405</v>
      </c>
    </row>
    <row r="31" customFormat="false" ht="21.6" hidden="false" customHeight="true" outlineLevel="0" collapsed="false">
      <c r="A31" s="61" t="s">
        <v>288</v>
      </c>
      <c r="B31" s="15" t="s">
        <v>283</v>
      </c>
      <c r="C31" s="16" t="s">
        <v>36</v>
      </c>
      <c r="D31" s="16"/>
      <c r="E31" s="7" t="n">
        <v>900</v>
      </c>
    </row>
    <row r="32" customFormat="false" ht="21.6" hidden="false" customHeight="true" outlineLevel="0" collapsed="false">
      <c r="A32" s="17"/>
      <c r="B32" s="17"/>
      <c r="C32" s="39" t="s">
        <v>38</v>
      </c>
      <c r="D32" s="39"/>
      <c r="E32" s="7" t="n">
        <f aca="false">SUM(E28:E31)</f>
        <v>3373</v>
      </c>
    </row>
    <row r="33" customFormat="false" ht="13.5" hidden="false" customHeight="true" outlineLevel="0" collapsed="false">
      <c r="A33" s="18"/>
      <c r="B33" s="18"/>
      <c r="C33" s="18"/>
      <c r="D33" s="49"/>
      <c r="E33" s="50"/>
    </row>
    <row r="34" customFormat="false" ht="12.75" hidden="false" customHeight="true" outlineLevel="0" collapsed="false">
      <c r="A34" s="18"/>
      <c r="B34" s="18"/>
      <c r="C34" s="18"/>
      <c r="D34" s="49"/>
      <c r="E34" s="50"/>
    </row>
    <row r="35" customFormat="false" ht="13.5" hidden="false" customHeight="true" outlineLevel="0" collapsed="false">
      <c r="A35" s="18"/>
      <c r="B35" s="18"/>
      <c r="C35" s="18"/>
      <c r="D35" s="49"/>
      <c r="E35" s="50"/>
    </row>
    <row r="36" customFormat="false" ht="13.5" hidden="false" customHeight="true" outlineLevel="0" collapsed="false">
      <c r="A36" s="18"/>
      <c r="B36" s="18"/>
    </row>
    <row r="37" customFormat="false" ht="21.6" hidden="false" customHeight="true" outlineLevel="0" collapsed="false">
      <c r="A37" s="31" t="s">
        <v>289</v>
      </c>
      <c r="B37" s="31"/>
      <c r="C37" s="31"/>
    </row>
    <row r="38" customFormat="false" ht="21.6" hidden="false" customHeight="true" outlineLevel="0" collapsed="false">
      <c r="A38" s="31" t="s">
        <v>30</v>
      </c>
      <c r="B38" s="31" t="s">
        <v>31</v>
      </c>
      <c r="C38" s="5" t="s">
        <v>32</v>
      </c>
      <c r="D38" s="32"/>
    </row>
    <row r="39" customFormat="false" ht="21.6" hidden="false" customHeight="true" outlineLevel="0" collapsed="false">
      <c r="A39" s="33" t="s">
        <v>83</v>
      </c>
      <c r="B39" s="62"/>
      <c r="C39" s="62"/>
    </row>
    <row r="40" customFormat="false" ht="21.6" hidden="false" customHeight="true" outlineLevel="0" collapsed="false">
      <c r="A40" s="14" t="s">
        <v>271</v>
      </c>
      <c r="B40" s="63"/>
      <c r="C40" s="64" t="n">
        <v>0</v>
      </c>
    </row>
    <row r="41" customFormat="false" ht="21.6" hidden="false" customHeight="true" outlineLevel="0" collapsed="false">
      <c r="A41" s="14" t="s">
        <v>50</v>
      </c>
      <c r="B41" s="63"/>
      <c r="C41" s="64" t="n">
        <v>0</v>
      </c>
    </row>
    <row r="42" customFormat="false" ht="21.6" hidden="false" customHeight="true" outlineLevel="0" collapsed="false">
      <c r="A42" s="14" t="s">
        <v>87</v>
      </c>
      <c r="B42" s="63" t="s">
        <v>88</v>
      </c>
      <c r="C42" s="64" t="n">
        <v>149</v>
      </c>
    </row>
    <row r="43" customFormat="false" ht="21.6" hidden="false" customHeight="true" outlineLevel="0" collapsed="false">
      <c r="A43" s="37"/>
      <c r="B43" s="65" t="s">
        <v>90</v>
      </c>
      <c r="C43" s="64" t="n">
        <f aca="false">SUM(C40:C42)</f>
        <v>149</v>
      </c>
    </row>
    <row r="44" customFormat="false" ht="21.6" hidden="false" customHeight="true" outlineLevel="0" collapsed="false">
      <c r="A44" s="33" t="s">
        <v>290</v>
      </c>
      <c r="B44" s="62"/>
      <c r="C44" s="62"/>
    </row>
    <row r="45" customFormat="false" ht="21.6" hidden="false" customHeight="true" outlineLevel="0" collapsed="false">
      <c r="A45" s="33"/>
      <c r="B45" s="62"/>
      <c r="C45" s="62"/>
    </row>
    <row r="46" customFormat="false" ht="21.6" hidden="false" customHeight="true" outlineLevel="0" collapsed="false">
      <c r="A46" s="14" t="s">
        <v>95</v>
      </c>
      <c r="B46" s="63"/>
      <c r="C46" s="64" t="n">
        <v>0</v>
      </c>
    </row>
    <row r="47" customFormat="false" ht="21.6" hidden="false" customHeight="true" outlineLevel="0" collapsed="false">
      <c r="A47" s="14" t="s">
        <v>97</v>
      </c>
      <c r="B47" s="63"/>
      <c r="C47" s="64" t="n">
        <v>0</v>
      </c>
    </row>
    <row r="48" customFormat="false" ht="21.6" hidden="false" customHeight="true" outlineLevel="0" collapsed="false">
      <c r="A48" s="14" t="s">
        <v>99</v>
      </c>
      <c r="B48" s="63"/>
      <c r="C48" s="64" t="n">
        <v>0</v>
      </c>
    </row>
    <row r="49" customFormat="false" ht="21.6" hidden="false" customHeight="true" outlineLevel="0" collapsed="false">
      <c r="A49" s="14" t="s">
        <v>101</v>
      </c>
      <c r="B49" s="63"/>
      <c r="C49" s="64" t="n">
        <v>0</v>
      </c>
    </row>
    <row r="50" customFormat="false" ht="21.6" hidden="false" customHeight="true" outlineLevel="0" collapsed="false">
      <c r="A50" s="14" t="s">
        <v>231</v>
      </c>
      <c r="B50" s="63"/>
      <c r="C50" s="64" t="n">
        <v>0</v>
      </c>
    </row>
    <row r="51" customFormat="false" ht="21.6" hidden="false" customHeight="true" outlineLevel="0" collapsed="false">
      <c r="A51" s="14"/>
      <c r="B51" s="65" t="s">
        <v>103</v>
      </c>
      <c r="C51" s="64" t="n">
        <f aca="false">SUM(C46:C50)</f>
        <v>0</v>
      </c>
    </row>
    <row r="52" customFormat="false" ht="21.6" hidden="false" customHeight="true" outlineLevel="0" collapsed="false">
      <c r="A52" s="33" t="s">
        <v>105</v>
      </c>
      <c r="B52" s="62"/>
      <c r="C52" s="62"/>
    </row>
    <row r="53" customFormat="false" ht="21.6" hidden="false" customHeight="true" outlineLevel="0" collapsed="false">
      <c r="A53" s="14" t="s">
        <v>107</v>
      </c>
      <c r="B53" s="63" t="s">
        <v>108</v>
      </c>
      <c r="C53" s="64" t="n">
        <v>0</v>
      </c>
    </row>
    <row r="54" customFormat="false" ht="21.6" hidden="false" customHeight="true" outlineLevel="0" collapsed="false">
      <c r="A54" s="14" t="s">
        <v>110</v>
      </c>
      <c r="B54" s="63" t="s">
        <v>111</v>
      </c>
      <c r="C54" s="64" t="n">
        <v>0</v>
      </c>
    </row>
    <row r="55" customFormat="false" ht="21.6" hidden="false" customHeight="true" outlineLevel="0" collapsed="false">
      <c r="A55" s="14"/>
      <c r="B55" s="65" t="s">
        <v>113</v>
      </c>
      <c r="C55" s="64" t="n">
        <f aca="false">SUM(C53:C54)</f>
        <v>0</v>
      </c>
    </row>
    <row r="56" customFormat="false" ht="21.6" hidden="false" customHeight="true" outlineLevel="0" collapsed="false">
      <c r="A56" s="33" t="s">
        <v>115</v>
      </c>
      <c r="B56" s="62"/>
      <c r="C56" s="62"/>
    </row>
    <row r="57" customFormat="false" ht="21.6" hidden="false" customHeight="true" outlineLevel="0" collapsed="false">
      <c r="A57" s="14" t="s">
        <v>117</v>
      </c>
      <c r="B57" s="63" t="s">
        <v>118</v>
      </c>
      <c r="C57" s="64" t="n">
        <v>0</v>
      </c>
    </row>
    <row r="58" customFormat="false" ht="21.6" hidden="false" customHeight="true" outlineLevel="0" collapsed="false">
      <c r="A58" s="37"/>
      <c r="B58" s="63" t="s">
        <v>120</v>
      </c>
      <c r="C58" s="64" t="n">
        <v>0</v>
      </c>
    </row>
    <row r="59" customFormat="false" ht="21.6" hidden="false" customHeight="true" outlineLevel="0" collapsed="false">
      <c r="A59" s="37"/>
      <c r="B59" s="63" t="s">
        <v>122</v>
      </c>
      <c r="C59" s="64" t="n">
        <v>0</v>
      </c>
    </row>
    <row r="60" customFormat="false" ht="21.6" hidden="false" customHeight="true" outlineLevel="0" collapsed="false">
      <c r="A60" s="37"/>
      <c r="B60" s="65" t="s">
        <v>124</v>
      </c>
      <c r="C60" s="64" t="n">
        <f aca="false">SUM(C57:C59)</f>
        <v>0</v>
      </c>
    </row>
    <row r="61" customFormat="false" ht="21.6" hidden="false" customHeight="true" outlineLevel="0" collapsed="false">
      <c r="A61" s="33" t="s">
        <v>125</v>
      </c>
      <c r="B61" s="62"/>
      <c r="C61" s="62"/>
    </row>
    <row r="62" customFormat="false" ht="21.6" hidden="false" customHeight="true" outlineLevel="0" collapsed="false">
      <c r="A62" s="14" t="s">
        <v>126</v>
      </c>
      <c r="B62" s="63" t="s">
        <v>127</v>
      </c>
      <c r="C62" s="64" t="n">
        <v>0</v>
      </c>
    </row>
    <row r="63" customFormat="false" ht="21.6" hidden="false" customHeight="true" outlineLevel="0" collapsed="false">
      <c r="A63" s="37"/>
      <c r="B63" s="65" t="s">
        <v>128</v>
      </c>
      <c r="C63" s="64" t="n">
        <f aca="false">SUM(C62)</f>
        <v>0</v>
      </c>
    </row>
    <row r="64" customFormat="false" ht="21.6" hidden="false" customHeight="true" outlineLevel="0" collapsed="false">
      <c r="A64" s="33" t="s">
        <v>129</v>
      </c>
      <c r="B64" s="62"/>
      <c r="C64" s="62"/>
    </row>
    <row r="65" customFormat="false" ht="43.2" hidden="false" customHeight="true" outlineLevel="0" collapsed="false">
      <c r="A65" s="14" t="s">
        <v>130</v>
      </c>
      <c r="B65" s="63" t="s">
        <v>131</v>
      </c>
      <c r="C65" s="64" t="n">
        <v>0</v>
      </c>
    </row>
    <row r="66" customFormat="false" ht="21.6" hidden="false" customHeight="true" outlineLevel="0" collapsed="false">
      <c r="A66" s="14" t="s">
        <v>132</v>
      </c>
      <c r="B66" s="63" t="s">
        <v>133</v>
      </c>
      <c r="C66" s="64" t="n">
        <v>0</v>
      </c>
    </row>
    <row r="67" customFormat="false" ht="43.2" hidden="false" customHeight="true" outlineLevel="0" collapsed="false">
      <c r="A67" s="14" t="s">
        <v>134</v>
      </c>
      <c r="B67" s="63" t="s">
        <v>135</v>
      </c>
      <c r="C67" s="64" t="n">
        <v>0</v>
      </c>
    </row>
    <row r="68" customFormat="false" ht="21.6" hidden="false" customHeight="true" outlineLevel="0" collapsed="false">
      <c r="A68" s="14" t="s">
        <v>136</v>
      </c>
      <c r="B68" s="63" t="s">
        <v>136</v>
      </c>
      <c r="C68" s="64" t="n">
        <v>0</v>
      </c>
    </row>
    <row r="69" customFormat="false" ht="21.6" hidden="false" customHeight="true" outlineLevel="0" collapsed="false">
      <c r="A69" s="14"/>
      <c r="B69" s="65" t="s">
        <v>23</v>
      </c>
      <c r="C69" s="64" t="n">
        <f aca="false">SUM(C65:C68)</f>
        <v>0</v>
      </c>
    </row>
    <row r="70" customFormat="false" ht="21.6" hidden="false" customHeight="true" outlineLevel="0" collapsed="false">
      <c r="A70" s="33" t="s">
        <v>138</v>
      </c>
      <c r="B70" s="66"/>
      <c r="C70" s="62"/>
    </row>
    <row r="71" customFormat="false" ht="21.6" hidden="false" customHeight="true" outlineLevel="0" collapsed="false">
      <c r="A71" s="14" t="s">
        <v>139</v>
      </c>
      <c r="B71" s="63"/>
      <c r="C71" s="64" t="n">
        <v>0</v>
      </c>
    </row>
    <row r="72" customFormat="false" ht="21.6" hidden="false" customHeight="true" outlineLevel="0" collapsed="false">
      <c r="A72" s="37" t="s">
        <v>140</v>
      </c>
      <c r="B72" s="63" t="s">
        <v>141</v>
      </c>
      <c r="C72" s="64" t="n">
        <v>0</v>
      </c>
    </row>
    <row r="73" customFormat="false" ht="21.6" hidden="false" customHeight="true" outlineLevel="0" collapsed="false">
      <c r="A73" s="14" t="s">
        <v>66</v>
      </c>
      <c r="B73" s="63" t="s">
        <v>142</v>
      </c>
      <c r="C73" s="64" t="n">
        <v>0</v>
      </c>
    </row>
    <row r="74" customFormat="false" ht="21.6" hidden="false" customHeight="true" outlineLevel="0" collapsed="false">
      <c r="A74" s="14"/>
      <c r="B74" s="65" t="s">
        <v>143</v>
      </c>
      <c r="C74" s="64" t="n">
        <f aca="false">SUM(C71:C73)</f>
        <v>0</v>
      </c>
    </row>
    <row r="75" customFormat="false" ht="21.6" hidden="false" customHeight="true" outlineLevel="0" collapsed="false">
      <c r="A75" s="33" t="s">
        <v>144</v>
      </c>
      <c r="B75" s="62"/>
      <c r="C75" s="62"/>
    </row>
    <row r="76" customFormat="false" ht="21.6" hidden="false" customHeight="true" outlineLevel="0" collapsed="false">
      <c r="A76" s="14" t="s">
        <v>145</v>
      </c>
      <c r="B76" s="63" t="s">
        <v>146</v>
      </c>
      <c r="C76" s="64" t="n">
        <v>200</v>
      </c>
    </row>
    <row r="77" customFormat="false" ht="21.6" hidden="false" customHeight="true" outlineLevel="0" collapsed="false">
      <c r="A77" s="6" t="s">
        <v>147</v>
      </c>
      <c r="B77" s="63" t="s">
        <v>148</v>
      </c>
      <c r="C77" s="64" t="n">
        <v>68</v>
      </c>
    </row>
    <row r="78" customFormat="false" ht="21.6" hidden="false" customHeight="true" outlineLevel="0" collapsed="false">
      <c r="A78" s="14" t="s">
        <v>149</v>
      </c>
      <c r="B78" s="63" t="s">
        <v>291</v>
      </c>
      <c r="C78" s="64" t="n">
        <v>52</v>
      </c>
    </row>
    <row r="79" customFormat="false" ht="21.6" hidden="false" customHeight="true" outlineLevel="0" collapsed="false">
      <c r="A79" s="14" t="s">
        <v>151</v>
      </c>
      <c r="B79" s="63" t="s">
        <v>233</v>
      </c>
      <c r="C79" s="64" t="n">
        <v>900</v>
      </c>
    </row>
    <row r="80" customFormat="false" ht="21.6" hidden="false" customHeight="true" outlineLevel="0" collapsed="false">
      <c r="A80" s="37"/>
      <c r="B80" s="65" t="s">
        <v>153</v>
      </c>
      <c r="C80" s="64" t="n">
        <f aca="false">SUM(C76:C79)</f>
        <v>1220</v>
      </c>
    </row>
    <row r="81" customFormat="false" ht="21.6" hidden="false" customHeight="true" outlineLevel="0" collapsed="false">
      <c r="A81" s="37"/>
      <c r="B81" s="65" t="s">
        <v>23</v>
      </c>
      <c r="C81" s="64" t="n">
        <f aca="false">C43+C51+C55+C60+C63+C69+C74+C80</f>
        <v>1369</v>
      </c>
    </row>
    <row r="82" customFormat="false" ht="21.6" hidden="false" customHeight="true" outlineLevel="0" collapsed="false">
      <c r="A82" s="33" t="s">
        <v>155</v>
      </c>
      <c r="B82" s="62"/>
      <c r="C82" s="62"/>
    </row>
    <row r="83" customFormat="false" ht="21.6" hidden="false" customHeight="true" outlineLevel="0" collapsed="false">
      <c r="A83" s="37" t="s">
        <v>156</v>
      </c>
      <c r="B83" s="16"/>
      <c r="C83" s="7" t="n">
        <f aca="false">IF(('July 2024 - September 2024'!C90)+SUM(E97+E105+E115)  &lt; 0,(('July 2024 - September 2024'!C90))+SUM(E97+E105+E115), TEXT((('July 2024 - September 2024'!C90))+SUM(E97+E105+E115),"+$0.00"))</f>
        <v>-7003</v>
      </c>
    </row>
    <row r="84" customFormat="false" ht="21.6" hidden="false" customHeight="true" outlineLevel="0" collapsed="false">
      <c r="A84" s="37" t="s">
        <v>157</v>
      </c>
      <c r="B84" s="16"/>
      <c r="C84" s="7" t="n">
        <v>0</v>
      </c>
    </row>
    <row r="85" customFormat="false" ht="21.6" hidden="false" customHeight="true" outlineLevel="0" collapsed="false">
      <c r="A85" s="37" t="s">
        <v>158</v>
      </c>
      <c r="B85" s="16"/>
      <c r="C85" s="7" t="str">
        <f aca="false">IF(('July 2024 - September 2024'!C92)+SUM(E96+E106+E116) &lt; 0,(('July 2024 - September 2024'!C92))+SUM(E96+E106+E116), TEXT((('July 2024 - September 2024'!C92))+SUM(E96+E106+E116),"+$0.00"))</f>
        <v>+$0.00</v>
      </c>
    </row>
    <row r="86" customFormat="false" ht="43.2" hidden="false" customHeight="true" outlineLevel="0" collapsed="false">
      <c r="A86" s="14" t="s">
        <v>159</v>
      </c>
      <c r="B86" s="16"/>
      <c r="C86" s="7" t="n">
        <v>0</v>
      </c>
    </row>
    <row r="87" customFormat="false" ht="43.2" hidden="false" customHeight="true" outlineLevel="0" collapsed="false">
      <c r="A87" s="14" t="s">
        <v>234</v>
      </c>
      <c r="B87" s="16"/>
      <c r="C87" s="7" t="n">
        <v>0</v>
      </c>
    </row>
    <row r="88" customFormat="false" ht="21.6" hidden="false" customHeight="true" outlineLevel="0" collapsed="false">
      <c r="A88" s="37"/>
      <c r="B88" s="39" t="s">
        <v>161</v>
      </c>
      <c r="C88" s="7" t="n">
        <f aca="false">C83+C84+C85+C86+C87</f>
        <v>-7003</v>
      </c>
    </row>
    <row r="89" customFormat="false" ht="21.6" hidden="false" customHeight="true" outlineLevel="0" collapsed="false">
      <c r="A89" s="14"/>
      <c r="B89" s="9" t="s">
        <v>162</v>
      </c>
      <c r="C89" s="64" t="n">
        <f aca="false">C81</f>
        <v>1369</v>
      </c>
      <c r="H89" s="67"/>
    </row>
    <row r="90" customFormat="false" ht="13.5" hidden="false" customHeight="true" outlineLevel="0" collapsed="false">
      <c r="A90" s="18"/>
      <c r="B90" s="18"/>
    </row>
    <row r="91" customFormat="false" ht="13.5" hidden="false" customHeight="true" outlineLevel="0" collapsed="false">
      <c r="A91" s="18"/>
      <c r="B91" s="18"/>
    </row>
    <row r="92" customFormat="false" ht="21.6" hidden="false" customHeight="true" outlineLevel="0" collapsed="false">
      <c r="A92" s="40" t="s">
        <v>292</v>
      </c>
      <c r="B92" s="40"/>
      <c r="C92" s="40"/>
      <c r="D92" s="40"/>
      <c r="E92" s="40"/>
      <c r="G92" s="68" t="s">
        <v>257</v>
      </c>
      <c r="H92" s="64" t="n">
        <v>278.4</v>
      </c>
    </row>
    <row r="93" customFormat="false" ht="21.6" hidden="false" customHeight="true" outlineLevel="0" collapsed="false">
      <c r="A93" s="40" t="s">
        <v>164</v>
      </c>
      <c r="B93" s="40"/>
      <c r="C93" s="40" t="s">
        <v>31</v>
      </c>
      <c r="D93" s="40"/>
      <c r="E93" s="40" t="s">
        <v>32</v>
      </c>
      <c r="G93" s="69" t="s">
        <v>293</v>
      </c>
      <c r="H93" s="57" t="n">
        <f aca="false">C76-H92</f>
        <v>-78.4</v>
      </c>
    </row>
    <row r="94" customFormat="false" ht="21.6" hidden="false" customHeight="true" outlineLevel="0" collapsed="false">
      <c r="A94" s="37" t="s">
        <v>294</v>
      </c>
      <c r="B94" s="37"/>
      <c r="C94" s="16"/>
      <c r="D94" s="16"/>
      <c r="E94" s="7" t="n">
        <f aca="false">'July 2024 - September 2024'!E141</f>
        <v>502.709999999999</v>
      </c>
      <c r="G94" s="69"/>
      <c r="H94" s="57"/>
    </row>
    <row r="95" customFormat="false" ht="64.8" hidden="false" customHeight="true" outlineLevel="0" collapsed="false">
      <c r="A95" s="37" t="s">
        <v>144</v>
      </c>
      <c r="B95" s="37"/>
      <c r="C95" s="15" t="s">
        <v>295</v>
      </c>
      <c r="D95" s="15"/>
      <c r="E95" s="64" t="n">
        <v>278.4</v>
      </c>
      <c r="G95" s="69"/>
      <c r="H95" s="57"/>
    </row>
    <row r="96" customFormat="false" ht="21.6" hidden="false" customHeight="true" outlineLevel="0" collapsed="false">
      <c r="A96" s="37"/>
      <c r="B96" s="37"/>
      <c r="C96" s="16" t="s">
        <v>296</v>
      </c>
      <c r="D96" s="16"/>
      <c r="E96" s="64" t="n">
        <v>200</v>
      </c>
    </row>
    <row r="97" customFormat="false" ht="21.6" hidden="false" customHeight="true" outlineLevel="0" collapsed="false">
      <c r="A97" s="37"/>
      <c r="B97" s="37"/>
      <c r="C97" s="16" t="s">
        <v>251</v>
      </c>
      <c r="D97" s="16"/>
      <c r="E97" s="64" t="n">
        <v>0</v>
      </c>
    </row>
    <row r="98" customFormat="false" ht="21.6" hidden="false" customHeight="true" outlineLevel="0" collapsed="false">
      <c r="A98" s="37"/>
      <c r="B98" s="37"/>
      <c r="C98" s="16" t="s">
        <v>297</v>
      </c>
      <c r="D98" s="16"/>
      <c r="E98" s="64" t="n">
        <v>58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64" t="n">
        <f aca="false">C89</f>
        <v>1369</v>
      </c>
    </row>
    <row r="100" customFormat="false" ht="21.6" hidden="false" customHeight="true" outlineLevel="0" collapsed="false">
      <c r="A100" s="70"/>
      <c r="B100" s="70"/>
      <c r="C100" s="42" t="s">
        <v>166</v>
      </c>
      <c r="D100" s="42"/>
      <c r="E100" s="7" t="n">
        <f aca="false">('July 2024 - September 2024'!E141+E16)-SUM(E95:E99)</f>
        <v>1390.31</v>
      </c>
    </row>
    <row r="101" customFormat="false" ht="13.5" hidden="false" customHeight="true" outlineLevel="0" collapsed="false"/>
    <row r="102" customFormat="false" ht="21.6" hidden="false" customHeight="true" outlineLevel="0" collapsed="false">
      <c r="A102" s="40" t="s">
        <v>298</v>
      </c>
      <c r="B102" s="40"/>
      <c r="C102" s="40"/>
      <c r="D102" s="40"/>
      <c r="E102" s="40"/>
      <c r="G102" s="55" t="s">
        <v>257</v>
      </c>
      <c r="H102" s="64" t="n">
        <v>0</v>
      </c>
    </row>
    <row r="103" customFormat="false" ht="21.6" hidden="false" customHeight="true" outlineLevel="0" collapsed="false">
      <c r="A103" s="40" t="s">
        <v>164</v>
      </c>
      <c r="B103" s="40"/>
      <c r="C103" s="40" t="s">
        <v>31</v>
      </c>
      <c r="D103" s="40"/>
      <c r="E103" s="40" t="s">
        <v>32</v>
      </c>
      <c r="G103" s="69" t="s">
        <v>293</v>
      </c>
      <c r="H103" s="57" t="n">
        <f aca="false">C76-H102</f>
        <v>200</v>
      </c>
    </row>
    <row r="104" customFormat="false" ht="21.6" hidden="false" customHeight="true" outlineLevel="0" collapsed="false">
      <c r="A104" s="37" t="s">
        <v>299</v>
      </c>
      <c r="B104" s="37"/>
      <c r="C104" s="16"/>
      <c r="D104" s="16"/>
      <c r="E104" s="7" t="n">
        <f aca="false">E100</f>
        <v>1390.31</v>
      </c>
      <c r="G104" s="69"/>
      <c r="H104" s="57"/>
    </row>
    <row r="105" customFormat="false" ht="21.6" hidden="false" customHeight="true" outlineLevel="0" collapsed="false">
      <c r="A105" s="37" t="s">
        <v>144</v>
      </c>
      <c r="B105" s="37"/>
      <c r="C105" s="16" t="s">
        <v>169</v>
      </c>
      <c r="D105" s="16"/>
      <c r="E105" s="64" t="n">
        <v>0</v>
      </c>
      <c r="G105" s="69"/>
      <c r="H105" s="57"/>
    </row>
    <row r="106" customFormat="false" ht="21.6" hidden="false" customHeight="true" outlineLevel="0" collapsed="false">
      <c r="A106" s="37"/>
      <c r="B106" s="37"/>
      <c r="C106" s="16" t="s">
        <v>296</v>
      </c>
      <c r="D106" s="16"/>
      <c r="E106" s="64" t="n">
        <v>200</v>
      </c>
    </row>
    <row r="107" customFormat="false" ht="43.2" hidden="false" customHeight="true" outlineLevel="0" collapsed="false">
      <c r="A107" s="37"/>
      <c r="B107" s="37"/>
      <c r="C107" s="15" t="s">
        <v>300</v>
      </c>
      <c r="D107" s="15"/>
      <c r="E107" s="64" t="n">
        <v>900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64" t="n">
        <f aca="false">C89</f>
        <v>1369</v>
      </c>
    </row>
    <row r="109" customFormat="false" ht="21.6" hidden="false" customHeight="true" outlineLevel="0" collapsed="false">
      <c r="A109" s="70"/>
      <c r="B109" s="70"/>
      <c r="C109" s="39" t="s">
        <v>176</v>
      </c>
      <c r="D109" s="39"/>
      <c r="E109" s="7" t="n">
        <f aca="false">(E24+E104)-SUM(E105:E108)</f>
        <v>2294.31</v>
      </c>
    </row>
    <row r="110" customFormat="false" ht="13.5" hidden="false" customHeight="true" outlineLevel="0" collapsed="false">
      <c r="A110" s="44"/>
      <c r="B110" s="44"/>
      <c r="C110" s="44"/>
      <c r="D110" s="44"/>
      <c r="E110" s="44"/>
    </row>
    <row r="111" customFormat="false" ht="17.25" hidden="false" customHeight="true" outlineLevel="0" collapsed="false">
      <c r="A111" s="44"/>
      <c r="B111" s="44"/>
      <c r="C111" s="44"/>
      <c r="D111" s="44"/>
      <c r="E111" s="44"/>
    </row>
    <row r="112" customFormat="false" ht="21.6" hidden="false" customHeight="true" outlineLevel="0" collapsed="false">
      <c r="A112" s="40" t="s">
        <v>301</v>
      </c>
      <c r="B112" s="40"/>
      <c r="C112" s="40"/>
      <c r="D112" s="40"/>
      <c r="E112" s="40"/>
      <c r="G112" s="55" t="s">
        <v>257</v>
      </c>
      <c r="H112" s="64" t="n">
        <v>0</v>
      </c>
    </row>
    <row r="113" customFormat="false" ht="21.6" hidden="false" customHeight="true" outlineLevel="0" collapsed="false">
      <c r="A113" s="40" t="s">
        <v>164</v>
      </c>
      <c r="B113" s="40"/>
      <c r="C113" s="40" t="s">
        <v>31</v>
      </c>
      <c r="D113" s="40"/>
      <c r="E113" s="40" t="s">
        <v>32</v>
      </c>
      <c r="G113" s="71" t="s">
        <v>302</v>
      </c>
      <c r="H113" s="57" t="n">
        <f aca="false">C76-H112</f>
        <v>200</v>
      </c>
    </row>
    <row r="114" customFormat="false" ht="21.6" hidden="false" customHeight="true" outlineLevel="0" collapsed="false">
      <c r="A114" s="37" t="s">
        <v>303</v>
      </c>
      <c r="B114" s="37"/>
      <c r="C114" s="16"/>
      <c r="D114" s="16"/>
      <c r="E114" s="7" t="n">
        <f aca="false">E109</f>
        <v>2294.31</v>
      </c>
      <c r="G114" s="71"/>
      <c r="H114" s="57"/>
    </row>
    <row r="115" customFormat="false" ht="21.6" hidden="false" customHeight="true" outlineLevel="0" collapsed="false">
      <c r="A115" s="37" t="s">
        <v>144</v>
      </c>
      <c r="B115" s="37"/>
      <c r="C115" s="16" t="s">
        <v>304</v>
      </c>
      <c r="D115" s="16"/>
      <c r="E115" s="64" t="n">
        <v>900</v>
      </c>
      <c r="G115" s="71"/>
      <c r="H115" s="57"/>
    </row>
    <row r="116" customFormat="false" ht="21.6" hidden="false" customHeight="true" outlineLevel="0" collapsed="false">
      <c r="A116" s="37"/>
      <c r="B116" s="37"/>
      <c r="C116" s="16" t="s">
        <v>305</v>
      </c>
      <c r="D116" s="16"/>
      <c r="E116" s="64" t="n">
        <v>100</v>
      </c>
    </row>
    <row r="117" customFormat="false" ht="43.2" hidden="false" customHeight="true" outlineLevel="0" collapsed="false">
      <c r="A117" s="37"/>
      <c r="B117" s="37"/>
      <c r="C117" s="15" t="s">
        <v>306</v>
      </c>
      <c r="D117" s="15"/>
      <c r="E117" s="64" t="n">
        <v>150</v>
      </c>
    </row>
    <row r="118" customFormat="false" ht="21.6" hidden="false" customHeight="true" outlineLevel="0" collapsed="false">
      <c r="A118" s="37" t="s">
        <v>165</v>
      </c>
      <c r="B118" s="37"/>
      <c r="C118" s="16"/>
      <c r="D118" s="16"/>
      <c r="E118" s="64" t="n">
        <f aca="false">C89</f>
        <v>1369</v>
      </c>
    </row>
    <row r="119" customFormat="false" ht="21.6" hidden="false" customHeight="true" outlineLevel="0" collapsed="false">
      <c r="A119" s="70"/>
      <c r="B119" s="70"/>
      <c r="C119" s="39" t="s">
        <v>176</v>
      </c>
      <c r="D119" s="39"/>
      <c r="E119" s="7" t="n">
        <f aca="false">(E32+E114)-SUM(E115:E118)</f>
        <v>3148.31</v>
      </c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</sheetData>
  <mergeCells count="8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C30:D30"/>
    <mergeCell ref="C31:D31"/>
    <mergeCell ref="A32:B32"/>
    <mergeCell ref="C32:D32"/>
    <mergeCell ref="A37:C37"/>
    <mergeCell ref="A39:C39"/>
    <mergeCell ref="A44:C45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G93:G95"/>
    <mergeCell ref="H93:H95"/>
    <mergeCell ref="A94:B94"/>
    <mergeCell ref="C94:D94"/>
    <mergeCell ref="A95:B98"/>
    <mergeCell ref="C95:D95"/>
    <mergeCell ref="C96:D96"/>
    <mergeCell ref="C97:D97"/>
    <mergeCell ref="C98:D98"/>
    <mergeCell ref="A99:B99"/>
    <mergeCell ref="C99:D99"/>
    <mergeCell ref="A100:B100"/>
    <mergeCell ref="C100:D100"/>
    <mergeCell ref="A102:E102"/>
    <mergeCell ref="A103:B103"/>
    <mergeCell ref="C103:D103"/>
    <mergeCell ref="G103:G105"/>
    <mergeCell ref="H103:H105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  <mergeCell ref="A112:E112"/>
    <mergeCell ref="A113:B113"/>
    <mergeCell ref="C113:D113"/>
    <mergeCell ref="G113:G115"/>
    <mergeCell ref="H113:H115"/>
    <mergeCell ref="A114:B114"/>
    <mergeCell ref="C114:D114"/>
    <mergeCell ref="A115:B117"/>
    <mergeCell ref="C115:D115"/>
    <mergeCell ref="C116:D116"/>
    <mergeCell ref="C117:D117"/>
    <mergeCell ref="A118:B118"/>
    <mergeCell ref="C118:D118"/>
    <mergeCell ref="A119:B119"/>
    <mergeCell ref="C119:D119"/>
  </mergeCells>
  <conditionalFormatting sqref="C34">
    <cfRule type="cellIs" priority="2" operator="equal" aboveAverage="0" equalAverage="0" bottom="0" percent="0" rank="0" text="" dxfId="0">
      <formula>0</formula>
    </cfRule>
  </conditionalFormatting>
  <conditionalFormatting sqref="C35">
    <cfRule type="cellIs" priority="3" operator="equal" aboveAverage="0" equalAverage="0" bottom="0" percent="0" rank="0" text="" dxfId="0">
      <formula>0</formula>
    </cfRule>
  </conditionalFormatting>
  <conditionalFormatting sqref="D35">
    <cfRule type="cellIs" priority="4" operator="equal" aboveAverage="0" equalAverage="0" bottom="0" percent="0" rank="0" text="" dxfId="0">
      <formula>0</formula>
    </cfRule>
  </conditionalFormatting>
  <conditionalFormatting sqref="C40:C43 C46:C51 C53:C55 C57:C60 C62:C63 C65:C69 C71:C74 C76:C81 C89 E95:E99 E105:E108 E115:E118 H92 H102 H112">
    <cfRule type="cellIs" priority="5" operator="equal" aboveAverage="0" equalAverage="0" bottom="0" percent="0" rank="0" text="" dxfId="0">
      <formula>0</formula>
    </cfRule>
  </conditionalFormatting>
  <conditionalFormatting sqref="C40:C43 C46:C51 C53:C55 C57:C60 C62:C63 C65:C69 C71:C74 C76:C81 C89 E95:E99 E105:E108 E115:E118 H92 H102 H112"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G108" activeCellId="0" sqref="G10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307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1321.47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1321.47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C82</f>
        <v>-3000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308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309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310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311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2" t="s">
        <v>312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4" t="s">
        <v>313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314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315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customFormat="false" ht="21.6" hidden="false" customHeight="true" outlineLevel="0" collapsed="false">
      <c r="A22" s="12" t="s">
        <v>316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72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customFormat="false" ht="21.6" hidden="false" customHeight="true" outlineLevel="0" collapsed="false">
      <c r="A24" s="14" t="s">
        <v>317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customFormat="false" ht="21.6" hidden="false" customHeight="true" outlineLevel="0" collapsed="false">
      <c r="A25" s="14" t="s">
        <v>318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customFormat="false" ht="13.5" hidden="false" customHeight="true" outlineLevel="0" collapsed="false">
      <c r="A27" s="18"/>
      <c r="B27" s="18"/>
      <c r="C27" s="18"/>
      <c r="D27" s="49"/>
      <c r="E27" s="50"/>
    </row>
    <row r="28" customFormat="false" ht="12.75" hidden="false" customHeight="true" outlineLevel="0" collapsed="false">
      <c r="A28" s="18"/>
      <c r="B28" s="18"/>
      <c r="C28" s="18"/>
      <c r="D28" s="49"/>
      <c r="E28" s="50"/>
    </row>
    <row r="29" customFormat="false" ht="13.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1" t="s">
        <v>319</v>
      </c>
      <c r="B31" s="31"/>
      <c r="C31" s="31"/>
    </row>
    <row r="32" customFormat="false" ht="21.6" hidden="false" customHeight="true" outlineLevel="0" collapsed="false">
      <c r="A32" s="31" t="s">
        <v>30</v>
      </c>
      <c r="B32" s="31" t="s">
        <v>31</v>
      </c>
      <c r="C32" s="5" t="s">
        <v>32</v>
      </c>
      <c r="D32" s="73"/>
    </row>
    <row r="33" s="74" customFormat="true" ht="21.6" hidden="false" customHeight="true" outlineLevel="0" collapsed="false">
      <c r="A33" s="33" t="s">
        <v>83</v>
      </c>
      <c r="B33" s="33"/>
      <c r="C33" s="33"/>
      <c r="D33" s="73"/>
      <c r="E33" s="1"/>
      <c r="F33" s="1"/>
      <c r="G33" s="1"/>
      <c r="H33" s="4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0"/>
      <c r="AA33" s="0"/>
      <c r="AB33" s="0"/>
      <c r="AC33" s="0"/>
      <c r="AD33" s="0"/>
      <c r="AE33" s="0"/>
      <c r="AF33" s="0"/>
      <c r="AG33" s="0"/>
      <c r="AH33" s="0"/>
      <c r="AI33" s="0"/>
    </row>
    <row r="34" customFormat="false" ht="21.6" hidden="false" customHeight="true" outlineLevel="0" collapsed="false">
      <c r="A34" s="14" t="s">
        <v>271</v>
      </c>
      <c r="B34" s="15"/>
      <c r="C34" s="34" t="n">
        <v>0</v>
      </c>
    </row>
    <row r="35" customFormat="false" ht="21.6" hidden="false" customHeight="true" outlineLevel="0" collapsed="false">
      <c r="A35" s="14" t="s">
        <v>50</v>
      </c>
      <c r="B35" s="16"/>
      <c r="C35" s="34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4" t="n">
        <v>149</v>
      </c>
    </row>
    <row r="37" customFormat="false" ht="21.6" hidden="false" customHeight="true" outlineLevel="0" collapsed="false">
      <c r="A37" s="37"/>
      <c r="B37" s="9" t="s">
        <v>90</v>
      </c>
      <c r="C37" s="34" t="n">
        <f aca="false">SUM(C34:C36)</f>
        <v>149</v>
      </c>
    </row>
    <row r="38" customFormat="false" ht="21.6" hidden="false" customHeight="true" outlineLevel="0" collapsed="false">
      <c r="A38" s="33" t="s">
        <v>290</v>
      </c>
      <c r="B38" s="33"/>
      <c r="C38" s="33"/>
    </row>
    <row r="39" customFormat="false" ht="21.6" hidden="false" customHeight="true" outlineLevel="0" collapsed="false">
      <c r="A39" s="33"/>
      <c r="B39" s="33"/>
      <c r="C39" s="33"/>
    </row>
    <row r="40" customFormat="false" ht="21.6" hidden="false" customHeight="true" outlineLevel="0" collapsed="false">
      <c r="A40" s="14" t="s">
        <v>95</v>
      </c>
      <c r="B40" s="15"/>
      <c r="C40" s="34" t="n">
        <v>0</v>
      </c>
    </row>
    <row r="41" customFormat="false" ht="21.6" hidden="false" customHeight="true" outlineLevel="0" collapsed="false">
      <c r="A41" s="14" t="s">
        <v>97</v>
      </c>
      <c r="B41" s="15"/>
      <c r="C41" s="34" t="n">
        <v>0</v>
      </c>
    </row>
    <row r="42" customFormat="false" ht="21.6" hidden="false" customHeight="true" outlineLevel="0" collapsed="false">
      <c r="A42" s="14" t="s">
        <v>99</v>
      </c>
      <c r="B42" s="15"/>
      <c r="C42" s="34" t="n">
        <v>0</v>
      </c>
    </row>
    <row r="43" customFormat="false" ht="21.6" hidden="false" customHeight="true" outlineLevel="0" collapsed="false">
      <c r="A43" s="14" t="s">
        <v>101</v>
      </c>
      <c r="B43" s="15"/>
      <c r="C43" s="34" t="n">
        <v>0</v>
      </c>
    </row>
    <row r="44" customFormat="false" ht="21.6" hidden="false" customHeight="true" outlineLevel="0" collapsed="false">
      <c r="A44" s="14" t="s">
        <v>231</v>
      </c>
      <c r="B44" s="15"/>
      <c r="C44" s="34" t="n">
        <v>0</v>
      </c>
    </row>
    <row r="45" customFormat="false" ht="21.6" hidden="false" customHeight="true" outlineLevel="0" collapsed="false">
      <c r="A45" s="14"/>
      <c r="B45" s="9" t="s">
        <v>103</v>
      </c>
      <c r="C45" s="34" t="n">
        <f aca="false">SUM(C40:C44)</f>
        <v>0</v>
      </c>
    </row>
    <row r="46" s="74" customFormat="true" ht="21.6" hidden="false" customHeight="true" outlineLevel="0" collapsed="false">
      <c r="A46" s="33" t="s">
        <v>105</v>
      </c>
      <c r="B46" s="33"/>
      <c r="C46" s="33"/>
      <c r="D46" s="1"/>
      <c r="E46" s="1"/>
      <c r="F46" s="1"/>
      <c r="G46" s="1"/>
      <c r="H46" s="4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0"/>
      <c r="AA46" s="0"/>
      <c r="AB46" s="0"/>
      <c r="AC46" s="0"/>
      <c r="AD46" s="0"/>
      <c r="AE46" s="0"/>
      <c r="AF46" s="0"/>
      <c r="AG46" s="0"/>
      <c r="AH46" s="0"/>
      <c r="AI46" s="0"/>
    </row>
    <row r="47" customFormat="false" ht="21.6" hidden="false" customHeight="true" outlineLevel="0" collapsed="false">
      <c r="A47" s="14" t="s">
        <v>107</v>
      </c>
      <c r="B47" s="15" t="s">
        <v>108</v>
      </c>
      <c r="C47" s="34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4" t="n">
        <v>0</v>
      </c>
    </row>
    <row r="49" customFormat="false" ht="21.6" hidden="false" customHeight="true" outlineLevel="0" collapsed="false">
      <c r="A49" s="14"/>
      <c r="B49" s="9" t="s">
        <v>113</v>
      </c>
      <c r="C49" s="34" t="n">
        <f aca="false">SUM(C47:C48)</f>
        <v>0</v>
      </c>
    </row>
    <row r="50" customFormat="false" ht="21.6" hidden="false" customHeight="true" outlineLevel="0" collapsed="false">
      <c r="A50" s="33" t="s">
        <v>115</v>
      </c>
      <c r="B50" s="33"/>
      <c r="C50" s="33"/>
    </row>
    <row r="51" customFormat="false" ht="21.6" hidden="false" customHeight="true" outlineLevel="0" collapsed="false">
      <c r="A51" s="14" t="s">
        <v>117</v>
      </c>
      <c r="B51" s="15" t="s">
        <v>118</v>
      </c>
      <c r="C51" s="34" t="n">
        <v>0</v>
      </c>
    </row>
    <row r="52" customFormat="false" ht="21.6" hidden="false" customHeight="true" outlineLevel="0" collapsed="false">
      <c r="A52" s="37"/>
      <c r="B52" s="15" t="s">
        <v>120</v>
      </c>
      <c r="C52" s="34" t="n">
        <v>0</v>
      </c>
    </row>
    <row r="53" customFormat="false" ht="21.6" hidden="false" customHeight="true" outlineLevel="0" collapsed="false">
      <c r="A53" s="37"/>
      <c r="B53" s="15" t="s">
        <v>122</v>
      </c>
      <c r="C53" s="34" t="n">
        <v>0</v>
      </c>
    </row>
    <row r="54" customFormat="false" ht="21.6" hidden="false" customHeight="true" outlineLevel="0" collapsed="false">
      <c r="A54" s="37"/>
      <c r="B54" s="9" t="s">
        <v>124</v>
      </c>
      <c r="C54" s="34" t="n">
        <f aca="false">SUM(C51:C53)</f>
        <v>0</v>
      </c>
    </row>
    <row r="55" customFormat="false" ht="21.6" hidden="false" customHeight="true" outlineLevel="0" collapsed="false">
      <c r="A55" s="33" t="s">
        <v>125</v>
      </c>
      <c r="B55" s="33"/>
      <c r="C55" s="33"/>
    </row>
    <row r="56" customFormat="false" ht="21.6" hidden="false" customHeight="true" outlineLevel="0" collapsed="false">
      <c r="A56" s="14" t="s">
        <v>126</v>
      </c>
      <c r="B56" s="15" t="s">
        <v>127</v>
      </c>
      <c r="C56" s="34" t="n">
        <v>0</v>
      </c>
    </row>
    <row r="57" customFormat="false" ht="21.6" hidden="false" customHeight="true" outlineLevel="0" collapsed="false">
      <c r="A57" s="37"/>
      <c r="B57" s="9" t="s">
        <v>128</v>
      </c>
      <c r="C57" s="34" t="n">
        <f aca="false">SUM(C56)</f>
        <v>0</v>
      </c>
    </row>
    <row r="58" customFormat="false" ht="21.6" hidden="false" customHeight="true" outlineLevel="0" collapsed="false">
      <c r="A58" s="33" t="s">
        <v>129</v>
      </c>
      <c r="B58" s="33"/>
      <c r="C58" s="33"/>
    </row>
    <row r="59" customFormat="false" ht="43.2" hidden="false" customHeight="true" outlineLevel="0" collapsed="false">
      <c r="A59" s="14" t="s">
        <v>130</v>
      </c>
      <c r="B59" s="15" t="s">
        <v>131</v>
      </c>
      <c r="C59" s="34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4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4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4" t="n">
        <v>0</v>
      </c>
    </row>
    <row r="63" customFormat="false" ht="21.6" hidden="false" customHeight="true" outlineLevel="0" collapsed="false">
      <c r="A63" s="14"/>
      <c r="B63" s="9" t="s">
        <v>23</v>
      </c>
      <c r="C63" s="34" t="n">
        <f aca="false">SUM(C59:C62)</f>
        <v>0</v>
      </c>
    </row>
    <row r="64" customFormat="false" ht="21.6" hidden="false" customHeight="true" outlineLevel="0" collapsed="false">
      <c r="A64" s="33" t="s">
        <v>138</v>
      </c>
      <c r="B64" s="33"/>
      <c r="C64" s="33"/>
    </row>
    <row r="65" customFormat="false" ht="21.6" hidden="false" customHeight="true" outlineLevel="0" collapsed="false">
      <c r="A65" s="14" t="s">
        <v>139</v>
      </c>
      <c r="B65" s="16"/>
      <c r="C65" s="34" t="n">
        <v>0</v>
      </c>
    </row>
    <row r="66" customFormat="false" ht="21.6" hidden="false" customHeight="true" outlineLevel="0" collapsed="false">
      <c r="A66" s="37" t="s">
        <v>140</v>
      </c>
      <c r="B66" s="16" t="s">
        <v>141</v>
      </c>
      <c r="C66" s="34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4" t="n">
        <v>0</v>
      </c>
    </row>
    <row r="68" customFormat="false" ht="21.6" hidden="false" customHeight="true" outlineLevel="0" collapsed="false">
      <c r="A68" s="14"/>
      <c r="B68" s="9" t="s">
        <v>143</v>
      </c>
      <c r="C68" s="34" t="n">
        <f aca="false">SUM(C65:C67)</f>
        <v>0</v>
      </c>
    </row>
    <row r="69" customFormat="false" ht="21.6" hidden="false" customHeight="true" outlineLevel="0" collapsed="false">
      <c r="A69" s="33" t="s">
        <v>144</v>
      </c>
      <c r="B69" s="33"/>
      <c r="C69" s="33"/>
    </row>
    <row r="70" customFormat="false" ht="21.6" hidden="false" customHeight="true" outlineLevel="0" collapsed="false">
      <c r="A70" s="14" t="s">
        <v>145</v>
      </c>
      <c r="B70" s="16" t="s">
        <v>146</v>
      </c>
      <c r="C70" s="34" t="n">
        <v>200</v>
      </c>
    </row>
    <row r="71" customFormat="false" ht="21.6" hidden="false" customHeight="true" outlineLevel="0" collapsed="false">
      <c r="A71" s="6" t="s">
        <v>147</v>
      </c>
      <c r="B71" s="53" t="s">
        <v>148</v>
      </c>
      <c r="C71" s="34" t="n">
        <v>68</v>
      </c>
    </row>
    <row r="72" customFormat="false" ht="21.6" hidden="false" customHeight="true" outlineLevel="0" collapsed="false">
      <c r="A72" s="14" t="s">
        <v>149</v>
      </c>
      <c r="B72" s="15" t="s">
        <v>320</v>
      </c>
      <c r="C72" s="34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4" t="n">
        <v>0</v>
      </c>
    </row>
    <row r="74" customFormat="false" ht="21.6" hidden="false" customHeight="true" outlineLevel="0" collapsed="false">
      <c r="A74" s="37"/>
      <c r="B74" s="39" t="s">
        <v>153</v>
      </c>
      <c r="C74" s="34" t="n">
        <f aca="false">SUM(C70:C73)</f>
        <v>320</v>
      </c>
    </row>
    <row r="75" customFormat="false" ht="21.6" hidden="false" customHeight="true" outlineLevel="0" collapsed="false">
      <c r="A75" s="37"/>
      <c r="B75" s="39" t="s">
        <v>23</v>
      </c>
      <c r="C75" s="34" t="n">
        <f aca="false">C37+C45+C49+C54+C57+C63+C68+C74</f>
        <v>469</v>
      </c>
    </row>
    <row r="76" customFormat="false" ht="21.6" hidden="false" customHeight="true" outlineLevel="0" collapsed="false">
      <c r="A76" s="33" t="s">
        <v>155</v>
      </c>
      <c r="B76" s="33"/>
      <c r="C76" s="33"/>
    </row>
    <row r="77" customFormat="false" ht="21.6" hidden="false" customHeight="true" outlineLevel="0" collapsed="false">
      <c r="A77" s="37" t="s">
        <v>156</v>
      </c>
      <c r="B77" s="16"/>
      <c r="C77" s="7" t="n">
        <f aca="false">IF(('October 2024 - December 2024'!C83)+SUM(E88+E89+E98+E106)  &lt; 0,(('October 2024 - December 2024'!C83))+SUM(E88+E89+E98+E106), TEXT((('October 2024 - December 2024'!C83))+SUM(E88+E89+E98+E106),"+$0.00"))</f>
        <v>-3000</v>
      </c>
    </row>
    <row r="78" customFormat="false" ht="21.6" hidden="false" customHeight="true" outlineLevel="0" collapsed="false">
      <c r="A78" s="37" t="s">
        <v>157</v>
      </c>
      <c r="B78" s="16"/>
      <c r="C78" s="7" t="n">
        <v>0</v>
      </c>
    </row>
    <row r="79" customFormat="false" ht="21.6" hidden="false" customHeight="true" outlineLevel="0" collapsed="false">
      <c r="A79" s="37" t="s">
        <v>158</v>
      </c>
      <c r="B79" s="16"/>
      <c r="C79" s="7" t="str">
        <f aca="false">IF(('October 2024 - December 2024'!C85)+SUM(0) &lt; 0,(('October 2024 - December 2024'!C85))+SUM(0), TEXT((('October 2024 - December 2024'!C85))+SUM(0),"+$0.00"))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234</v>
      </c>
      <c r="B81" s="16"/>
      <c r="C81" s="7" t="n">
        <v>0</v>
      </c>
    </row>
    <row r="82" customFormat="false" ht="21.6" hidden="false" customHeight="true" outlineLevel="0" collapsed="false">
      <c r="A82" s="37"/>
      <c r="B82" s="39" t="s">
        <v>161</v>
      </c>
      <c r="C82" s="7" t="n">
        <f aca="false">C77+C78+C79+C80+C81</f>
        <v>-3000</v>
      </c>
    </row>
    <row r="83" customFormat="false" ht="21.6" hidden="false" customHeight="true" outlineLevel="0" collapsed="false">
      <c r="A83" s="14"/>
      <c r="B83" s="9" t="s">
        <v>162</v>
      </c>
      <c r="C83" s="34" t="n">
        <f aca="false">C75</f>
        <v>469</v>
      </c>
      <c r="H83" s="67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0" t="s">
        <v>321</v>
      </c>
      <c r="B86" s="40"/>
      <c r="C86" s="40"/>
      <c r="D86" s="40"/>
      <c r="E86" s="40"/>
      <c r="G86" s="55" t="s">
        <v>257</v>
      </c>
      <c r="H86" s="34" t="n">
        <v>0</v>
      </c>
    </row>
    <row r="87" customFormat="false" ht="21.6" hidden="false" customHeight="true" outlineLevel="0" collapsed="false">
      <c r="A87" s="40" t="s">
        <v>164</v>
      </c>
      <c r="B87" s="40"/>
      <c r="C87" s="40" t="s">
        <v>31</v>
      </c>
      <c r="D87" s="40"/>
      <c r="E87" s="40" t="s">
        <v>32</v>
      </c>
      <c r="F87" s="74"/>
      <c r="G87" s="71" t="s">
        <v>322</v>
      </c>
      <c r="H87" s="57" t="n">
        <f aca="false">C70-H86</f>
        <v>200</v>
      </c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</row>
    <row r="88" customFormat="false" ht="21.6" hidden="false" customHeight="true" outlineLevel="0" collapsed="false">
      <c r="A88" s="37" t="s">
        <v>144</v>
      </c>
      <c r="B88" s="37"/>
      <c r="C88" s="16" t="s">
        <v>236</v>
      </c>
      <c r="D88" s="16"/>
      <c r="E88" s="34" t="n">
        <v>1000</v>
      </c>
      <c r="G88" s="71"/>
      <c r="H88" s="57"/>
    </row>
    <row r="89" customFormat="false" ht="21.6" hidden="false" customHeight="true" outlineLevel="0" collapsed="false">
      <c r="A89" s="37"/>
      <c r="B89" s="37"/>
      <c r="C89" s="15" t="s">
        <v>323</v>
      </c>
      <c r="D89" s="15"/>
      <c r="E89" s="34" t="n">
        <v>1003</v>
      </c>
      <c r="G89" s="71"/>
      <c r="H89" s="57"/>
    </row>
    <row r="90" customFormat="false" ht="21.6" hidden="false" customHeight="true" outlineLevel="0" collapsed="false">
      <c r="A90" s="37"/>
      <c r="B90" s="37"/>
      <c r="C90" s="15" t="s">
        <v>324</v>
      </c>
      <c r="D90" s="15"/>
      <c r="E90" s="34" t="n">
        <v>0</v>
      </c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C83</f>
        <v>469</v>
      </c>
    </row>
    <row r="92" customFormat="false" ht="21.6" hidden="false" customHeight="true" outlineLevel="0" collapsed="false">
      <c r="A92" s="70"/>
      <c r="B92" s="70"/>
      <c r="C92" s="42" t="s">
        <v>166</v>
      </c>
      <c r="D92" s="42"/>
      <c r="E92" s="7" t="n">
        <f aca="false">('October 2024 - December 2024'!E119+E13)-SUM(E88:E91)</f>
        <v>3149.31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0" t="s">
        <v>325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F95" s="74"/>
      <c r="G95" s="69" t="s">
        <v>326</v>
      </c>
      <c r="H95" s="57" t="n">
        <f aca="false">C70-H94</f>
        <v>200</v>
      </c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</row>
    <row r="96" customFormat="false" ht="21.6" hidden="false" customHeight="true" outlineLevel="0" collapsed="false">
      <c r="A96" s="37" t="s">
        <v>327</v>
      </c>
      <c r="B96" s="37"/>
      <c r="C96" s="16"/>
      <c r="D96" s="16"/>
      <c r="E96" s="7" t="n">
        <f aca="false">E92</f>
        <v>3149.31</v>
      </c>
      <c r="G96" s="69"/>
      <c r="H96" s="57"/>
    </row>
    <row r="97" customFormat="false" ht="64.8" hidden="false" customHeight="true" outlineLevel="0" collapsed="false">
      <c r="A97" s="37" t="s">
        <v>144</v>
      </c>
      <c r="B97" s="37"/>
      <c r="C97" s="15" t="s">
        <v>328</v>
      </c>
      <c r="D97" s="15"/>
      <c r="E97" s="34" t="n">
        <v>3767.84</v>
      </c>
      <c r="G97" s="69"/>
      <c r="H97" s="57"/>
    </row>
    <row r="98" customFormat="false" ht="21.6" hidden="false" customHeight="true" outlineLevel="0" collapsed="false">
      <c r="A98" s="37"/>
      <c r="B98" s="37"/>
      <c r="C98" s="16" t="s">
        <v>329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75"/>
      <c r="D99" s="75"/>
      <c r="E99" s="34" t="n">
        <f aca="false">C83</f>
        <v>469</v>
      </c>
    </row>
    <row r="100" customFormat="false" ht="21.6" hidden="false" customHeight="true" outlineLevel="0" collapsed="false">
      <c r="A100" s="70"/>
      <c r="B100" s="70"/>
      <c r="C100" s="39" t="s">
        <v>176</v>
      </c>
      <c r="D100" s="39"/>
      <c r="E100" s="7" t="n">
        <f aca="false">(E20+E96)-SUM(E97:E99)</f>
        <v>1385.47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330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F104" s="74"/>
      <c r="G104" s="69" t="s">
        <v>331</v>
      </c>
      <c r="H104" s="57" t="n">
        <f aca="false">C70-H103</f>
        <v>200</v>
      </c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</row>
    <row r="105" customFormat="false" ht="21.6" hidden="false" customHeight="true" outlineLevel="0" collapsed="false">
      <c r="A105" s="37" t="s">
        <v>332</v>
      </c>
      <c r="B105" s="37"/>
      <c r="C105" s="16"/>
      <c r="D105" s="16"/>
      <c r="E105" s="7" t="n">
        <f aca="false">E100</f>
        <v>1385.47</v>
      </c>
      <c r="G105" s="69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333</v>
      </c>
      <c r="D106" s="16"/>
      <c r="E106" s="34" t="n">
        <v>2000</v>
      </c>
      <c r="G106" s="69"/>
      <c r="H106" s="57"/>
    </row>
    <row r="107" customFormat="false" ht="21.6" hidden="false" customHeight="true" outlineLevel="0" collapsed="false">
      <c r="A107" s="37"/>
      <c r="B107" s="37"/>
      <c r="C107" s="16" t="s">
        <v>334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C83</f>
        <v>469</v>
      </c>
    </row>
    <row r="109" customFormat="false" ht="21.6" hidden="false" customHeight="true" outlineLevel="0" collapsed="false">
      <c r="A109" s="70"/>
      <c r="B109" s="70"/>
      <c r="C109" s="39" t="s">
        <v>176</v>
      </c>
      <c r="D109" s="39"/>
      <c r="E109" s="7" t="n">
        <f aca="false">(E26+E105)-SUM(E106:E108)</f>
        <v>1321.47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G87:G89"/>
    <mergeCell ref="H87:H89"/>
    <mergeCell ref="A88:B90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34:C37 C40:C45 C47:C49 C51:C54 C56:C57 C59:C63 C65:C68 C70:C75 C83 E88:E91 E97:E99 E106:E108 H86 H94 H103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4" activeCellId="0" sqref="G104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335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3949.47</v>
      </c>
      <c r="D3" s="10"/>
      <c r="E3" s="10"/>
      <c r="F3" s="76"/>
      <c r="G3" s="76"/>
      <c r="H3" s="77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3949.47</v>
      </c>
      <c r="D4" s="10"/>
      <c r="E4" s="10"/>
      <c r="F4" s="76"/>
      <c r="G4" s="76"/>
      <c r="H4" s="77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76"/>
      <c r="G5" s="76"/>
      <c r="H5" s="77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</row>
    <row r="6" customFormat="false" ht="13.5" hidden="false" customHeight="true" outlineLevel="0" collapsed="false">
      <c r="A6" s="78"/>
      <c r="B6" s="78"/>
      <c r="C6" s="78"/>
      <c r="D6" s="78"/>
      <c r="E6" s="78"/>
      <c r="F6" s="76"/>
      <c r="G6" s="76"/>
      <c r="H6" s="77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336</v>
      </c>
      <c r="B8" s="12"/>
      <c r="C8" s="12"/>
      <c r="D8" s="12"/>
      <c r="E8" s="12"/>
      <c r="G8" s="72"/>
      <c r="H8" s="79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337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338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339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340</v>
      </c>
      <c r="B15" s="12"/>
      <c r="C15" s="12"/>
      <c r="D15" s="12"/>
      <c r="E15" s="12"/>
      <c r="G15" s="72"/>
      <c r="H15" s="79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341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342</v>
      </c>
      <c r="B18" s="15" t="s">
        <v>275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343</v>
      </c>
      <c r="B19" s="15" t="s">
        <v>275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344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49"/>
      <c r="E22" s="50"/>
    </row>
    <row r="23" customFormat="false" ht="21.6" hidden="false" customHeight="true" outlineLevel="0" collapsed="false">
      <c r="A23" s="12" t="s">
        <v>345</v>
      </c>
      <c r="B23" s="12"/>
      <c r="C23" s="12"/>
      <c r="D23" s="12"/>
      <c r="E23" s="12"/>
      <c r="G23" s="72"/>
      <c r="H23" s="79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346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347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348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21.6" hidden="false" customHeight="true" outlineLevel="0" collapsed="false">
      <c r="A45" s="14" t="s">
        <v>231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130</v>
      </c>
      <c r="B60" s="15" t="s">
        <v>131</v>
      </c>
      <c r="C60" s="34" t="n">
        <v>0</v>
      </c>
      <c r="E60" s="80"/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320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2025 - March 2025'!C77)+SUM(E89+E97+E106) &lt; 0,(('January 2025 - March 2025'!C77))+SUM(E89+E97+E106), TEXT((('January 2025 - March 2025'!C77))+SUM(E89+E97+E106),"+$0.00"))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234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547</v>
      </c>
      <c r="H84" s="67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0" t="s">
        <v>349</v>
      </c>
      <c r="B87" s="40"/>
      <c r="C87" s="40"/>
      <c r="D87" s="40"/>
      <c r="E87" s="4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56" t="s">
        <v>258</v>
      </c>
      <c r="H88" s="57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6" t="s">
        <v>350</v>
      </c>
      <c r="D89" s="16"/>
      <c r="E89" s="34" t="n">
        <v>1500</v>
      </c>
      <c r="G89" s="56"/>
      <c r="H89" s="57"/>
    </row>
    <row r="90" customFormat="false" ht="21.6" hidden="false" customHeight="true" outlineLevel="0" collapsed="false">
      <c r="A90" s="37"/>
      <c r="B90" s="37"/>
      <c r="C90" s="16" t="s">
        <v>334</v>
      </c>
      <c r="D90" s="16"/>
      <c r="E90" s="34" t="n">
        <v>0</v>
      </c>
      <c r="G90" s="5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547</v>
      </c>
    </row>
    <row r="92" customFormat="false" ht="21.6" hidden="false" customHeight="true" outlineLevel="0" collapsed="false">
      <c r="A92" s="70"/>
      <c r="B92" s="70"/>
      <c r="C92" s="42" t="s">
        <v>166</v>
      </c>
      <c r="D92" s="42"/>
      <c r="E92" s="7" t="n">
        <f aca="false">('January 2025 - March 2025'!E109+E13)-SUM(E89:E91)</f>
        <v>1747.47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0" t="s">
        <v>351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1" t="s">
        <v>302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352</v>
      </c>
      <c r="B96" s="37"/>
      <c r="C96" s="16"/>
      <c r="D96" s="16"/>
      <c r="E96" s="7" t="n">
        <f aca="false">E92</f>
        <v>1747.47</v>
      </c>
      <c r="G96" s="71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350</v>
      </c>
      <c r="D97" s="16"/>
      <c r="E97" s="34" t="n">
        <v>1500</v>
      </c>
      <c r="G97" s="71"/>
      <c r="H97" s="57"/>
    </row>
    <row r="98" customFormat="false" ht="43.2" hidden="false" customHeight="true" outlineLevel="0" collapsed="false">
      <c r="A98" s="37"/>
      <c r="B98" s="37"/>
      <c r="C98" s="15" t="s">
        <v>353</v>
      </c>
      <c r="D98" s="15"/>
      <c r="E98" s="34" t="n">
        <v>150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547</v>
      </c>
    </row>
    <row r="100" customFormat="false" ht="21.6" hidden="false" customHeight="true" outlineLevel="0" collapsed="false">
      <c r="A100" s="70"/>
      <c r="B100" s="70"/>
      <c r="C100" s="39" t="s">
        <v>176</v>
      </c>
      <c r="D100" s="39"/>
      <c r="E100" s="7" t="n">
        <f aca="false">(E21+E96)-SUM(E97:E99)</f>
        <v>2091.47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354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355</v>
      </c>
      <c r="B105" s="37"/>
      <c r="C105" s="16"/>
      <c r="D105" s="16"/>
      <c r="E105" s="7" t="n">
        <f aca="false">E100</f>
        <v>2091.47</v>
      </c>
      <c r="G105" s="5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356</v>
      </c>
      <c r="D106" s="16"/>
      <c r="E106" s="34" t="n">
        <v>0</v>
      </c>
      <c r="G106" s="56"/>
      <c r="H106" s="57"/>
    </row>
    <row r="107" customFormat="false" ht="21.6" hidden="false" customHeight="true" outlineLevel="0" collapsed="false">
      <c r="A107" s="37"/>
      <c r="B107" s="37"/>
      <c r="C107" s="16" t="s">
        <v>334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547</v>
      </c>
    </row>
    <row r="109" customFormat="false" ht="21.6" hidden="false" customHeight="true" outlineLevel="0" collapsed="false">
      <c r="A109" s="70"/>
      <c r="B109" s="70"/>
      <c r="C109" s="39" t="s">
        <v>176</v>
      </c>
      <c r="D109" s="39"/>
      <c r="E109" s="7" t="n">
        <f aca="false">(E27+E105)-SUM(E106:E108)</f>
        <v>3949.47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G104" activeCellId="0" sqref="G104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357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81"/>
      <c r="B2" s="81"/>
      <c r="C2" s="17"/>
      <c r="D2" s="81"/>
      <c r="E2" s="81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9427.47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9427.47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358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359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360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361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362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363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364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365</v>
      </c>
      <c r="B19" s="15" t="s">
        <v>275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366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367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368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369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370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D35" s="73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130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320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2025 - June 2025'!C78)+SUM(E90+E98+E107) &lt; 0,(('April 2025 - June 2025'!C78))+SUM(E90+E98+E107), TEXT((('April 2025 - June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234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547</v>
      </c>
      <c r="H84" s="67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82" t="s">
        <v>371</v>
      </c>
      <c r="B87" s="82"/>
      <c r="C87" s="82"/>
      <c r="D87" s="82"/>
      <c r="E87" s="82"/>
      <c r="G87" s="55" t="s">
        <v>257</v>
      </c>
      <c r="H87" s="34" t="n">
        <v>0</v>
      </c>
    </row>
    <row r="88" customFormat="false" ht="21.6" hidden="false" customHeight="true" outlineLevel="0" collapsed="false">
      <c r="A88" s="82" t="s">
        <v>164</v>
      </c>
      <c r="B88" s="82"/>
      <c r="C88" s="82" t="s">
        <v>31</v>
      </c>
      <c r="D88" s="82"/>
      <c r="E88" s="82" t="s">
        <v>32</v>
      </c>
      <c r="G88" s="69" t="s">
        <v>293</v>
      </c>
      <c r="H88" s="83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372</v>
      </c>
      <c r="D89" s="15"/>
      <c r="E89" s="34" t="n">
        <v>150</v>
      </c>
      <c r="G89" s="69"/>
      <c r="H89" s="83"/>
    </row>
    <row r="90" customFormat="false" ht="21.6" hidden="false" customHeight="true" outlineLevel="0" collapsed="false">
      <c r="A90" s="37"/>
      <c r="B90" s="37"/>
      <c r="C90" s="16" t="s">
        <v>373</v>
      </c>
      <c r="D90" s="16"/>
      <c r="E90" s="34" t="n">
        <v>0</v>
      </c>
      <c r="G90" s="69"/>
      <c r="H90" s="83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547</v>
      </c>
    </row>
    <row r="92" customFormat="false" ht="21.6" hidden="false" customHeight="true" outlineLevel="0" collapsed="false">
      <c r="A92" s="70"/>
      <c r="B92" s="70"/>
      <c r="C92" s="42" t="s">
        <v>166</v>
      </c>
      <c r="D92" s="42"/>
      <c r="E92" s="7" t="n">
        <f aca="false">('April 2025 - June 2025'!E109+E14)-SUM(E89:E91)</f>
        <v>5793.47</v>
      </c>
    </row>
    <row r="93" customFormat="false" ht="13.5" hidden="false" customHeight="true" outlineLevel="0" collapsed="false">
      <c r="A93" s="84"/>
      <c r="B93" s="84"/>
      <c r="C93" s="84"/>
      <c r="D93" s="84"/>
      <c r="E93" s="84"/>
    </row>
    <row r="94" customFormat="false" ht="21.6" hidden="false" customHeight="true" outlineLevel="0" collapsed="false">
      <c r="A94" s="82" t="s">
        <v>374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82" t="s">
        <v>164</v>
      </c>
      <c r="B95" s="82"/>
      <c r="C95" s="82" t="s">
        <v>31</v>
      </c>
      <c r="D95" s="82"/>
      <c r="E95" s="82" t="s">
        <v>32</v>
      </c>
      <c r="G95" s="69" t="s">
        <v>293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375</v>
      </c>
      <c r="B96" s="37"/>
      <c r="C96" s="16"/>
      <c r="D96" s="16"/>
      <c r="E96" s="7" t="n">
        <f aca="false">E92</f>
        <v>5793.47</v>
      </c>
      <c r="G96" s="69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376</v>
      </c>
      <c r="D97" s="15"/>
      <c r="E97" s="34" t="n">
        <v>150</v>
      </c>
      <c r="G97" s="69"/>
      <c r="H97" s="57"/>
    </row>
    <row r="98" customFormat="false" ht="21.6" hidden="false" customHeight="true" outlineLevel="0" collapsed="false">
      <c r="A98" s="37"/>
      <c r="B98" s="37"/>
      <c r="C98" s="16" t="s">
        <v>373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547</v>
      </c>
    </row>
    <row r="100" customFormat="false" ht="21.6" hidden="false" customHeight="true" outlineLevel="0" collapsed="false">
      <c r="A100" s="70"/>
      <c r="B100" s="70"/>
      <c r="C100" s="39" t="s">
        <v>176</v>
      </c>
      <c r="D100" s="39"/>
      <c r="E100" s="7" t="n">
        <f aca="false">(E21+E96)-SUM(E97:E99)</f>
        <v>7569.47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5" t="s">
        <v>377</v>
      </c>
      <c r="B103" s="85"/>
      <c r="C103" s="85"/>
      <c r="D103" s="85"/>
      <c r="E103" s="85"/>
      <c r="G103" s="55" t="s">
        <v>257</v>
      </c>
      <c r="H103" s="34" t="n">
        <v>0</v>
      </c>
    </row>
    <row r="104" customFormat="false" ht="21.6" hidden="false" customHeight="true" outlineLevel="0" collapsed="false">
      <c r="A104" s="82" t="s">
        <v>164</v>
      </c>
      <c r="B104" s="82"/>
      <c r="C104" s="82" t="s">
        <v>31</v>
      </c>
      <c r="D104" s="82"/>
      <c r="E104" s="82" t="s">
        <v>32</v>
      </c>
      <c r="G104" s="56" t="s">
        <v>258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378</v>
      </c>
      <c r="B105" s="37"/>
      <c r="C105" s="16"/>
      <c r="D105" s="16"/>
      <c r="E105" s="7" t="n">
        <f aca="false">E100</f>
        <v>7569.47</v>
      </c>
      <c r="G105" s="5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379</v>
      </c>
      <c r="D106" s="16"/>
      <c r="E106" s="34" t="n">
        <v>0</v>
      </c>
      <c r="G106" s="56"/>
      <c r="H106" s="57"/>
    </row>
    <row r="107" customFormat="false" ht="21.6" hidden="false" customHeight="true" outlineLevel="0" collapsed="false">
      <c r="A107" s="37"/>
      <c r="B107" s="37"/>
      <c r="C107" s="16" t="s">
        <v>373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547</v>
      </c>
    </row>
    <row r="109" customFormat="false" ht="21.6" hidden="false" customHeight="true" outlineLevel="0" collapsed="false">
      <c r="A109" s="70"/>
      <c r="B109" s="70"/>
      <c r="C109" s="39" t="s">
        <v>176</v>
      </c>
      <c r="D109" s="39"/>
      <c r="E109" s="7" t="n">
        <f aca="false">(E27+E105)-SUM(E106:E108)</f>
        <v>9427.47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104" activeCellId="0" sqref="E104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380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81"/>
      <c r="B2" s="81"/>
      <c r="C2" s="81"/>
      <c r="D2" s="81"/>
      <c r="E2" s="81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15055.47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15055.47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6" t="s">
        <v>381</v>
      </c>
      <c r="B8" s="86"/>
      <c r="C8" s="86"/>
      <c r="D8" s="86"/>
      <c r="E8" s="86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382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383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384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385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6" t="s">
        <v>386</v>
      </c>
      <c r="B16" s="86"/>
      <c r="C16" s="86"/>
      <c r="D16" s="86"/>
      <c r="E16" s="86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387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388</v>
      </c>
      <c r="B19" s="15" t="s">
        <v>275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389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6" t="s">
        <v>390</v>
      </c>
      <c r="B23" s="86"/>
      <c r="C23" s="86"/>
      <c r="D23" s="86"/>
      <c r="E23" s="86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391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392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393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E35" s="73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130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320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234</v>
      </c>
      <c r="B82" s="16"/>
      <c r="C82" s="7" t="n">
        <v>0</v>
      </c>
      <c r="D82" s="87"/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547</v>
      </c>
      <c r="H84" s="67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5" t="s">
        <v>394</v>
      </c>
      <c r="B87" s="85"/>
      <c r="C87" s="85"/>
      <c r="D87" s="85"/>
      <c r="E87" s="85"/>
      <c r="G87" s="55" t="s">
        <v>395</v>
      </c>
      <c r="H87" s="34" t="n">
        <v>0</v>
      </c>
    </row>
    <row r="88" customFormat="false" ht="21.6" hidden="false" customHeight="true" outlineLevel="0" collapsed="false">
      <c r="A88" s="82" t="s">
        <v>164</v>
      </c>
      <c r="B88" s="82"/>
      <c r="C88" s="82" t="s">
        <v>31</v>
      </c>
      <c r="D88" s="82"/>
      <c r="E88" s="82" t="s">
        <v>32</v>
      </c>
      <c r="G88" s="56" t="s">
        <v>258</v>
      </c>
      <c r="H88" s="88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372</v>
      </c>
      <c r="D89" s="15"/>
      <c r="E89" s="34" t="n">
        <v>150</v>
      </c>
      <c r="G89" s="56"/>
      <c r="H89" s="88"/>
    </row>
    <row r="90" customFormat="false" ht="21.6" hidden="false" customHeight="true" outlineLevel="0" collapsed="false">
      <c r="A90" s="37"/>
      <c r="B90" s="37"/>
      <c r="C90" s="16" t="s">
        <v>373</v>
      </c>
      <c r="D90" s="16"/>
      <c r="E90" s="34" t="n">
        <v>0</v>
      </c>
      <c r="G90" s="56"/>
      <c r="H90" s="88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547</v>
      </c>
    </row>
    <row r="92" customFormat="false" ht="21.6" hidden="false" customHeight="true" outlineLevel="0" collapsed="false">
      <c r="A92" s="70"/>
      <c r="B92" s="70"/>
      <c r="C92" s="42" t="s">
        <v>166</v>
      </c>
      <c r="D92" s="42"/>
      <c r="E92" s="7" t="n">
        <f aca="false">('July 2025 - September 2025'!E109+E14)-SUM(E89:E91)</f>
        <v>11271.47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5" t="s">
        <v>396</v>
      </c>
      <c r="B94" s="85"/>
      <c r="C94" s="85"/>
      <c r="D94" s="85"/>
      <c r="E94" s="85"/>
      <c r="G94" s="55" t="s">
        <v>395</v>
      </c>
      <c r="H94" s="34" t="n">
        <v>0</v>
      </c>
    </row>
    <row r="95" customFormat="false" ht="21.6" hidden="false" customHeight="true" outlineLevel="0" collapsed="false">
      <c r="A95" s="82" t="s">
        <v>164</v>
      </c>
      <c r="B95" s="82"/>
      <c r="C95" s="82" t="s">
        <v>31</v>
      </c>
      <c r="D95" s="82"/>
      <c r="E95" s="82" t="s">
        <v>32</v>
      </c>
      <c r="G95" s="56" t="s">
        <v>258</v>
      </c>
      <c r="H95" s="88" t="n">
        <f aca="false">C71-H94</f>
        <v>200</v>
      </c>
    </row>
    <row r="96" customFormat="false" ht="21.6" hidden="false" customHeight="true" outlineLevel="0" collapsed="false">
      <c r="A96" s="37" t="s">
        <v>397</v>
      </c>
      <c r="B96" s="37"/>
      <c r="C96" s="16"/>
      <c r="D96" s="16"/>
      <c r="E96" s="7" t="n">
        <f aca="false">E92</f>
        <v>11271.47</v>
      </c>
      <c r="G96" s="56"/>
      <c r="H96" s="88"/>
    </row>
    <row r="97" customFormat="false" ht="21.6" hidden="false" customHeight="true" outlineLevel="0" collapsed="false">
      <c r="A97" s="37" t="s">
        <v>144</v>
      </c>
      <c r="B97" s="37"/>
      <c r="C97" s="15" t="s">
        <v>379</v>
      </c>
      <c r="D97" s="15"/>
      <c r="E97" s="34" t="n">
        <v>0</v>
      </c>
      <c r="G97" s="56"/>
      <c r="H97" s="88"/>
    </row>
    <row r="98" customFormat="false" ht="21.6" hidden="false" customHeight="true" outlineLevel="0" collapsed="false">
      <c r="A98" s="37"/>
      <c r="B98" s="37"/>
      <c r="C98" s="16" t="s">
        <v>373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43"/>
      <c r="D99" s="43"/>
      <c r="E99" s="34" t="n">
        <f aca="false">C84</f>
        <v>547</v>
      </c>
    </row>
    <row r="100" customFormat="false" ht="21.6" hidden="false" customHeight="true" outlineLevel="0" collapsed="false">
      <c r="A100" s="70"/>
      <c r="B100" s="70"/>
      <c r="C100" s="39" t="s">
        <v>176</v>
      </c>
      <c r="D100" s="39"/>
      <c r="E100" s="7" t="n">
        <f aca="false">(E21+E96)-SUM(E97:E99)</f>
        <v>13197.47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5" t="s">
        <v>398</v>
      </c>
      <c r="B103" s="85"/>
      <c r="C103" s="85"/>
      <c r="D103" s="85"/>
      <c r="E103" s="85"/>
      <c r="G103" s="55" t="s">
        <v>395</v>
      </c>
      <c r="H103" s="34" t="n">
        <v>0</v>
      </c>
    </row>
    <row r="104" customFormat="false" ht="21.6" hidden="false" customHeight="true" outlineLevel="0" collapsed="false">
      <c r="A104" s="82" t="s">
        <v>164</v>
      </c>
      <c r="B104" s="82"/>
      <c r="C104" s="82" t="s">
        <v>31</v>
      </c>
      <c r="D104" s="82"/>
      <c r="E104" s="82" t="s">
        <v>32</v>
      </c>
      <c r="G104" s="69" t="s">
        <v>293</v>
      </c>
      <c r="H104" s="88" t="n">
        <f aca="false">C71-H103</f>
        <v>200</v>
      </c>
    </row>
    <row r="105" customFormat="false" ht="21.6" hidden="false" customHeight="true" outlineLevel="0" collapsed="false">
      <c r="A105" s="37" t="s">
        <v>399</v>
      </c>
      <c r="B105" s="37"/>
      <c r="C105" s="16"/>
      <c r="D105" s="16"/>
      <c r="E105" s="7" t="n">
        <f aca="false">E100</f>
        <v>13197.47</v>
      </c>
      <c r="G105" s="69"/>
      <c r="H105" s="88"/>
    </row>
    <row r="106" customFormat="false" ht="21.6" hidden="false" customHeight="true" outlineLevel="0" collapsed="false">
      <c r="A106" s="37" t="s">
        <v>144</v>
      </c>
      <c r="B106" s="37"/>
      <c r="C106" s="15" t="s">
        <v>379</v>
      </c>
      <c r="D106" s="15"/>
      <c r="E106" s="34" t="n">
        <v>0</v>
      </c>
      <c r="G106" s="69"/>
      <c r="H106" s="88"/>
    </row>
    <row r="107" customFormat="false" ht="21.6" hidden="false" customHeight="true" outlineLevel="0" collapsed="false">
      <c r="A107" s="37"/>
      <c r="B107" s="37"/>
      <c r="C107" s="16" t="s">
        <v>373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547</v>
      </c>
    </row>
    <row r="109" customFormat="false" ht="21.6" hidden="false" customHeight="true" outlineLevel="0" collapsed="false">
      <c r="A109" s="70"/>
      <c r="B109" s="70"/>
      <c r="C109" s="39" t="s">
        <v>176</v>
      </c>
      <c r="D109" s="39"/>
      <c r="E109" s="7" t="n">
        <f aca="false">(E27+E105)-SUM(E106:E108)</f>
        <v>15055.47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 H87 H94 H103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E71" activeCellId="0" sqref="E7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89" width="33.71"/>
    <col collapsed="false" customWidth="true" hidden="false" outlineLevel="0" max="8" min="8" style="89" width="10.71"/>
    <col collapsed="false" customWidth="true" hidden="false" outlineLevel="0" max="9" min="9" style="89" width="19.42"/>
    <col collapsed="false" customWidth="true" hidden="false" outlineLevel="0" max="25" min="10" style="89" width="9"/>
    <col collapsed="false" customWidth="false" hidden="false" outlineLevel="0" max="42" min="26" style="90" width="14.42"/>
  </cols>
  <sheetData>
    <row r="1" customFormat="false" ht="21.6" hidden="false" customHeight="true" outlineLevel="0" collapsed="false">
      <c r="A1" s="2" t="s">
        <v>400</v>
      </c>
      <c r="B1" s="2"/>
      <c r="C1" s="2"/>
      <c r="D1" s="2"/>
      <c r="E1" s="2"/>
      <c r="F1" s="18"/>
      <c r="G1" s="91"/>
      <c r="H1" s="91"/>
      <c r="I1" s="91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20683.47</v>
      </c>
      <c r="D3" s="10"/>
      <c r="E3" s="10"/>
      <c r="F3" s="18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customFormat="false" ht="21.6" hidden="false" customHeight="true" outlineLevel="0" collapsed="false">
      <c r="A4" s="39" t="s">
        <v>23</v>
      </c>
      <c r="B4" s="39"/>
      <c r="C4" s="7" t="n">
        <f aca="false">SUM(C3:C3)</f>
        <v>20683.47</v>
      </c>
      <c r="D4" s="10"/>
      <c r="E4" s="10"/>
      <c r="F4" s="18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 customFormat="false" ht="21.6" hidden="false" customHeight="true" outlineLevel="0" collapsed="false">
      <c r="A8" s="12" t="s">
        <v>401</v>
      </c>
      <c r="B8" s="12"/>
      <c r="C8" s="12"/>
      <c r="D8" s="12"/>
      <c r="E8" s="12"/>
      <c r="F8" s="18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 customFormat="false" ht="21.6" hidden="false" customHeight="true" outlineLevel="0" collapsed="false">
      <c r="A10" s="14" t="s">
        <v>402</v>
      </c>
      <c r="B10" s="15" t="s">
        <v>35</v>
      </c>
      <c r="C10" s="16" t="s">
        <v>36</v>
      </c>
      <c r="D10" s="16"/>
      <c r="E10" s="7" t="n">
        <v>2405</v>
      </c>
      <c r="F10" s="18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 customFormat="false" ht="21.6" hidden="false" customHeight="true" outlineLevel="0" collapsed="false">
      <c r="A11" s="14" t="s">
        <v>403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404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405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</row>
    <row r="16" customFormat="false" ht="21.6" hidden="false" customHeight="true" outlineLevel="0" collapsed="false">
      <c r="A16" s="12" t="s">
        <v>406</v>
      </c>
      <c r="B16" s="12"/>
      <c r="C16" s="12"/>
      <c r="D16" s="12"/>
      <c r="E16" s="12"/>
      <c r="F16" s="18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</row>
    <row r="18" customFormat="false" ht="21.6" hidden="false" customHeight="true" outlineLevel="0" collapsed="false">
      <c r="A18" s="14" t="s">
        <v>407</v>
      </c>
      <c r="B18" s="15" t="s">
        <v>35</v>
      </c>
      <c r="C18" s="16" t="s">
        <v>36</v>
      </c>
      <c r="D18" s="16"/>
      <c r="E18" s="7" t="n">
        <v>2405</v>
      </c>
      <c r="F18" s="18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</row>
    <row r="19" customFormat="false" ht="21.6" hidden="false" customHeight="true" outlineLevel="0" collapsed="false">
      <c r="A19" s="14" t="s">
        <v>408</v>
      </c>
      <c r="B19" s="15" t="s">
        <v>275</v>
      </c>
      <c r="C19" s="15" t="s">
        <v>36</v>
      </c>
      <c r="D19" s="15"/>
      <c r="E19" s="7" t="n">
        <v>68</v>
      </c>
      <c r="F19" s="18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</row>
    <row r="20" customFormat="false" ht="21.6" hidden="false" customHeight="true" outlineLevel="0" collapsed="false">
      <c r="A20" s="14" t="s">
        <v>409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 customFormat="false" ht="21.6" hidden="false" customHeight="true" outlineLevel="0" collapsed="false">
      <c r="A23" s="86" t="s">
        <v>410</v>
      </c>
      <c r="B23" s="86"/>
      <c r="C23" s="86"/>
      <c r="D23" s="86"/>
      <c r="E23" s="86"/>
      <c r="F23" s="18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 customFormat="false" ht="21.6" hidden="false" customHeight="true" outlineLevel="0" collapsed="false">
      <c r="A24" s="60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 customFormat="false" ht="21.6" hidden="false" customHeight="true" outlineLevel="0" collapsed="false">
      <c r="A25" s="14" t="s">
        <v>411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412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92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413</v>
      </c>
      <c r="B32" s="31"/>
      <c r="C32" s="31"/>
      <c r="D32" s="89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F35" s="73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93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130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320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234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547</v>
      </c>
      <c r="H84" s="91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94" t="s">
        <v>414</v>
      </c>
      <c r="B87" s="94"/>
      <c r="C87" s="94"/>
      <c r="D87" s="94"/>
      <c r="E87" s="94"/>
      <c r="G87" s="68" t="s">
        <v>395</v>
      </c>
      <c r="H87" s="95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69" t="s">
        <v>293</v>
      </c>
      <c r="H88" s="96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372</v>
      </c>
      <c r="D89" s="15"/>
      <c r="E89" s="34" t="n">
        <v>150</v>
      </c>
      <c r="G89" s="69"/>
      <c r="H89" s="69"/>
    </row>
    <row r="90" customFormat="false" ht="21.6" hidden="false" customHeight="true" outlineLevel="0" collapsed="false">
      <c r="A90" s="37"/>
      <c r="B90" s="37"/>
      <c r="C90" s="16" t="s">
        <v>373</v>
      </c>
      <c r="D90" s="16"/>
      <c r="E90" s="34" t="n">
        <v>0</v>
      </c>
      <c r="G90" s="69"/>
      <c r="H90" s="69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547</v>
      </c>
    </row>
    <row r="92" customFormat="false" ht="21.6" hidden="false" customHeight="true" outlineLevel="0" collapsed="false">
      <c r="A92" s="70"/>
      <c r="B92" s="70"/>
      <c r="C92" s="97" t="s">
        <v>166</v>
      </c>
      <c r="D92" s="97"/>
      <c r="E92" s="7" t="n">
        <f aca="false">('October 2025 - December 2025'!E109+E14)-SUM(E89:E91)</f>
        <v>16899.47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0" t="s">
        <v>415</v>
      </c>
      <c r="B94" s="40"/>
      <c r="C94" s="40"/>
      <c r="D94" s="40"/>
      <c r="E94" s="40"/>
      <c r="G94" s="68" t="s">
        <v>395</v>
      </c>
      <c r="H94" s="95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56" t="s">
        <v>416</v>
      </c>
      <c r="H95" s="96" t="n">
        <f aca="false">C71-H94</f>
        <v>200</v>
      </c>
    </row>
    <row r="96" customFormat="false" ht="21.6" hidden="false" customHeight="true" outlineLevel="0" collapsed="false">
      <c r="A96" s="37" t="s">
        <v>327</v>
      </c>
      <c r="B96" s="37"/>
      <c r="C96" s="16"/>
      <c r="D96" s="16"/>
      <c r="E96" s="7" t="n">
        <f aca="false">E92</f>
        <v>16899.47</v>
      </c>
      <c r="G96" s="56"/>
      <c r="H96" s="96"/>
    </row>
    <row r="97" customFormat="false" ht="21.6" hidden="false" customHeight="true" outlineLevel="0" collapsed="false">
      <c r="A97" s="37" t="s">
        <v>144</v>
      </c>
      <c r="B97" s="37"/>
      <c r="C97" s="16" t="s">
        <v>379</v>
      </c>
      <c r="D97" s="16"/>
      <c r="E97" s="34" t="n">
        <v>0</v>
      </c>
      <c r="G97" s="56"/>
      <c r="H97" s="96"/>
    </row>
    <row r="98" customFormat="false" ht="21.6" hidden="false" customHeight="true" outlineLevel="0" collapsed="false">
      <c r="A98" s="37"/>
      <c r="B98" s="37"/>
      <c r="C98" s="16" t="s">
        <v>373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547</v>
      </c>
    </row>
    <row r="100" customFormat="false" ht="21.6" hidden="false" customHeight="true" outlineLevel="0" collapsed="false">
      <c r="A100" s="41"/>
      <c r="B100" s="41"/>
      <c r="C100" s="98" t="s">
        <v>176</v>
      </c>
      <c r="D100" s="98"/>
      <c r="E100" s="7" t="n">
        <f aca="false">(E21+E96)-SUM(E97:E99)</f>
        <v>18825.47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94" t="s">
        <v>417</v>
      </c>
      <c r="B103" s="94"/>
      <c r="C103" s="94"/>
      <c r="D103" s="94"/>
      <c r="E103" s="94"/>
      <c r="G103" s="68" t="s">
        <v>395</v>
      </c>
      <c r="H103" s="95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69" t="s">
        <v>293</v>
      </c>
      <c r="H104" s="96" t="n">
        <f aca="false">C71-H103</f>
        <v>200</v>
      </c>
    </row>
    <row r="105" customFormat="false" ht="21.6" hidden="false" customHeight="true" outlineLevel="0" collapsed="false">
      <c r="A105" s="37" t="s">
        <v>418</v>
      </c>
      <c r="B105" s="37"/>
      <c r="C105" s="16"/>
      <c r="D105" s="16"/>
      <c r="E105" s="7" t="n">
        <f aca="false">E100</f>
        <v>18825.47</v>
      </c>
      <c r="G105" s="69"/>
      <c r="H105" s="96"/>
    </row>
    <row r="106" customFormat="false" ht="21.6" hidden="false" customHeight="true" outlineLevel="0" collapsed="false">
      <c r="A106" s="37" t="s">
        <v>144</v>
      </c>
      <c r="B106" s="37"/>
      <c r="C106" s="15" t="s">
        <v>379</v>
      </c>
      <c r="D106" s="15"/>
      <c r="E106" s="34" t="n">
        <v>0</v>
      </c>
      <c r="G106" s="69"/>
      <c r="H106" s="96"/>
    </row>
    <row r="107" customFormat="false" ht="21.6" hidden="false" customHeight="true" outlineLevel="0" collapsed="false">
      <c r="A107" s="37"/>
      <c r="B107" s="37"/>
      <c r="C107" s="16" t="s">
        <v>373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547</v>
      </c>
    </row>
    <row r="109" customFormat="false" ht="21.6" hidden="false" customHeight="true" outlineLevel="0" collapsed="false">
      <c r="A109" s="70"/>
      <c r="B109" s="70"/>
      <c r="C109" s="98" t="s">
        <v>176</v>
      </c>
      <c r="D109" s="98"/>
      <c r="E109" s="7" t="n">
        <f aca="false">(E27+E105)-SUM(E106:E108)</f>
        <v>20683.47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92 H102 H112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 H87 H94 H103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8" activeCellId="0" sqref="E7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419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26161.47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26161.47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9" t="s">
        <v>420</v>
      </c>
      <c r="B8" s="99"/>
      <c r="C8" s="99"/>
      <c r="D8" s="99"/>
      <c r="E8" s="99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0" t="s">
        <v>4</v>
      </c>
      <c r="B9" s="100" t="s">
        <v>30</v>
      </c>
      <c r="C9" s="101" t="s">
        <v>31</v>
      </c>
      <c r="D9" s="101"/>
      <c r="E9" s="101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421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422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423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99" t="s">
        <v>424</v>
      </c>
      <c r="B15" s="99"/>
      <c r="C15" s="99"/>
      <c r="D15" s="99"/>
      <c r="E15" s="99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0" t="s">
        <v>4</v>
      </c>
      <c r="B16" s="100" t="s">
        <v>30</v>
      </c>
      <c r="C16" s="101" t="s">
        <v>31</v>
      </c>
      <c r="D16" s="101"/>
      <c r="E16" s="101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425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426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427</v>
      </c>
      <c r="B19" s="15" t="s">
        <v>275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428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99" t="s">
        <v>429</v>
      </c>
      <c r="B23" s="99"/>
      <c r="C23" s="99"/>
      <c r="D23" s="99"/>
      <c r="E23" s="99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0" t="s">
        <v>4</v>
      </c>
      <c r="B24" s="100" t="s">
        <v>30</v>
      </c>
      <c r="C24" s="101" t="s">
        <v>31</v>
      </c>
      <c r="D24" s="101"/>
      <c r="E24" s="101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430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431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432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G35" s="73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130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93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93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93" t="n">
        <v>0</v>
      </c>
    </row>
    <row r="69" customFormat="false" ht="21.6" hidden="false" customHeight="true" outlineLevel="0" collapsed="false">
      <c r="A69" s="14"/>
      <c r="B69" s="9" t="s">
        <v>143</v>
      </c>
      <c r="C69" s="93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320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234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547</v>
      </c>
      <c r="H84" s="67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5" t="s">
        <v>433</v>
      </c>
      <c r="B87" s="85"/>
      <c r="C87" s="85"/>
      <c r="D87" s="85"/>
      <c r="E87" s="85"/>
      <c r="G87" s="55" t="s">
        <v>257</v>
      </c>
      <c r="H87" s="34" t="n">
        <v>0</v>
      </c>
    </row>
    <row r="88" customFormat="false" ht="21.6" hidden="false" customHeight="true" outlineLevel="0" collapsed="false">
      <c r="A88" s="82" t="s">
        <v>164</v>
      </c>
      <c r="B88" s="82"/>
      <c r="C88" s="82" t="s">
        <v>31</v>
      </c>
      <c r="D88" s="82"/>
      <c r="E88" s="82" t="s">
        <v>32</v>
      </c>
      <c r="G88" s="56" t="s">
        <v>258</v>
      </c>
      <c r="H88" s="88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434</v>
      </c>
      <c r="D89" s="15"/>
      <c r="E89" s="34" t="n">
        <v>150</v>
      </c>
      <c r="G89" s="56"/>
      <c r="H89" s="88"/>
    </row>
    <row r="90" customFormat="false" ht="21.6" hidden="false" customHeight="true" outlineLevel="0" collapsed="false">
      <c r="A90" s="37"/>
      <c r="B90" s="37"/>
      <c r="C90" s="16" t="s">
        <v>373</v>
      </c>
      <c r="D90" s="16"/>
      <c r="E90" s="34" t="n">
        <v>0</v>
      </c>
      <c r="G90" s="56"/>
      <c r="H90" s="88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547</v>
      </c>
    </row>
    <row r="92" customFormat="false" ht="21.6" hidden="false" customHeight="true" outlineLevel="0" collapsed="false">
      <c r="A92" s="70"/>
      <c r="B92" s="70"/>
      <c r="C92" s="42" t="s">
        <v>166</v>
      </c>
      <c r="D92" s="42"/>
      <c r="E92" s="7" t="n">
        <f aca="false">('January 2026 - March 2026'!E109+E13)-SUM(E89:E91)</f>
        <v>22459.47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5" t="s">
        <v>435</v>
      </c>
      <c r="B94" s="85"/>
      <c r="C94" s="85"/>
      <c r="D94" s="85"/>
      <c r="E94" s="85"/>
      <c r="G94" s="55" t="s">
        <v>257</v>
      </c>
      <c r="H94" s="34" t="n">
        <v>0</v>
      </c>
    </row>
    <row r="95" customFormat="false" ht="21.6" hidden="false" customHeight="true" outlineLevel="0" collapsed="false">
      <c r="A95" s="82" t="s">
        <v>164</v>
      </c>
      <c r="B95" s="82"/>
      <c r="C95" s="82" t="s">
        <v>31</v>
      </c>
      <c r="D95" s="82"/>
      <c r="E95" s="82" t="s">
        <v>32</v>
      </c>
      <c r="G95" s="69" t="s">
        <v>293</v>
      </c>
      <c r="H95" s="88" t="n">
        <f aca="false">C71-H94</f>
        <v>200</v>
      </c>
    </row>
    <row r="96" customFormat="false" ht="21.6" hidden="false" customHeight="true" outlineLevel="0" collapsed="false">
      <c r="A96" s="37" t="s">
        <v>352</v>
      </c>
      <c r="B96" s="37"/>
      <c r="C96" s="16"/>
      <c r="D96" s="16"/>
      <c r="E96" s="7" t="n">
        <f aca="false">E92</f>
        <v>22459.47</v>
      </c>
      <c r="G96" s="69"/>
      <c r="H96" s="88"/>
    </row>
    <row r="97" customFormat="false" ht="43.2" hidden="false" customHeight="true" outlineLevel="0" collapsed="false">
      <c r="A97" s="37" t="s">
        <v>144</v>
      </c>
      <c r="B97" s="37"/>
      <c r="C97" s="15" t="s">
        <v>372</v>
      </c>
      <c r="D97" s="15"/>
      <c r="E97" s="34" t="n">
        <v>150</v>
      </c>
      <c r="G97" s="69"/>
      <c r="H97" s="88"/>
    </row>
    <row r="98" customFormat="false" ht="21.6" hidden="false" customHeight="true" outlineLevel="0" collapsed="false">
      <c r="A98" s="37"/>
      <c r="B98" s="37"/>
      <c r="C98" s="16" t="s">
        <v>373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547</v>
      </c>
    </row>
    <row r="100" customFormat="false" ht="21.6" hidden="false" customHeight="true" outlineLevel="0" collapsed="false">
      <c r="A100" s="41"/>
      <c r="B100" s="41"/>
      <c r="C100" s="39" t="s">
        <v>176</v>
      </c>
      <c r="D100" s="39"/>
      <c r="E100" s="7" t="n">
        <f aca="false">(E21+E96)-SUM(E97:E99)</f>
        <v>24303.47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5" t="s">
        <v>436</v>
      </c>
      <c r="B103" s="85"/>
      <c r="C103" s="85"/>
      <c r="D103" s="85"/>
      <c r="E103" s="85"/>
      <c r="G103" s="55" t="s">
        <v>257</v>
      </c>
      <c r="H103" s="34" t="n">
        <v>0</v>
      </c>
    </row>
    <row r="104" customFormat="false" ht="21.6" hidden="false" customHeight="true" outlineLevel="0" collapsed="false">
      <c r="A104" s="82" t="s">
        <v>164</v>
      </c>
      <c r="B104" s="82"/>
      <c r="C104" s="82" t="s">
        <v>31</v>
      </c>
      <c r="D104" s="82"/>
      <c r="E104" s="82" t="s">
        <v>32</v>
      </c>
      <c r="G104" s="69" t="s">
        <v>293</v>
      </c>
      <c r="H104" s="88" t="n">
        <f aca="false">C71-H103</f>
        <v>200</v>
      </c>
    </row>
    <row r="105" customFormat="false" ht="21.6" hidden="false" customHeight="true" outlineLevel="0" collapsed="false">
      <c r="A105" s="37" t="s">
        <v>418</v>
      </c>
      <c r="B105" s="37"/>
      <c r="C105" s="16"/>
      <c r="D105" s="16"/>
      <c r="E105" s="7" t="n">
        <f aca="false">E100</f>
        <v>24303.47</v>
      </c>
      <c r="G105" s="69"/>
      <c r="H105" s="88"/>
    </row>
    <row r="106" customFormat="false" ht="21.6" hidden="false" customHeight="true" outlineLevel="0" collapsed="false">
      <c r="A106" s="37" t="s">
        <v>144</v>
      </c>
      <c r="B106" s="37"/>
      <c r="C106" s="16" t="s">
        <v>379</v>
      </c>
      <c r="D106" s="16"/>
      <c r="E106" s="34" t="n">
        <v>0</v>
      </c>
      <c r="G106" s="69"/>
      <c r="H106" s="88"/>
    </row>
    <row r="107" customFormat="false" ht="21.6" hidden="false" customHeight="true" outlineLevel="0" collapsed="false">
      <c r="A107" s="37"/>
      <c r="B107" s="37"/>
      <c r="C107" s="16" t="s">
        <v>373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547</v>
      </c>
    </row>
    <row r="109" customFormat="false" ht="21.6" hidden="false" customHeight="true" outlineLevel="0" collapsed="false">
      <c r="A109" s="70"/>
      <c r="B109" s="70"/>
      <c r="C109" s="39" t="s">
        <v>176</v>
      </c>
      <c r="D109" s="39"/>
      <c r="E109" s="7" t="n">
        <f aca="false">(E27+E105)-SUM(E106:E108)</f>
        <v>26161.47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 H87 H94 H103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1301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2024-11-04T00:14:04Z</dcterms:modified>
  <cp:revision>639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