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3C929A0D-0613-4CFD-9A4B-9781FF489893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76" i="3" l="1"/>
  <c r="C76" i="4" s="1"/>
  <c r="C96" i="1"/>
  <c r="C91" i="2" s="1"/>
  <c r="C93" i="2"/>
  <c r="C78" i="3" s="1"/>
  <c r="C78" i="4" s="1"/>
  <c r="C77" i="5" s="1"/>
  <c r="C75" i="5" l="1"/>
  <c r="C75" i="6" s="1"/>
  <c r="C75" i="7" s="1"/>
  <c r="C75" i="8" s="1"/>
  <c r="C75" i="9" s="1"/>
  <c r="C77" i="6"/>
  <c r="C77" i="7" s="1"/>
  <c r="C77" i="8" s="1"/>
  <c r="C77" i="9" s="1"/>
  <c r="C98" i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2" i="5"/>
  <c r="H93" i="5"/>
  <c r="H85" i="5"/>
  <c r="H103" i="4"/>
  <c r="H94" i="4"/>
  <c r="H86" i="4"/>
  <c r="H107" i="3"/>
  <c r="H96" i="3"/>
  <c r="H86" i="3"/>
  <c r="H131" i="2"/>
  <c r="E40" i="2"/>
  <c r="E26" i="2"/>
  <c r="E14" i="2"/>
  <c r="C61" i="8"/>
  <c r="C61" i="7"/>
  <c r="C62" i="3"/>
  <c r="C61" i="9"/>
  <c r="C61" i="6"/>
  <c r="C61" i="5"/>
  <c r="C62" i="4"/>
  <c r="C77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2" i="4"/>
  <c r="E39" i="1"/>
  <c r="E108" i="1"/>
  <c r="F11" i="1"/>
  <c r="E25" i="3"/>
  <c r="E19" i="3"/>
  <c r="E13" i="3"/>
  <c r="C82" i="2"/>
  <c r="C43" i="6"/>
  <c r="C43" i="5"/>
  <c r="C44" i="4"/>
  <c r="C44" i="3"/>
  <c r="C59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3" i="3"/>
  <c r="C67" i="3"/>
  <c r="C56" i="3"/>
  <c r="C53" i="3"/>
  <c r="C48" i="3"/>
  <c r="C36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6" i="2"/>
  <c r="C5" i="2" s="1"/>
  <c r="C73" i="9"/>
  <c r="C81" i="9" s="1"/>
  <c r="C74" i="4"/>
  <c r="C82" i="4" s="1"/>
  <c r="E107" i="4" s="1"/>
  <c r="C73" i="6"/>
  <c r="C81" i="6" s="1"/>
  <c r="E105" i="6" s="1"/>
  <c r="C73" i="5"/>
  <c r="C81" i="5" s="1"/>
  <c r="C89" i="2"/>
  <c r="C97" i="2" s="1"/>
  <c r="E113" i="2" s="1"/>
  <c r="C94" i="1"/>
  <c r="C102" i="1" s="1"/>
  <c r="E139" i="1" s="1"/>
  <c r="C80" i="8" l="1"/>
  <c r="C80" i="9"/>
  <c r="C81" i="4"/>
  <c r="C5" i="4" s="1"/>
  <c r="C81" i="3"/>
  <c r="C5" i="3" s="1"/>
  <c r="C80" i="5"/>
  <c r="C5" i="5" s="1"/>
  <c r="I43" i="1" s="1"/>
  <c r="E88" i="9"/>
  <c r="E96" i="9"/>
  <c r="E105" i="9"/>
  <c r="E89" i="5"/>
  <c r="E97" i="5"/>
  <c r="E98" i="4"/>
  <c r="E90" i="4"/>
  <c r="E88" i="6"/>
  <c r="E96" i="6"/>
  <c r="E106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2" i="3" s="1"/>
  <c r="E92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4" i="2"/>
  <c r="E118" i="2" s="1"/>
  <c r="E127" i="2" s="1"/>
  <c r="I6" i="1" l="1"/>
  <c r="I7" i="1"/>
  <c r="E132" i="2"/>
  <c r="E141" i="2" s="1"/>
  <c r="C3" i="2" s="1"/>
  <c r="C4" i="2" s="1"/>
  <c r="E93" i="3" l="1"/>
  <c r="I8" i="1"/>
  <c r="E87" i="3"/>
  <c r="E97" i="3" l="1"/>
  <c r="E103" i="3" s="1"/>
  <c r="I9" i="1"/>
  <c r="I10" i="1" l="1"/>
  <c r="E108" i="3"/>
  <c r="E113" i="3" s="1"/>
  <c r="C3" i="3" s="1"/>
  <c r="C4" i="3" s="1"/>
  <c r="E91" i="4" l="1"/>
  <c r="I11" i="1"/>
  <c r="I12" i="1" l="1"/>
  <c r="E95" i="4"/>
  <c r="E99" i="4" s="1"/>
  <c r="I13" i="1" l="1"/>
  <c r="E104" i="4"/>
  <c r="E108" i="4" s="1"/>
  <c r="C3" i="4" s="1"/>
  <c r="C4" i="4" s="1"/>
  <c r="I14" i="1" l="1"/>
  <c r="E90" i="5"/>
  <c r="I15" i="1" l="1"/>
  <c r="E94" i="5"/>
  <c r="E98" i="5" s="1"/>
  <c r="E103" i="5" l="1"/>
  <c r="E107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<sst xmlns="http://schemas.openxmlformats.org/spreadsheetml/2006/main" count="1443" uniqueCount="385">
  <si>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</si>
  <si>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</si>
  <si>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</si>
  <si>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</si>
  <si>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</si>
  <si>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</si>
  <si>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</si>
  <si>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</si>
  <si>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</si>
  <si>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</si>
  <si>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</si>
  <si>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</si>
  <si>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</si>
  <si>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</si>
  <si>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</si>
  <si>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</si>
  <si>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</si>
  <si>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</si>
  <si>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</si>
  <si>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</si>
  <si>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</si>
  <si>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</si>
  <si>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</si>
  <si>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</si>
  <si>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</si>
  <si>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</si>
  <si>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</si>
  <si>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</si>
  <si>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</si>
  <si>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</si>
  <si>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</si>
  <si>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</si>
  <si>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</si>
  <si>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</si>
  <si>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</si>
  <si>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</si>
  <si>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</si>
  <si>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</si>
  <si>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</si>
  <si>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</si>
  <si>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</si>
  <si>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</si>
  <si>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</si>
  <si>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</si>
  <si>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</si>
  <si>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</si>
  <si>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</si>
  <si>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</si>
  <si>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</si>
  <si>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</si>
  <si>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</si>
  <si>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</si>
  <si>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</si>
  <si>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</si>
  <si>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</si>
  <si>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</si>
  <si>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</si>
  <si>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</si>
  <si>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</si>
  <si>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</si>
  <si>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</si>
  <si>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</si>
  <si>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</si>
  <si>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</si>
  <si>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</si>
  <si>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</si>
  <si>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</si>
  <si>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</si>
  <si>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</si>
  <si>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</si>
  <si>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</si>
  <si>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</si>
  <si>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</si>
  <si>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</si>
  <si>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</si>
  <si>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</si>
  <si>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</si>
  <si>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</si>
  <si>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</si>
  <si>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</si>
  <si>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</si>
  <si>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</si>
  <si>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</si>
  <si>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</si>
  <si>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</si>
  <si>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</si>
  <si>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</si>
  <si>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</si>
  <si>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</si>
  <si>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</si>
  <si>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</si>
  <si>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</si>
  <si>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</si>
  <si>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</si>
  <si>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</si>
  <si>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</si>
  <si>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</si>
  <si>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</si>
  <si>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</si>
  <si>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</si>
  <si>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</si>
  <si>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</si>
  <si>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</si>
  <si>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</si>
  <si>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</si>
  <si>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</si>
  <si>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</si>
  <si>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</si>
  <si>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</si>
  <si>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</si>
  <si>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</si>
  <si>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</si>
  <si>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</si>
  <si>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</si>
  <si>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</si>
  <si>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</si>
  <si>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</si>
  <si>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</si>
  <si>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</si>
  <si>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</si>
  <si>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</si>
  <si>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</si>
  <si>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</si>
  <si>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</si>
  <si>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</si>
  <si>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</si>
  <si>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</si>
  <si>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</si>
  <si>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</si>
  <si>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</si>
  <si>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</si>
  <si>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</si>
  <si>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</si>
  <si>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</si>
  <si>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</si>
  <si>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</si>
  <si>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</si>
  <si>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</si>
  <si>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</si>
  <si>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</si>
  <si>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</si>
  <si>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</si>
  <si>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</si>
  <si>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</si>
  <si>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</si>
  <si>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</si>
  <si>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</si>
  <si>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</si>
  <si>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</si>
  <si>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</si>
  <si>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</si>
  <si>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</si>
  <si>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</si>
  <si>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</si>
  <si>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</si>
  <si>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</si>
  <si>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</si>
  <si>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</si>
  <si>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</si>
  <si>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</si>
  <si>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</si>
  <si>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</si>
  <si>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</si>
  <si>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</si>
  <si>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</si>
  <si>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</si>
  <si>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</si>
  <si>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</si>
  <si>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</si>
  <si>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</si>
  <si>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</si>
  <si>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</si>
  <si>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</si>
  <si>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</si>
  <si>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</si>
  <si>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</si>
  <si>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</si>
  <si>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</si>
  <si>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</si>
  <si>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</si>
  <si>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</si>
  <si>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</si>
  <si>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</si>
  <si>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</si>
  <si>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</si>
  <si>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</si>
  <si>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</si>
  <si>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</si>
  <si>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</si>
  <si>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</si>
  <si>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</si>
  <si>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</si>
  <si>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</si>
  <si>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</si>
  <si>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</si>
  <si>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</si>
  <si>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</si>
  <si>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</si>
  <si>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</si>
  <si>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</si>
  <si>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</si>
  <si>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</si>
  <si>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</si>
  <si>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</si>
  <si>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</si>
  <si>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</si>
  <si>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</si>
  <si>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</si>
  <si>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</si>
  <si>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</si>
  <si>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</si>
  <si>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</si>
  <si>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</si>
  <si>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</si>
  <si>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</si>
  <si>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</si>
  <si>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</si>
  <si>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</si>
  <si>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</si>
  <si>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</si>
  <si>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</si>
  <si>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</si>
  <si>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</si>
  <si>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</si>
  <si>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</si>
  <si>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</si>
  <si>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</si>
  <si>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</si>
  <si>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</si>
  <si>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</si>
  <si>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</si>
  <si>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</si>
  <si>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</si>
  <si>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</si>
  <si>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</si>
  <si>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</si>
  <si>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</si>
  <si>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</si>
  <si>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</si>
  <si>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</si>
  <si>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</si>
  <si>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</si>
  <si>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</si>
  <si>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</si>
  <si>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</si>
  <si>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</si>
  <si>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</si>
  <si>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</si>
  <si>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</si>
  <si>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</si>
  <si>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</si>
  <si>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</si>
  <si>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</si>
  <si>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</si>
  <si>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</si>
  <si>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</si>
  <si>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</si>
  <si>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</si>
  <si>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</si>
  <si>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</si>
  <si>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</si>
  <si>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</si>
  <si>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</si>
  <si>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</si>
  <si>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</si>
  <si>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</si>
  <si>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</si>
  <si>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</si>
  <si>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</si>
  <si>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</si>
  <si>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</si>
  <si>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</si>
  <si>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</si>
  <si>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</si>
  <si>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</si>
  <si>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</si>
  <si>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</si>
  <si>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</si>
  <si>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</si>
  <si>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</si>
  <si>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</si>
  <si>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</si>
  <si>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</si>
  <si>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</si>
  <si>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</si>
  <si>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</si>
  <si>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</si>
  <si>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</si>
  <si>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</si>
  <si>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</si>
  <si>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</si>
  <si>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</si>
  <si>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</si>
  <si>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</si>
  <si>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</si>
  <si>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</si>
  <si>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</si>
  <si>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</si>
  <si>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</si>
  <si>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</si>
  <si>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Coming August 19th 2025 to September 19th 2025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</si>
  <si>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</si>
  <si>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</si>
  <si>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</si>
  <si>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</si>
  <si>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</si>
  <si>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</si>
  <si>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</si>
  <si>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</si>
  <si>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</si>
  <si>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</si>
  <si>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</si>
  <si>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</si>
  <si>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</si>
  <si>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</si>
  <si>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</si>
  <si>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</si>
  <si>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</si>
  <si>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</si>
  <si>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</si>
  <si>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</si>
  <si>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</si>
  <si>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</si>
  <si>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</si>
  <si>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</si>
  <si>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</si>
  <si>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</si>
  <si>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</si>
  <si>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</si>
  <si>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</si>
  <si>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</si>
  <si>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</si>
  <si>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</si>
  <si>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</si>
  <si>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</si>
  <si>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6. Additional Expense:
     - Brought Sweets For $20
     - Brought Softdrinds For $38
     - Books From Amazon $927.22
     - Brought SoftDrinks for $10.5 
     - Brought Sweets For $22
     - Hash Brown For $33.3</t>
  </si>
  <si>
    <t>Help Lawrence to print, scan the documents and export to PDF.</t>
  </si>
  <si>
    <t>17th October 2024</t>
  </si>
  <si>
    <t>Remaining Food and Transport Expense</t>
  </si>
  <si>
    <t xml:space="preserve">2. Payback $1000 to </t>
  </si>
  <si>
    <t>2. Payback $0 to Mom</t>
  </si>
  <si>
    <t>1. Payback $300 to Mom</t>
  </si>
  <si>
    <t xml:space="preserve">2. Payback $200 to 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</si>
  <si>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</si>
  <si>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</si>
  <si>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</si>
  <si>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</si>
  <si>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</si>
  <si>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</si>
  <si>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</si>
  <si>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</si>
  <si>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</si>
  <si>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</si>
  <si>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</si>
  <si>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</si>
  <si>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</si>
  <si>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</si>
  <si>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</si>
  <si>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October 17th 2025 to November 19th 2025</t>
  </si>
  <si>
    <t>Debts Or Credits For the Coming November 20th 2025 to December 18th 2025</t>
  </si>
  <si>
    <t>Debts Or Credits For the Comming December 19th 2025 to Janurary 19th 2026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</si>
  <si>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</si>
  <si>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</si>
  <si>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</si>
  <si>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</si>
  <si>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</si>
  <si>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</si>
  <si>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</si>
  <si>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</si>
  <si>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</si>
  <si>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</si>
  <si>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</si>
  <si>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</si>
  <si>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</si>
  <si>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</si>
  <si>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</si>
  <si>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</si>
  <si>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</si>
  <si>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</si>
  <si>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Hotel For Bangkok</t>
  </si>
  <si>
    <t>Booked Hotel For Bangkok For 9 days</t>
  </si>
  <si>
    <t>Food And Transport Expense Remaining Brought Forward</t>
  </si>
  <si>
    <t>4. Bangkok Hotel (3 Days) approximately</t>
  </si>
  <si>
    <t>3. Bangkok Hotel (3 days) approximately</t>
  </si>
  <si>
    <t>2. Payback $1003 to Mom For Roundtrip Flights from Hong Kong to 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</si>
</sst>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166" fontId="27" fillId="0" borderId="25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 wrapText="1"/>
    </xf>
    <xf numFmtId="0" fontId="20" fillId="0" borderId="8" xfId="0" applyFont="1" applyBorder="1" applyAlignment="1">
      <alignment horizontal="right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34" zoomScaleNormal="100" workbookViewId="0">
      <selection activeCell="I10" sqref="I10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9" t="s">
        <v>59</v>
      </c>
      <c r="B1" s="179"/>
      <c r="C1" s="179"/>
      <c r="D1" s="179"/>
      <c r="E1" s="179"/>
      <c r="F1" s="179"/>
      <c r="G1" s="1"/>
      <c r="H1" s="179" t="s">
        <v>163</v>
      </c>
      <c r="I1" s="179"/>
    </row>
    <row r="2" spans="1:25" ht="21">
      <c r="A2" s="235" t="s">
        <v>160</v>
      </c>
      <c r="B2" s="236"/>
      <c r="C2" s="236"/>
      <c r="D2" s="227" t="s">
        <v>161</v>
      </c>
      <c r="E2" s="227"/>
      <c r="F2" s="227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206.61</v>
      </c>
      <c r="D3" s="90" t="s">
        <v>0</v>
      </c>
      <c r="E3" s="90" t="s">
        <v>78</v>
      </c>
      <c r="F3" s="91">
        <v>306.61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80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3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308</v>
      </c>
      <c r="I8" s="95">
        <f>'July 2024 - September 2024'!E141</f>
        <v>207.71000000000004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309</v>
      </c>
      <c r="I9" s="95">
        <f>'October 2024 - December 2024'!E93</f>
        <v>807.71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2024'!E103</f>
        <v>1329.71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350.71</v>
      </c>
      <c r="D11" s="3"/>
      <c r="E11" s="62" t="s">
        <v>57</v>
      </c>
      <c r="F11" s="55">
        <f>SUM(F3:F10)</f>
        <v>499.01</v>
      </c>
      <c r="G11" s="6"/>
      <c r="H11" s="94" t="s">
        <v>171</v>
      </c>
      <c r="I11" s="95">
        <f>'October 2024 - December 2024'!E113</f>
        <v>1851.71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32">
        <f>C101</f>
        <v>-21053</v>
      </c>
      <c r="D12" s="233"/>
      <c r="E12" s="233"/>
      <c r="F12" s="234"/>
      <c r="G12" s="6"/>
      <c r="H12" s="94" t="s">
        <v>364</v>
      </c>
      <c r="I12" s="95">
        <f>'January 2025 - March 2025'!E91</f>
        <v>1676.71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365</v>
      </c>
      <c r="I13" s="95">
        <f>'January 2025 - March 2025'!E99</f>
        <v>2504.71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366</v>
      </c>
      <c r="I14" s="95">
        <f>'January 2025 - March 2025'!E108</f>
        <v>2532.71</v>
      </c>
    </row>
    <row r="15" spans="1:25" ht="30" customHeight="1">
      <c r="A15" s="230" t="s">
        <v>271</v>
      </c>
      <c r="B15" s="196"/>
      <c r="C15" s="196"/>
      <c r="D15" s="196"/>
      <c r="E15" s="197"/>
      <c r="G15" s="13"/>
      <c r="H15" s="94" t="s">
        <v>367</v>
      </c>
      <c r="I15" s="95">
        <f>'April 2025 - June 2025'!E90</f>
        <v>2560.71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  <c r="H16" s="94" t="s">
        <v>368</v>
      </c>
      <c r="I16" s="95">
        <f>'April 2025 - June 2025'!E98</f>
        <v>2588.71</v>
      </c>
    </row>
    <row r="17" spans="1:25" ht="30" customHeight="1">
      <c r="A17" s="2" t="s">
        <v>60</v>
      </c>
      <c r="B17" s="2" t="s">
        <v>5</v>
      </c>
      <c r="C17" s="228" t="s">
        <v>6</v>
      </c>
      <c r="D17" s="229"/>
      <c r="E17" s="17">
        <v>2405</v>
      </c>
      <c r="H17" s="94" t="s">
        <v>369</v>
      </c>
      <c r="I17" s="95">
        <f>'April 2025 - June 2025'!E107</f>
        <v>2616.71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370</v>
      </c>
      <c r="I18" s="95">
        <f>'July 2025 - September 2025'!E89</f>
        <v>2444.71</v>
      </c>
    </row>
    <row r="19" spans="1:25" ht="30" customHeight="1">
      <c r="A19" s="10"/>
      <c r="B19" s="10"/>
      <c r="H19" s="94" t="s">
        <v>371</v>
      </c>
      <c r="I19" s="95">
        <f>'July 2025 - September 2025'!E97</f>
        <v>2272.71</v>
      </c>
    </row>
    <row r="20" spans="1:25" ht="30" customHeight="1">
      <c r="A20" s="231" t="s">
        <v>272</v>
      </c>
      <c r="B20" s="238"/>
      <c r="C20" s="238"/>
      <c r="D20" s="238"/>
      <c r="E20" s="238"/>
      <c r="G20" s="13"/>
      <c r="H20" s="94" t="s">
        <v>372</v>
      </c>
      <c r="I20" s="95">
        <f>'July 2025 - September 2025'!E106</f>
        <v>2100.71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31" t="s">
        <v>1</v>
      </c>
      <c r="B21" s="166" t="s">
        <v>2</v>
      </c>
      <c r="C21" s="231" t="s">
        <v>3</v>
      </c>
      <c r="D21" s="166"/>
      <c r="E21" s="102" t="s">
        <v>4</v>
      </c>
      <c r="G21" s="13"/>
      <c r="H21" s="94" t="s">
        <v>373</v>
      </c>
      <c r="I21" s="95">
        <f>'October 2025 - December 2025'!E89</f>
        <v>1928.71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9" t="s">
        <v>6</v>
      </c>
      <c r="D22" s="240"/>
      <c r="E22" s="83">
        <v>2405</v>
      </c>
      <c r="G22" s="13"/>
      <c r="H22" s="94" t="s">
        <v>374</v>
      </c>
      <c r="I22" s="95">
        <f>'October 2025 - December 2025'!E97</f>
        <v>2556.71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5" t="s">
        <v>81</v>
      </c>
      <c r="D23" s="226"/>
      <c r="E23" s="65">
        <v>1035</v>
      </c>
      <c r="G23" s="13"/>
      <c r="H23" s="131" t="s">
        <v>375</v>
      </c>
      <c r="I23" s="129">
        <f>'October 2025 - December 2025'!E106</f>
        <v>3384.71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8" t="s">
        <v>108</v>
      </c>
      <c r="D24" s="148"/>
      <c r="E24" s="83">
        <v>50</v>
      </c>
      <c r="H24" s="132"/>
      <c r="I24" s="130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2026'!E89</f>
        <v>4212.71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2026'!E97</f>
        <v>5040.71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2026'!E106</f>
        <v>5868.71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7" t="s">
        <v>273</v>
      </c>
      <c r="B28" s="212"/>
      <c r="C28" s="212"/>
      <c r="D28" s="212"/>
      <c r="E28" s="213"/>
      <c r="G28" s="13"/>
      <c r="H28" s="94" t="s">
        <v>376</v>
      </c>
      <c r="I28" s="95">
        <f>'April 2026 - June 2026'!E89</f>
        <v>6696.7099999999991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50" t="s">
        <v>1</v>
      </c>
      <c r="B29" s="150" t="s">
        <v>2</v>
      </c>
      <c r="C29" s="149" t="s">
        <v>3</v>
      </c>
      <c r="D29" s="149"/>
      <c r="E29" s="149" t="s">
        <v>4</v>
      </c>
      <c r="G29" s="13"/>
      <c r="H29" s="152" t="s">
        <v>377</v>
      </c>
      <c r="I29" s="151">
        <f>'April 2026 - June 2026'!E97</f>
        <v>7524.7099999999991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50"/>
      <c r="B30" s="150"/>
      <c r="C30" s="149"/>
      <c r="D30" s="149"/>
      <c r="E30" s="149"/>
      <c r="H30" s="152"/>
      <c r="I30" s="151"/>
    </row>
    <row r="31" spans="1:25" ht="30" customHeight="1">
      <c r="A31" s="31" t="s">
        <v>131</v>
      </c>
      <c r="B31" s="111" t="s">
        <v>132</v>
      </c>
      <c r="C31" s="225" t="s">
        <v>133</v>
      </c>
      <c r="D31" s="226"/>
      <c r="E31" s="65">
        <v>150</v>
      </c>
      <c r="H31" s="152"/>
      <c r="I31" s="151"/>
    </row>
    <row r="32" spans="1:25" ht="30" customHeight="1">
      <c r="A32" s="31" t="s">
        <v>62</v>
      </c>
      <c r="B32" s="111" t="s">
        <v>5</v>
      </c>
      <c r="C32" s="154" t="s">
        <v>6</v>
      </c>
      <c r="D32" s="155"/>
      <c r="E32" s="65">
        <v>2405</v>
      </c>
      <c r="G32" s="13"/>
      <c r="H32" s="94" t="s">
        <v>378</v>
      </c>
      <c r="I32" s="95">
        <f>'April 2026 - June 2026'!E106</f>
        <v>8352.7099999999991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33" t="s">
        <v>134</v>
      </c>
      <c r="B33" s="136" t="s">
        <v>25</v>
      </c>
      <c r="C33" s="139" t="s">
        <v>135</v>
      </c>
      <c r="D33" s="140"/>
      <c r="E33" s="145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4"/>
      <c r="B34" s="137"/>
      <c r="C34" s="141"/>
      <c r="D34" s="142"/>
      <c r="E34" s="146"/>
      <c r="H34" s="179" t="s">
        <v>172</v>
      </c>
      <c r="I34" s="179"/>
    </row>
    <row r="35" spans="1:25" ht="15" customHeight="1">
      <c r="A35" s="135"/>
      <c r="B35" s="138"/>
      <c r="C35" s="143"/>
      <c r="D35" s="144"/>
      <c r="E35" s="147"/>
      <c r="H35" s="153" t="s">
        <v>173</v>
      </c>
      <c r="I35" s="153" t="s">
        <v>174</v>
      </c>
    </row>
    <row r="36" spans="1:25" ht="30" customHeight="1">
      <c r="A36" s="32" t="s">
        <v>186</v>
      </c>
      <c r="B36" s="111" t="s">
        <v>192</v>
      </c>
      <c r="C36" s="225"/>
      <c r="D36" s="226"/>
      <c r="E36" s="33">
        <v>204</v>
      </c>
      <c r="H36" s="153"/>
      <c r="I36" s="153"/>
    </row>
    <row r="37" spans="1:25" ht="30" customHeight="1">
      <c r="A37" s="32" t="s">
        <v>186</v>
      </c>
      <c r="B37" s="111" t="s">
        <v>193</v>
      </c>
      <c r="C37" s="225"/>
      <c r="D37" s="226"/>
      <c r="E37" s="33">
        <v>207.5</v>
      </c>
      <c r="H37" s="153"/>
      <c r="I37" s="153"/>
    </row>
    <row r="38" spans="1:25" ht="30" customHeight="1">
      <c r="A38" s="82" t="s">
        <v>186</v>
      </c>
      <c r="B38" s="110" t="s">
        <v>187</v>
      </c>
      <c r="C38" s="220" t="s">
        <v>188</v>
      </c>
      <c r="D38" s="22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-8403</v>
      </c>
    </row>
    <row r="42" spans="1:25" ht="30" customHeight="1">
      <c r="H42" s="96" t="s">
        <v>178</v>
      </c>
      <c r="I42" s="97">
        <f>('January 2025 - March 2025'!C5)</f>
        <v>-6600</v>
      </c>
    </row>
    <row r="43" spans="1:25" ht="30" customHeight="1">
      <c r="H43" s="96" t="s">
        <v>179</v>
      </c>
      <c r="I43" s="97">
        <f>('April 2025 - June 2025'!C5)</f>
        <v>-4200</v>
      </c>
    </row>
    <row r="44" spans="1:25" ht="30" customHeight="1">
      <c r="H44" s="96" t="s">
        <v>180</v>
      </c>
      <c r="I44" s="97">
        <f>('July 2025 - September 2025'!C5)</f>
        <v>-1200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4" t="s">
        <v>58</v>
      </c>
      <c r="B51" s="165"/>
      <c r="C51" s="166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7" t="s">
        <v>8</v>
      </c>
      <c r="B53" s="165"/>
      <c r="C53" s="166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11" t="s">
        <v>115</v>
      </c>
      <c r="B58" s="212"/>
      <c r="C58" s="213"/>
    </row>
    <row r="59" spans="1:5" ht="13.5" customHeight="1">
      <c r="A59" s="214"/>
      <c r="B59" s="215"/>
      <c r="C59" s="21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7" t="s">
        <v>17</v>
      </c>
      <c r="B65" s="165"/>
      <c r="C65" s="166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7" t="s">
        <v>50</v>
      </c>
      <c r="B69" s="185"/>
      <c r="C69" s="186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7" t="s">
        <v>22</v>
      </c>
      <c r="B74" s="185"/>
      <c r="C74" s="186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7" t="s">
        <v>54</v>
      </c>
      <c r="B77" s="218"/>
      <c r="C77" s="21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23" t="s">
        <v>35</v>
      </c>
      <c r="B83" s="215"/>
      <c r="C83" s="19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8" t="s">
        <v>31</v>
      </c>
      <c r="B88" s="222"/>
      <c r="C88" s="200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8" t="s">
        <v>44</v>
      </c>
      <c r="B95" s="199"/>
      <c r="C95" s="200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8" t="s">
        <v>145</v>
      </c>
      <c r="B105" s="224"/>
      <c r="C105" s="224"/>
      <c r="D105" s="224"/>
      <c r="E105" s="207"/>
    </row>
    <row r="106" spans="1:8" ht="13.5" customHeight="1">
      <c r="A106" s="174" t="s">
        <v>38</v>
      </c>
      <c r="B106" s="175"/>
      <c r="C106" s="174" t="s">
        <v>37</v>
      </c>
      <c r="D106" s="175"/>
      <c r="E106" s="42" t="s">
        <v>4</v>
      </c>
    </row>
    <row r="107" spans="1:8" ht="13.5" customHeight="1">
      <c r="A107" s="160" t="s">
        <v>40</v>
      </c>
      <c r="B107" s="161"/>
      <c r="C107" s="190"/>
      <c r="D107" s="191"/>
      <c r="E107" s="43">
        <f>C102</f>
        <v>1503</v>
      </c>
    </row>
    <row r="108" spans="1:8" ht="13.5" customHeight="1">
      <c r="C108" s="209" t="s">
        <v>41</v>
      </c>
      <c r="D108" s="210"/>
      <c r="E108" s="36">
        <f>I3</f>
        <v>0</v>
      </c>
    </row>
    <row r="109" spans="1:8" ht="13.5" customHeight="1"/>
    <row r="110" spans="1:8" ht="13.5" customHeight="1">
      <c r="A110" s="168" t="s">
        <v>146</v>
      </c>
      <c r="B110" s="165"/>
      <c r="C110" s="165"/>
      <c r="D110" s="165"/>
      <c r="E110" s="166"/>
    </row>
    <row r="111" spans="1:8" ht="13.5" customHeight="1">
      <c r="A111" s="168" t="s">
        <v>38</v>
      </c>
      <c r="B111" s="207"/>
      <c r="C111" s="168" t="s">
        <v>37</v>
      </c>
      <c r="D111" s="166"/>
      <c r="E111" s="22" t="s">
        <v>4</v>
      </c>
    </row>
    <row r="112" spans="1:8" ht="13.5" customHeight="1">
      <c r="A112" s="205" t="s">
        <v>68</v>
      </c>
      <c r="B112" s="206"/>
      <c r="C112" s="182"/>
      <c r="D112" s="203"/>
      <c r="E112" s="36">
        <f>E108</f>
        <v>0</v>
      </c>
    </row>
    <row r="113" spans="1:5" ht="13.5" customHeight="1">
      <c r="A113" s="176" t="s">
        <v>73</v>
      </c>
      <c r="B113" s="176"/>
      <c r="C113" s="187" t="s">
        <v>74</v>
      </c>
      <c r="D113" s="188"/>
      <c r="E113" s="51">
        <v>0</v>
      </c>
    </row>
    <row r="114" spans="1:5" ht="13.5" customHeight="1">
      <c r="A114" s="177"/>
      <c r="B114" s="177"/>
      <c r="C114" s="189" t="s">
        <v>153</v>
      </c>
      <c r="D114" s="172"/>
      <c r="E114" s="71">
        <v>1000</v>
      </c>
    </row>
    <row r="115" spans="1:5" ht="13.5" customHeight="1">
      <c r="A115" s="177"/>
      <c r="B115" s="177"/>
      <c r="C115" s="162" t="s">
        <v>154</v>
      </c>
      <c r="D115" s="163"/>
      <c r="E115" s="51">
        <v>140</v>
      </c>
    </row>
    <row r="116" spans="1:5" ht="13.5" customHeight="1">
      <c r="A116" s="177"/>
      <c r="B116" s="177"/>
      <c r="C116" s="162" t="s">
        <v>155</v>
      </c>
      <c r="D116" s="163"/>
      <c r="E116" s="51">
        <v>68</v>
      </c>
    </row>
    <row r="117" spans="1:5" ht="13.5" customHeight="1">
      <c r="A117" s="177"/>
      <c r="B117" s="177"/>
      <c r="C117" s="89" t="s">
        <v>156</v>
      </c>
      <c r="D117" s="88"/>
      <c r="E117" s="51">
        <v>420</v>
      </c>
    </row>
    <row r="118" spans="1:5" ht="13.5" customHeight="1">
      <c r="A118" s="178"/>
      <c r="B118" s="178"/>
      <c r="C118" s="162" t="s">
        <v>162</v>
      </c>
      <c r="D118" s="163"/>
      <c r="E118" s="51">
        <v>775.68</v>
      </c>
    </row>
    <row r="119" spans="1:5" ht="13.5" customHeight="1">
      <c r="A119" s="201" t="s">
        <v>40</v>
      </c>
      <c r="B119" s="202"/>
      <c r="C119" s="183" t="s">
        <v>80</v>
      </c>
      <c r="D119" s="184"/>
      <c r="E119" s="64">
        <f>C102</f>
        <v>1503</v>
      </c>
    </row>
    <row r="120" spans="1:5" ht="13.5" customHeight="1">
      <c r="C120" s="192" t="s">
        <v>28</v>
      </c>
      <c r="D120" s="166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5" t="s">
        <v>147</v>
      </c>
      <c r="B123" s="196"/>
      <c r="C123" s="196"/>
      <c r="D123" s="196"/>
      <c r="E123" s="197"/>
    </row>
    <row r="124" spans="1:5" ht="13.5" customHeight="1">
      <c r="A124" s="168" t="s">
        <v>38</v>
      </c>
      <c r="B124" s="166"/>
      <c r="C124" s="168" t="s">
        <v>37</v>
      </c>
      <c r="D124" s="166"/>
      <c r="E124" s="22" t="s">
        <v>4</v>
      </c>
    </row>
    <row r="125" spans="1:5" ht="13.5" customHeight="1">
      <c r="A125" s="193" t="s">
        <v>69</v>
      </c>
      <c r="B125" s="194"/>
      <c r="C125" s="182"/>
      <c r="D125" s="166"/>
      <c r="E125" s="36">
        <f>E120</f>
        <v>-466.67999999999984</v>
      </c>
    </row>
    <row r="126" spans="1:5" ht="13.5" customHeight="1">
      <c r="A126" s="156" t="s">
        <v>73</v>
      </c>
      <c r="B126" s="157"/>
      <c r="C126" s="180" t="s">
        <v>139</v>
      </c>
      <c r="D126" s="188"/>
      <c r="E126" s="51">
        <v>4000</v>
      </c>
    </row>
    <row r="127" spans="1:5" ht="13.5" customHeight="1">
      <c r="A127" s="158"/>
      <c r="B127" s="159"/>
      <c r="C127" s="180" t="s">
        <v>157</v>
      </c>
      <c r="D127" s="181"/>
      <c r="E127" s="51">
        <v>2254</v>
      </c>
    </row>
    <row r="128" spans="1:5" ht="13.5" customHeight="1">
      <c r="A128" s="158"/>
      <c r="B128" s="159"/>
      <c r="C128" s="180" t="s">
        <v>158</v>
      </c>
      <c r="D128" s="181"/>
      <c r="E128" s="51">
        <v>560</v>
      </c>
    </row>
    <row r="129" spans="1:5" ht="13.5" customHeight="1">
      <c r="A129" s="158"/>
      <c r="B129" s="159"/>
      <c r="C129" s="180" t="s">
        <v>159</v>
      </c>
      <c r="D129" s="181"/>
      <c r="E129" s="51">
        <v>0</v>
      </c>
    </row>
    <row r="130" spans="1:5" ht="30" customHeight="1">
      <c r="A130" s="158"/>
      <c r="B130" s="159"/>
      <c r="C130" s="170" t="s">
        <v>183</v>
      </c>
      <c r="D130" s="171"/>
      <c r="E130" s="51">
        <v>700</v>
      </c>
    </row>
    <row r="131" spans="1:5" ht="15" customHeight="1">
      <c r="A131" s="158"/>
      <c r="B131" s="159"/>
      <c r="C131" s="170" t="s">
        <v>185</v>
      </c>
      <c r="D131" s="171"/>
      <c r="E131" s="51">
        <v>498</v>
      </c>
    </row>
    <row r="132" spans="1:5" ht="13.5" customHeight="1">
      <c r="A132" s="158"/>
      <c r="B132" s="159"/>
      <c r="C132" s="172" t="s">
        <v>184</v>
      </c>
      <c r="D132" s="173"/>
      <c r="E132" s="51">
        <v>368</v>
      </c>
    </row>
    <row r="133" spans="1:5" ht="13.5" customHeight="1">
      <c r="A133" s="158"/>
      <c r="B133" s="159"/>
      <c r="C133" s="208" t="s">
        <v>189</v>
      </c>
      <c r="D133" s="163"/>
      <c r="E133" s="51">
        <v>204</v>
      </c>
    </row>
    <row r="134" spans="1:5" ht="13.5" customHeight="1">
      <c r="A134" s="158"/>
      <c r="B134" s="159"/>
      <c r="C134" s="208" t="s">
        <v>190</v>
      </c>
      <c r="D134" s="163"/>
      <c r="E134" s="51">
        <v>207.5</v>
      </c>
    </row>
    <row r="135" spans="1:5" ht="13.5" customHeight="1">
      <c r="A135" s="158"/>
      <c r="B135" s="159"/>
      <c r="C135" s="208" t="s">
        <v>191</v>
      </c>
      <c r="D135" s="163"/>
      <c r="E135" s="51">
        <v>187</v>
      </c>
    </row>
    <row r="136" spans="1:5" ht="13.5" customHeight="1">
      <c r="A136" s="158"/>
      <c r="B136" s="159"/>
      <c r="C136" s="163" t="s">
        <v>194</v>
      </c>
      <c r="D136" s="169"/>
      <c r="E136" s="51">
        <v>391.5</v>
      </c>
    </row>
    <row r="137" spans="1:5" ht="13.5" customHeight="1">
      <c r="A137" s="158"/>
      <c r="B137" s="159"/>
      <c r="C137" s="162" t="s">
        <v>195</v>
      </c>
      <c r="D137" s="163"/>
      <c r="E137" s="51">
        <v>966.7</v>
      </c>
    </row>
    <row r="138" spans="1:5" ht="13.5" customHeight="1">
      <c r="A138" s="160"/>
      <c r="B138" s="161"/>
      <c r="C138" s="162" t="s">
        <v>199</v>
      </c>
      <c r="D138" s="163"/>
      <c r="E138" s="51">
        <v>4500</v>
      </c>
    </row>
    <row r="139" spans="1:5" ht="13.5" customHeight="1">
      <c r="A139" s="201" t="s">
        <v>40</v>
      </c>
      <c r="B139" s="204"/>
      <c r="C139" s="183"/>
      <c r="D139" s="184"/>
      <c r="E139" s="100">
        <f>C102</f>
        <v>1503</v>
      </c>
    </row>
    <row r="140" spans="1:5" ht="13.5" customHeight="1">
      <c r="C140" s="192" t="s">
        <v>29</v>
      </c>
      <c r="D140" s="166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24" zoomScaleNormal="100" workbookViewId="0">
      <selection activeCell="E141" sqref="E14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82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207.71000000000004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207.71000000000004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30" t="s">
        <v>274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8" t="s">
        <v>3</v>
      </c>
      <c r="D9" s="219"/>
      <c r="E9" s="70" t="s">
        <v>4</v>
      </c>
    </row>
    <row r="10" spans="1:25" ht="30" customHeight="1">
      <c r="A10" s="29" t="s">
        <v>71</v>
      </c>
      <c r="B10" s="78" t="s">
        <v>5</v>
      </c>
      <c r="C10" s="258" t="s">
        <v>6</v>
      </c>
      <c r="D10" s="258"/>
      <c r="E10" s="99">
        <v>2405</v>
      </c>
    </row>
    <row r="11" spans="1:25" ht="30" customHeight="1">
      <c r="A11" s="32"/>
      <c r="B11" s="31" t="s">
        <v>290</v>
      </c>
      <c r="C11" s="225"/>
      <c r="D11" s="226"/>
      <c r="E11" s="99">
        <v>27</v>
      </c>
    </row>
    <row r="12" spans="1:25" ht="30" customHeight="1">
      <c r="A12" s="32"/>
      <c r="B12" s="31" t="s">
        <v>310</v>
      </c>
      <c r="C12" s="225"/>
      <c r="D12" s="226"/>
      <c r="E12" s="99">
        <v>17</v>
      </c>
    </row>
    <row r="13" spans="1:25" ht="30" customHeight="1">
      <c r="A13" s="98" t="s">
        <v>257</v>
      </c>
      <c r="B13" s="31" t="s">
        <v>258</v>
      </c>
      <c r="C13" s="225"/>
      <c r="D13" s="226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30" t="s">
        <v>275</v>
      </c>
      <c r="B16" s="196"/>
      <c r="C16" s="196"/>
      <c r="D16" s="196"/>
      <c r="E16" s="19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8" t="s">
        <v>3</v>
      </c>
      <c r="D17" s="219"/>
      <c r="E17" s="70" t="s">
        <v>4</v>
      </c>
    </row>
    <row r="18" spans="1:25" ht="30" customHeight="1">
      <c r="A18" s="32" t="s">
        <v>248</v>
      </c>
      <c r="B18" s="31" t="s">
        <v>250</v>
      </c>
      <c r="C18" s="253" t="s">
        <v>283</v>
      </c>
      <c r="D18" s="226"/>
      <c r="E18" s="65">
        <v>204</v>
      </c>
    </row>
    <row r="19" spans="1:25" ht="30" customHeight="1">
      <c r="A19" s="32" t="s">
        <v>248</v>
      </c>
      <c r="B19" s="31" t="s">
        <v>249</v>
      </c>
      <c r="C19" s="253" t="s">
        <v>284</v>
      </c>
      <c r="D19" s="226"/>
      <c r="E19" s="65">
        <v>207.5</v>
      </c>
    </row>
    <row r="20" spans="1:25" ht="30" customHeight="1">
      <c r="A20" s="32" t="s">
        <v>251</v>
      </c>
      <c r="B20" s="31" t="s">
        <v>254</v>
      </c>
      <c r="C20" s="253" t="s">
        <v>285</v>
      </c>
      <c r="D20" s="226"/>
      <c r="E20" s="65">
        <v>900</v>
      </c>
    </row>
    <row r="21" spans="1:25" ht="30" customHeight="1">
      <c r="A21" s="32" t="s">
        <v>83</v>
      </c>
      <c r="B21" s="31" t="s">
        <v>5</v>
      </c>
      <c r="C21" s="154" t="s">
        <v>6</v>
      </c>
      <c r="D21" s="154"/>
      <c r="E21" s="65">
        <v>2405</v>
      </c>
    </row>
    <row r="22" spans="1:25" ht="30" customHeight="1">
      <c r="A22" s="32" t="s">
        <v>268</v>
      </c>
      <c r="B22" s="31" t="s">
        <v>266</v>
      </c>
      <c r="C22" s="225" t="s">
        <v>267</v>
      </c>
      <c r="D22" s="226"/>
      <c r="E22" s="65">
        <v>0</v>
      </c>
    </row>
    <row r="23" spans="1:25" ht="30" customHeight="1">
      <c r="A23" s="32"/>
      <c r="B23" s="31" t="s">
        <v>310</v>
      </c>
      <c r="C23" s="225"/>
      <c r="D23" s="226"/>
      <c r="E23" s="65">
        <v>17</v>
      </c>
    </row>
    <row r="24" spans="1:25" ht="30" customHeight="1">
      <c r="A24" s="32"/>
      <c r="B24" s="31" t="s">
        <v>290</v>
      </c>
      <c r="C24" s="225"/>
      <c r="D24" s="226"/>
      <c r="E24" s="65">
        <v>27</v>
      </c>
    </row>
    <row r="25" spans="1:25" ht="30" customHeight="1">
      <c r="A25" s="32" t="s">
        <v>114</v>
      </c>
      <c r="B25" s="79" t="s">
        <v>25</v>
      </c>
      <c r="C25" s="225" t="s">
        <v>113</v>
      </c>
      <c r="D25" s="226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30" t="s">
        <v>294</v>
      </c>
      <c r="B28" s="196"/>
      <c r="C28" s="196"/>
      <c r="D28" s="196"/>
      <c r="E28" s="19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8" t="s">
        <v>3</v>
      </c>
      <c r="D29" s="219"/>
      <c r="E29" s="70" t="s">
        <v>4</v>
      </c>
    </row>
    <row r="30" spans="1:25" ht="30" customHeight="1">
      <c r="A30" s="32" t="s">
        <v>84</v>
      </c>
      <c r="B30" s="31" t="s">
        <v>25</v>
      </c>
      <c r="C30" s="154" t="s">
        <v>113</v>
      </c>
      <c r="D30" s="249"/>
      <c r="E30" s="65">
        <v>0</v>
      </c>
    </row>
    <row r="31" spans="1:25" ht="30" customHeight="1">
      <c r="A31" s="32"/>
      <c r="B31" s="31" t="s">
        <v>288</v>
      </c>
      <c r="C31" s="225"/>
      <c r="D31" s="226"/>
      <c r="E31" s="65">
        <v>270</v>
      </c>
    </row>
    <row r="32" spans="1:25" ht="30" customHeight="1">
      <c r="A32" s="112" t="s">
        <v>84</v>
      </c>
      <c r="B32" s="31" t="s">
        <v>5</v>
      </c>
      <c r="C32" s="225" t="s">
        <v>6</v>
      </c>
      <c r="D32" s="226"/>
      <c r="E32" s="65">
        <v>2405</v>
      </c>
    </row>
    <row r="33" spans="1:5" ht="30" customHeight="1">
      <c r="A33" s="32"/>
      <c r="B33" s="31" t="s">
        <v>93</v>
      </c>
      <c r="C33" s="225"/>
      <c r="D33" s="226"/>
      <c r="E33" s="65">
        <v>204</v>
      </c>
    </row>
    <row r="34" spans="1:5" ht="30" customHeight="1">
      <c r="A34" s="32" t="s">
        <v>84</v>
      </c>
      <c r="B34" s="31" t="s">
        <v>311</v>
      </c>
      <c r="C34" s="225"/>
      <c r="D34" s="226"/>
      <c r="E34" s="65">
        <v>27</v>
      </c>
    </row>
    <row r="35" spans="1:5" ht="30" customHeight="1">
      <c r="A35" s="32" t="s">
        <v>317</v>
      </c>
      <c r="B35" s="31" t="s">
        <v>316</v>
      </c>
      <c r="C35" s="225"/>
      <c r="D35" s="226"/>
      <c r="E35" s="65">
        <v>1000</v>
      </c>
    </row>
    <row r="36" spans="1:5" ht="30" customHeight="1">
      <c r="A36" s="32" t="s">
        <v>330</v>
      </c>
      <c r="B36" s="31" t="s">
        <v>331</v>
      </c>
      <c r="C36" s="225" t="s">
        <v>332</v>
      </c>
      <c r="D36" s="226"/>
      <c r="E36" s="65">
        <v>100</v>
      </c>
    </row>
    <row r="37" spans="1:5" ht="30" customHeight="1">
      <c r="A37" s="32" t="s">
        <v>333</v>
      </c>
      <c r="B37" s="31" t="s">
        <v>334</v>
      </c>
      <c r="C37" s="225" t="s">
        <v>336</v>
      </c>
      <c r="D37" s="226"/>
      <c r="E37" s="65">
        <v>500</v>
      </c>
    </row>
    <row r="38" spans="1:5" ht="30" customHeight="1">
      <c r="A38" s="32" t="s">
        <v>337</v>
      </c>
      <c r="B38" s="31" t="s">
        <v>338</v>
      </c>
      <c r="C38" s="225" t="s">
        <v>381</v>
      </c>
      <c r="D38" s="226"/>
      <c r="E38" s="65">
        <v>0</v>
      </c>
    </row>
    <row r="39" spans="1:5" ht="30" customHeight="1">
      <c r="A39" s="32"/>
      <c r="B39" s="31" t="s">
        <v>291</v>
      </c>
      <c r="C39" s="225" t="s">
        <v>292</v>
      </c>
      <c r="D39" s="226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5306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47" t="s">
        <v>85</v>
      </c>
      <c r="B45" s="165"/>
      <c r="C45" s="166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67" t="s">
        <v>8</v>
      </c>
      <c r="B47" s="165"/>
      <c r="C47" s="166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211" t="s">
        <v>115</v>
      </c>
      <c r="B52" s="212"/>
      <c r="C52" s="213"/>
    </row>
    <row r="53" spans="1:3" ht="13.5" customHeight="1">
      <c r="A53" s="214"/>
      <c r="B53" s="215"/>
      <c r="C53" s="21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67" t="s">
        <v>17</v>
      </c>
      <c r="B60" s="165"/>
      <c r="C60" s="166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67" t="s">
        <v>50</v>
      </c>
      <c r="B64" s="185"/>
      <c r="C64" s="186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67" t="s">
        <v>22</v>
      </c>
      <c r="B69" s="185"/>
      <c r="C69" s="186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217" t="s">
        <v>54</v>
      </c>
      <c r="B72" s="218"/>
      <c r="C72" s="21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223" t="s">
        <v>35</v>
      </c>
      <c r="B78" s="215"/>
      <c r="C78" s="19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98" t="s">
        <v>31</v>
      </c>
      <c r="B83" s="222"/>
      <c r="C83" s="200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98" t="s">
        <v>44</v>
      </c>
      <c r="B90" s="199"/>
      <c r="C90" s="200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321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8" t="s">
        <v>148</v>
      </c>
      <c r="B100" s="165"/>
      <c r="C100" s="165"/>
      <c r="D100" s="165"/>
      <c r="E100" s="166"/>
    </row>
    <row r="101" spans="1:8" ht="13.5" customHeight="1">
      <c r="A101" s="174" t="s">
        <v>38</v>
      </c>
      <c r="B101" s="219"/>
      <c r="C101" s="174" t="s">
        <v>37</v>
      </c>
      <c r="D101" s="219"/>
      <c r="E101" s="42" t="s">
        <v>4</v>
      </c>
    </row>
    <row r="102" spans="1:8" ht="13.5" customHeight="1">
      <c r="A102" s="156" t="s">
        <v>73</v>
      </c>
      <c r="B102" s="157"/>
      <c r="C102" s="169" t="s">
        <v>200</v>
      </c>
      <c r="D102" s="250"/>
      <c r="E102" s="51">
        <v>1000</v>
      </c>
    </row>
    <row r="103" spans="1:8" ht="13.5" customHeight="1">
      <c r="A103" s="158"/>
      <c r="B103" s="159"/>
      <c r="C103" s="169" t="s">
        <v>144</v>
      </c>
      <c r="D103" s="169"/>
      <c r="E103" s="51">
        <v>0</v>
      </c>
    </row>
    <row r="104" spans="1:8" ht="13.5" customHeight="1">
      <c r="A104" s="158"/>
      <c r="B104" s="159"/>
      <c r="C104" s="162" t="s">
        <v>182</v>
      </c>
      <c r="D104" s="163"/>
      <c r="E104" s="51">
        <v>788</v>
      </c>
    </row>
    <row r="105" spans="1:8" ht="13.5" customHeight="1">
      <c r="A105" s="158"/>
      <c r="B105" s="159"/>
      <c r="C105" s="162" t="s">
        <v>197</v>
      </c>
      <c r="D105" s="163"/>
      <c r="E105" s="51">
        <v>318</v>
      </c>
    </row>
    <row r="106" spans="1:8" ht="13.5" customHeight="1">
      <c r="A106" s="158"/>
      <c r="B106" s="159"/>
      <c r="C106" s="162" t="s">
        <v>198</v>
      </c>
      <c r="D106" s="163"/>
      <c r="E106" s="51">
        <v>600</v>
      </c>
    </row>
    <row r="107" spans="1:8" ht="13.5" customHeight="1">
      <c r="A107" s="158"/>
      <c r="B107" s="159"/>
      <c r="C107" s="162" t="s">
        <v>245</v>
      </c>
      <c r="D107" s="163"/>
      <c r="E107" s="51">
        <v>264</v>
      </c>
    </row>
    <row r="108" spans="1:8" ht="13.5" customHeight="1">
      <c r="A108" s="158"/>
      <c r="B108" s="159"/>
      <c r="C108" s="162" t="s">
        <v>246</v>
      </c>
      <c r="D108" s="163"/>
      <c r="E108" s="51">
        <v>60</v>
      </c>
    </row>
    <row r="109" spans="1:8" ht="13.5" customHeight="1">
      <c r="A109" s="158"/>
      <c r="B109" s="159"/>
      <c r="C109" s="162" t="s">
        <v>256</v>
      </c>
      <c r="D109" s="163"/>
      <c r="E109" s="51">
        <v>900</v>
      </c>
    </row>
    <row r="110" spans="1:8" ht="13.5" customHeight="1">
      <c r="A110" s="158"/>
      <c r="B110" s="159"/>
      <c r="C110" s="162" t="s">
        <v>280</v>
      </c>
      <c r="D110" s="163"/>
      <c r="E110" s="51">
        <v>204</v>
      </c>
    </row>
    <row r="111" spans="1:8" ht="13.5" customHeight="1">
      <c r="A111" s="158"/>
      <c r="B111" s="159"/>
      <c r="C111" s="162" t="s">
        <v>281</v>
      </c>
      <c r="D111" s="163"/>
      <c r="E111" s="51">
        <v>207.5</v>
      </c>
    </row>
    <row r="112" spans="1:8" ht="13.5" customHeight="1">
      <c r="A112" s="160"/>
      <c r="B112" s="161"/>
      <c r="C112" s="244" t="s">
        <v>282</v>
      </c>
      <c r="D112" s="245"/>
      <c r="E112" s="51">
        <v>139.28</v>
      </c>
    </row>
    <row r="113" spans="1:5" ht="13.5" customHeight="1">
      <c r="A113" s="160" t="s">
        <v>40</v>
      </c>
      <c r="B113" s="161"/>
      <c r="C113" s="243"/>
      <c r="D113" s="243"/>
      <c r="E113" s="74">
        <f>C97</f>
        <v>2028.5</v>
      </c>
    </row>
    <row r="114" spans="1:5" ht="13.5" customHeight="1">
      <c r="C114" s="246" t="s">
        <v>41</v>
      </c>
      <c r="D114" s="21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8" t="s">
        <v>149</v>
      </c>
      <c r="B116" s="165"/>
      <c r="C116" s="165"/>
      <c r="D116" s="165"/>
      <c r="E116" s="166"/>
    </row>
    <row r="117" spans="1:5" ht="13.5" customHeight="1">
      <c r="A117" s="168" t="s">
        <v>38</v>
      </c>
      <c r="B117" s="166"/>
      <c r="C117" s="168" t="s">
        <v>37</v>
      </c>
      <c r="D117" s="166"/>
      <c r="E117" s="22" t="s">
        <v>4</v>
      </c>
    </row>
    <row r="118" spans="1:5" ht="13.5" customHeight="1">
      <c r="A118" s="193" t="s">
        <v>72</v>
      </c>
      <c r="B118" s="194"/>
      <c r="C118" s="241"/>
      <c r="D118" s="242"/>
      <c r="E118" s="86">
        <f>E114</f>
        <v>499.83999999999924</v>
      </c>
    </row>
    <row r="119" spans="1:5" ht="13.5" customHeight="1">
      <c r="A119" s="156" t="s">
        <v>73</v>
      </c>
      <c r="B119" s="157"/>
      <c r="C119" s="251" t="s">
        <v>252</v>
      </c>
      <c r="D119" s="252"/>
      <c r="E119" s="87">
        <v>72</v>
      </c>
    </row>
    <row r="120" spans="1:5" ht="13.5" customHeight="1">
      <c r="A120" s="158"/>
      <c r="B120" s="159"/>
      <c r="C120" s="251" t="s">
        <v>253</v>
      </c>
      <c r="D120" s="252"/>
      <c r="E120" s="87">
        <v>55.3</v>
      </c>
    </row>
    <row r="121" spans="1:5" ht="13.5" customHeight="1">
      <c r="A121" s="158"/>
      <c r="B121" s="159"/>
      <c r="C121" s="169" t="s">
        <v>269</v>
      </c>
      <c r="D121" s="250"/>
      <c r="E121" s="84">
        <v>0</v>
      </c>
    </row>
    <row r="122" spans="1:5" ht="13.5" customHeight="1">
      <c r="A122" s="158"/>
      <c r="B122" s="159"/>
      <c r="C122" s="162" t="s">
        <v>264</v>
      </c>
      <c r="D122" s="163"/>
      <c r="E122" s="51">
        <v>500</v>
      </c>
    </row>
    <row r="123" spans="1:5" ht="13.5" customHeight="1">
      <c r="A123" s="158"/>
      <c r="B123" s="159"/>
      <c r="C123" s="169" t="s">
        <v>265</v>
      </c>
      <c r="D123" s="169"/>
      <c r="E123" s="51">
        <v>85</v>
      </c>
    </row>
    <row r="124" spans="1:5" ht="13.5" customHeight="1">
      <c r="A124" s="158"/>
      <c r="B124" s="159"/>
      <c r="C124" s="162" t="s">
        <v>286</v>
      </c>
      <c r="D124" s="163"/>
      <c r="E124" s="51">
        <v>630</v>
      </c>
    </row>
    <row r="125" spans="1:5" ht="13.5" customHeight="1">
      <c r="A125" s="160"/>
      <c r="B125" s="161"/>
      <c r="C125" s="244" t="s">
        <v>287</v>
      </c>
      <c r="D125" s="245"/>
      <c r="E125" s="51">
        <v>464.47</v>
      </c>
    </row>
    <row r="126" spans="1:5" ht="13.5" customHeight="1">
      <c r="A126" s="201" t="s">
        <v>40</v>
      </c>
      <c r="B126" s="202"/>
      <c r="C126" s="255"/>
      <c r="D126" s="197"/>
      <c r="E126" s="64">
        <f>C97</f>
        <v>2028.5</v>
      </c>
    </row>
    <row r="127" spans="1:5" ht="13.5" customHeight="1">
      <c r="C127" s="192" t="s">
        <v>28</v>
      </c>
      <c r="D127" s="166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95" t="s">
        <v>295</v>
      </c>
      <c r="B130" s="196"/>
      <c r="C130" s="196"/>
      <c r="D130" s="196"/>
      <c r="E130" s="197"/>
      <c r="G130" s="115" t="s">
        <v>318</v>
      </c>
      <c r="H130" s="118">
        <v>174.5</v>
      </c>
    </row>
    <row r="131" spans="1:8" ht="60">
      <c r="A131" s="168" t="s">
        <v>38</v>
      </c>
      <c r="B131" s="166"/>
      <c r="C131" s="168" t="s">
        <v>37</v>
      </c>
      <c r="D131" s="166"/>
      <c r="E131" s="22" t="s">
        <v>4</v>
      </c>
      <c r="G131" s="116" t="s">
        <v>319</v>
      </c>
      <c r="H131" s="117">
        <f>330-H130</f>
        <v>155.5</v>
      </c>
    </row>
    <row r="132" spans="1:8" ht="13.5" customHeight="1">
      <c r="A132" s="193" t="s">
        <v>86</v>
      </c>
      <c r="B132" s="194"/>
      <c r="C132" s="182"/>
      <c r="D132" s="166"/>
      <c r="E132" s="36">
        <f>E127</f>
        <v>425.06999999999925</v>
      </c>
    </row>
    <row r="133" spans="1:8" ht="13.5" customHeight="1">
      <c r="A133" s="156" t="s">
        <v>73</v>
      </c>
      <c r="B133" s="157"/>
      <c r="C133" s="172" t="s">
        <v>326</v>
      </c>
      <c r="D133" s="254"/>
      <c r="E133" s="71">
        <v>130.84</v>
      </c>
    </row>
    <row r="134" spans="1:8" ht="13.5" customHeight="1">
      <c r="A134" s="158"/>
      <c r="B134" s="159"/>
      <c r="C134" s="208" t="s">
        <v>315</v>
      </c>
      <c r="D134" s="163"/>
      <c r="E134" s="51">
        <v>1150</v>
      </c>
    </row>
    <row r="135" spans="1:8" ht="13.5" customHeight="1">
      <c r="A135" s="158"/>
      <c r="B135" s="159"/>
      <c r="C135" s="208" t="s">
        <v>270</v>
      </c>
      <c r="D135" s="163"/>
      <c r="E135" s="51">
        <v>500</v>
      </c>
    </row>
    <row r="136" spans="1:8" ht="13.5" customHeight="1">
      <c r="A136" s="158"/>
      <c r="B136" s="159"/>
      <c r="C136" s="208" t="s">
        <v>289</v>
      </c>
      <c r="D136" s="163"/>
      <c r="E136" s="51">
        <v>30</v>
      </c>
    </row>
    <row r="137" spans="1:8" ht="13.5" customHeight="1">
      <c r="A137" s="158"/>
      <c r="B137" s="159"/>
      <c r="C137" s="162" t="s">
        <v>325</v>
      </c>
      <c r="D137" s="163"/>
      <c r="E137" s="100">
        <v>60</v>
      </c>
    </row>
    <row r="138" spans="1:8" ht="114" customHeight="1">
      <c r="A138" s="158"/>
      <c r="B138" s="159"/>
      <c r="C138" s="256" t="s">
        <v>335</v>
      </c>
      <c r="D138" s="169"/>
      <c r="E138" s="100">
        <v>1024.02</v>
      </c>
    </row>
    <row r="139" spans="1:8" ht="21" customHeight="1">
      <c r="A139" s="160"/>
      <c r="B139" s="161"/>
      <c r="C139" s="257" t="s">
        <v>246</v>
      </c>
      <c r="D139" s="256"/>
      <c r="E139" s="100">
        <v>600</v>
      </c>
    </row>
    <row r="140" spans="1:8" ht="13.5" customHeight="1">
      <c r="A140" s="201" t="s">
        <v>40</v>
      </c>
      <c r="B140" s="202"/>
      <c r="C140" s="255"/>
      <c r="D140" s="215"/>
      <c r="E140" s="107">
        <f>C97</f>
        <v>2028.5</v>
      </c>
    </row>
    <row r="141" spans="1:8">
      <c r="C141" s="192" t="s">
        <v>28</v>
      </c>
      <c r="D141" s="166"/>
      <c r="E141" s="51">
        <f>(E40+E132)-SUM(E133:E140)</f>
        <v>207.71000000000004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22:D22"/>
    <mergeCell ref="C18:D18"/>
    <mergeCell ref="C19:D19"/>
    <mergeCell ref="C20:D20"/>
    <mergeCell ref="C23:D23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C118:D118"/>
    <mergeCell ref="C105:D105"/>
    <mergeCell ref="C113:D113"/>
    <mergeCell ref="C125:D125"/>
    <mergeCell ref="C114:D114"/>
    <mergeCell ref="C106:D106"/>
    <mergeCell ref="C108:D108"/>
    <mergeCell ref="C117:D117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opLeftCell="A91" workbookViewId="0">
      <selection activeCell="E113" sqref="E11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88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E113</f>
        <v>1851.71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1851.71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296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117</v>
      </c>
      <c r="B10" s="2" t="s">
        <v>25</v>
      </c>
      <c r="C10" s="228" t="s">
        <v>113</v>
      </c>
      <c r="D10" s="229"/>
      <c r="E10" s="17">
        <v>0</v>
      </c>
    </row>
    <row r="11" spans="1:25" ht="17.25" customHeight="1">
      <c r="A11" s="32" t="s">
        <v>323</v>
      </c>
      <c r="B11" s="31" t="s">
        <v>140</v>
      </c>
      <c r="C11" s="253" t="s">
        <v>324</v>
      </c>
      <c r="D11" s="268"/>
      <c r="E11" s="65">
        <v>78</v>
      </c>
    </row>
    <row r="12" spans="1:25" ht="13.15" customHeight="1">
      <c r="A12" s="32" t="s">
        <v>141</v>
      </c>
      <c r="B12" s="31" t="s">
        <v>5</v>
      </c>
      <c r="C12" s="225" t="s">
        <v>6</v>
      </c>
      <c r="D12" s="226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230" t="s">
        <v>276</v>
      </c>
      <c r="B15" s="196"/>
      <c r="C15" s="196"/>
      <c r="D15" s="196"/>
      <c r="E15" s="19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31" t="s">
        <v>3</v>
      </c>
      <c r="D16" s="166"/>
      <c r="E16" s="16" t="s">
        <v>4</v>
      </c>
    </row>
    <row r="17" spans="1:25" ht="13.15" customHeight="1">
      <c r="A17" s="24" t="s">
        <v>118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32" t="s">
        <v>142</v>
      </c>
      <c r="B18" s="31" t="s">
        <v>5</v>
      </c>
      <c r="C18" s="225" t="s">
        <v>6</v>
      </c>
      <c r="D18" s="226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30" t="s">
        <v>279</v>
      </c>
      <c r="B21" s="196"/>
      <c r="C21" s="196"/>
      <c r="D21" s="196"/>
      <c r="E21" s="19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8" t="s">
        <v>3</v>
      </c>
      <c r="D22" s="219"/>
      <c r="E22" s="70" t="s">
        <v>4</v>
      </c>
    </row>
    <row r="23" spans="1:25" ht="13.15" customHeight="1">
      <c r="A23" s="32" t="s">
        <v>119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32" t="s">
        <v>143</v>
      </c>
      <c r="B24" s="31" t="s">
        <v>5</v>
      </c>
      <c r="C24" s="225" t="s">
        <v>6</v>
      </c>
      <c r="D24" s="226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7" t="s">
        <v>89</v>
      </c>
      <c r="B30" s="165"/>
      <c r="C30" s="166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7" t="s">
        <v>8</v>
      </c>
      <c r="B32" s="165"/>
      <c r="C32" s="166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211" t="s">
        <v>11</v>
      </c>
      <c r="B37" s="212"/>
      <c r="C37" s="213"/>
    </row>
    <row r="38" spans="1:3" ht="13.5" customHeight="1">
      <c r="A38" s="214"/>
      <c r="B38" s="215"/>
      <c r="C38" s="216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7" t="s">
        <v>17</v>
      </c>
      <c r="B45" s="165"/>
      <c r="C45" s="166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7" t="s">
        <v>50</v>
      </c>
      <c r="B49" s="185"/>
      <c r="C49" s="186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7" t="s">
        <v>22</v>
      </c>
      <c r="B54" s="185"/>
      <c r="C54" s="186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7" t="s">
        <v>54</v>
      </c>
      <c r="B57" s="218"/>
      <c r="C57" s="219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23" t="s">
        <v>35</v>
      </c>
      <c r="B63" s="215"/>
      <c r="C63" s="197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8" t="s">
        <v>31</v>
      </c>
      <c r="B68" s="222"/>
      <c r="C68" s="20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312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98" t="s">
        <v>44</v>
      </c>
      <c r="B75" s="199"/>
      <c r="C75" s="200"/>
    </row>
    <row r="76" spans="1:3" ht="13.5" customHeight="1">
      <c r="A76" s="41" t="s">
        <v>47</v>
      </c>
      <c r="B76" s="37"/>
      <c r="C76" s="123">
        <f>IF(('July 2024 - September 2024'!C91)+SUM(E90+E98+E109)  &lt; 0,(('July 2024 - September 2024'!C91))+SUM(E90+E98+E109), TEXT((('July 2024 - September 2024'!C91))+SUM(E90+E98+E109),"+$0.00"))</f>
        <v>-7903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IF(('July 2024 - September 2024'!C93)+SUM(E89+E99) &lt; 0,(('July 2024 - September 2024'!C93))+SUM(E89+E99), TEXT((('July 2024 - September 2024'!C93))+SUM(E89+E99),"+$0.00"))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321</v>
      </c>
      <c r="C81" s="48">
        <f>C76+C77+C78+C79+C80</f>
        <v>-8403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8" t="s">
        <v>302</v>
      </c>
      <c r="B85" s="165"/>
      <c r="C85" s="165"/>
      <c r="D85" s="165"/>
      <c r="E85" s="166"/>
      <c r="G85" s="115" t="s">
        <v>318</v>
      </c>
      <c r="H85" s="118">
        <v>0</v>
      </c>
    </row>
    <row r="86" spans="1:8" ht="60">
      <c r="A86" s="174" t="s">
        <v>38</v>
      </c>
      <c r="B86" s="219"/>
      <c r="C86" s="174" t="s">
        <v>37</v>
      </c>
      <c r="D86" s="219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93" t="s">
        <v>196</v>
      </c>
      <c r="B87" s="194"/>
      <c r="C87" s="267"/>
      <c r="D87" s="219"/>
      <c r="E87" s="86">
        <f>'July 2024 - September 2024'!E141</f>
        <v>207.71000000000004</v>
      </c>
    </row>
    <row r="88" spans="1:8" ht="13.5" customHeight="1">
      <c r="A88" s="156" t="s">
        <v>73</v>
      </c>
      <c r="B88" s="157"/>
      <c r="C88" s="169" t="s">
        <v>314</v>
      </c>
      <c r="D88" s="250"/>
      <c r="E88" s="51">
        <v>0</v>
      </c>
    </row>
    <row r="89" spans="1:8" ht="13.5" customHeight="1">
      <c r="A89" s="158"/>
      <c r="B89" s="159"/>
      <c r="C89" s="169" t="s">
        <v>329</v>
      </c>
      <c r="D89" s="169"/>
      <c r="E89" s="51">
        <v>0</v>
      </c>
    </row>
    <row r="90" spans="1:8" ht="13.5" customHeight="1">
      <c r="A90" s="158"/>
      <c r="B90" s="159"/>
      <c r="C90" s="169" t="s">
        <v>269</v>
      </c>
      <c r="D90" s="169"/>
      <c r="E90" s="51">
        <v>0</v>
      </c>
    </row>
    <row r="91" spans="1:8" ht="13.5" customHeight="1">
      <c r="A91" s="160"/>
      <c r="B91" s="161"/>
      <c r="C91" s="162" t="s">
        <v>382</v>
      </c>
      <c r="D91" s="163"/>
      <c r="E91" s="51">
        <v>306</v>
      </c>
    </row>
    <row r="92" spans="1:8" ht="13.5" customHeight="1">
      <c r="A92" s="160" t="s">
        <v>40</v>
      </c>
      <c r="B92" s="161"/>
      <c r="C92" s="190"/>
      <c r="D92" s="191"/>
      <c r="E92" s="43">
        <f>C82</f>
        <v>1577</v>
      </c>
    </row>
    <row r="93" spans="1:8" ht="13.5" customHeight="1">
      <c r="C93" s="209" t="s">
        <v>41</v>
      </c>
      <c r="D93" s="165"/>
      <c r="E93" s="36">
        <f>('July 2024 - September 2024'!E141+E13)-SUM(E88:E92)</f>
        <v>807.71</v>
      </c>
    </row>
    <row r="94" spans="1:8" ht="13.5" customHeight="1"/>
    <row r="95" spans="1:8" ht="13.5" customHeight="1">
      <c r="A95" s="168" t="s">
        <v>150</v>
      </c>
      <c r="B95" s="165"/>
      <c r="C95" s="165"/>
      <c r="D95" s="165"/>
      <c r="E95" s="166"/>
      <c r="G95" s="115" t="s">
        <v>318</v>
      </c>
      <c r="H95" s="118">
        <v>0</v>
      </c>
    </row>
    <row r="96" spans="1:8" ht="60">
      <c r="A96" s="168" t="s">
        <v>38</v>
      </c>
      <c r="B96" s="166"/>
      <c r="C96" s="168" t="s">
        <v>37</v>
      </c>
      <c r="D96" s="166"/>
      <c r="E96" s="22" t="s">
        <v>4</v>
      </c>
      <c r="G96" s="116" t="s">
        <v>319</v>
      </c>
      <c r="H96" s="117">
        <f>C69-H95</f>
        <v>330</v>
      </c>
    </row>
    <row r="97" spans="1:8" ht="13.5" customHeight="1">
      <c r="A97" s="205" t="s">
        <v>87</v>
      </c>
      <c r="B97" s="229"/>
      <c r="C97" s="261"/>
      <c r="D97" s="262"/>
      <c r="E97" s="36">
        <f>E93</f>
        <v>807.71</v>
      </c>
    </row>
    <row r="98" spans="1:8" ht="13.5" customHeight="1">
      <c r="A98" s="193" t="s">
        <v>73</v>
      </c>
      <c r="B98" s="263"/>
      <c r="C98" s="187" t="s">
        <v>74</v>
      </c>
      <c r="D98" s="260"/>
      <c r="E98" s="51">
        <v>0</v>
      </c>
    </row>
    <row r="99" spans="1:8" ht="13.5" customHeight="1">
      <c r="A99" s="264"/>
      <c r="B99" s="265"/>
      <c r="C99" s="187" t="s">
        <v>329</v>
      </c>
      <c r="D99" s="181"/>
      <c r="E99" s="51">
        <v>0</v>
      </c>
    </row>
    <row r="100" spans="1:8" ht="13.5" customHeight="1">
      <c r="A100" s="264"/>
      <c r="B100" s="265"/>
      <c r="C100" s="189" t="s">
        <v>327</v>
      </c>
      <c r="D100" s="172"/>
      <c r="E100" s="71">
        <v>0</v>
      </c>
    </row>
    <row r="101" spans="1:8" ht="13.5" customHeight="1">
      <c r="A101" s="201"/>
      <c r="B101" s="266"/>
      <c r="C101" s="162" t="s">
        <v>382</v>
      </c>
      <c r="D101" s="163"/>
      <c r="E101" s="51">
        <v>306</v>
      </c>
    </row>
    <row r="102" spans="1:8" ht="13.5" customHeight="1">
      <c r="A102" s="205" t="s">
        <v>40</v>
      </c>
      <c r="B102" s="229"/>
      <c r="C102" s="255"/>
      <c r="D102" s="197"/>
      <c r="E102" s="64">
        <f>C82</f>
        <v>1577</v>
      </c>
    </row>
    <row r="103" spans="1:8" ht="13.5" customHeight="1">
      <c r="C103" s="192" t="s">
        <v>28</v>
      </c>
      <c r="D103" s="166"/>
      <c r="E103" s="36">
        <f>(E19+E97)-SUM(E98:E102)</f>
        <v>1329.71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95" t="s">
        <v>151</v>
      </c>
      <c r="B106" s="196"/>
      <c r="C106" s="196"/>
      <c r="D106" s="196"/>
      <c r="E106" s="197"/>
      <c r="G106" s="115" t="s">
        <v>318</v>
      </c>
      <c r="H106" s="118">
        <v>0</v>
      </c>
    </row>
    <row r="107" spans="1:8" ht="60">
      <c r="A107" s="168" t="s">
        <v>38</v>
      </c>
      <c r="B107" s="166"/>
      <c r="C107" s="168" t="s">
        <v>37</v>
      </c>
      <c r="D107" s="166"/>
      <c r="E107" s="22" t="s">
        <v>4</v>
      </c>
      <c r="G107" s="116" t="s">
        <v>319</v>
      </c>
      <c r="H107" s="117">
        <f>C69-H106</f>
        <v>330</v>
      </c>
    </row>
    <row r="108" spans="1:8" ht="13.5" customHeight="1">
      <c r="A108" s="205" t="s">
        <v>90</v>
      </c>
      <c r="B108" s="229"/>
      <c r="C108" s="182"/>
      <c r="D108" s="166"/>
      <c r="E108" s="36">
        <f>E103</f>
        <v>1329.71</v>
      </c>
    </row>
    <row r="109" spans="1:8" ht="13.5" customHeight="1">
      <c r="A109" s="193" t="s">
        <v>73</v>
      </c>
      <c r="B109" s="263"/>
      <c r="C109" s="189" t="s">
        <v>74</v>
      </c>
      <c r="D109" s="254"/>
      <c r="E109" s="51">
        <v>0</v>
      </c>
    </row>
    <row r="110" spans="1:8" ht="13.5" customHeight="1">
      <c r="A110" s="201"/>
      <c r="B110" s="266"/>
      <c r="C110" s="169" t="s">
        <v>320</v>
      </c>
      <c r="D110" s="169"/>
      <c r="E110" s="71">
        <v>0</v>
      </c>
    </row>
    <row r="111" spans="1:8" ht="13.5" customHeight="1">
      <c r="A111" s="127"/>
      <c r="B111" s="128"/>
      <c r="C111" s="169" t="s">
        <v>383</v>
      </c>
      <c r="D111" s="169"/>
      <c r="E111" s="51">
        <v>306</v>
      </c>
    </row>
    <row r="112" spans="1:8" ht="13.5" customHeight="1">
      <c r="A112" s="205" t="s">
        <v>40</v>
      </c>
      <c r="B112" s="229"/>
      <c r="C112" s="255"/>
      <c r="D112" s="197"/>
      <c r="E112" s="64">
        <f>C82</f>
        <v>1577</v>
      </c>
    </row>
    <row r="113" spans="1:5" ht="13.5" customHeight="1">
      <c r="C113" s="192" t="s">
        <v>28</v>
      </c>
      <c r="D113" s="166"/>
      <c r="E113" s="51">
        <f>(E25+E108)-SUM(E109:E112)</f>
        <v>1851.71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85:E85"/>
    <mergeCell ref="A86:B86"/>
    <mergeCell ref="A1:E1"/>
    <mergeCell ref="A8:E8"/>
    <mergeCell ref="C9:D9"/>
    <mergeCell ref="C10:D10"/>
    <mergeCell ref="A15:E15"/>
    <mergeCell ref="C12:D12"/>
    <mergeCell ref="C11:D11"/>
    <mergeCell ref="A97:B97"/>
    <mergeCell ref="A109:B110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A30:C30"/>
    <mergeCell ref="A75:C75"/>
    <mergeCell ref="A98:B101"/>
    <mergeCell ref="C101:D101"/>
    <mergeCell ref="C113:D113"/>
    <mergeCell ref="C88:D88"/>
    <mergeCell ref="C109:D109"/>
    <mergeCell ref="A92:B92"/>
    <mergeCell ref="C92:D92"/>
    <mergeCell ref="C93:D93"/>
    <mergeCell ref="A95:E95"/>
    <mergeCell ref="A96:B96"/>
    <mergeCell ref="C96:D96"/>
    <mergeCell ref="A108:B108"/>
    <mergeCell ref="C108:D108"/>
    <mergeCell ref="C103:D103"/>
    <mergeCell ref="A107:B107"/>
    <mergeCell ref="C99:D99"/>
    <mergeCell ref="C107:D107"/>
    <mergeCell ref="C86:D86"/>
    <mergeCell ref="C89:D89"/>
    <mergeCell ref="C110:D110"/>
    <mergeCell ref="C97:D97"/>
    <mergeCell ref="A88:B91"/>
    <mergeCell ref="C91:D91"/>
    <mergeCell ref="C111:D111"/>
    <mergeCell ref="A32:C32"/>
    <mergeCell ref="A112:B112"/>
    <mergeCell ref="C112:D112"/>
    <mergeCell ref="C98:D98"/>
    <mergeCell ref="A102:B102"/>
    <mergeCell ref="C102:D102"/>
    <mergeCell ref="C100:D100"/>
    <mergeCell ref="A37:C38"/>
    <mergeCell ref="A45:C45"/>
    <mergeCell ref="A49:C49"/>
    <mergeCell ref="C90:D90"/>
    <mergeCell ref="A68:C68"/>
    <mergeCell ref="A106:E106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3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8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1"/>
  <sheetViews>
    <sheetView tabSelected="1" topLeftCell="A82" workbookViewId="0">
      <selection activeCell="C89" sqref="C89:D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94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E108</f>
        <v>2532.71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2532.71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-6600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344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217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120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345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218</v>
      </c>
      <c r="B16" s="78" t="s">
        <v>5</v>
      </c>
      <c r="C16" s="258" t="s">
        <v>6</v>
      </c>
      <c r="D16" s="258"/>
      <c r="E16" s="99">
        <v>2405</v>
      </c>
    </row>
    <row r="17" spans="1:25" ht="13.5" customHeight="1">
      <c r="A17" s="32"/>
      <c r="B17" s="32" t="s">
        <v>379</v>
      </c>
      <c r="C17" s="272" t="s">
        <v>380</v>
      </c>
      <c r="D17" s="273"/>
      <c r="E17" s="33">
        <v>0</v>
      </c>
    </row>
    <row r="18" spans="1:25" ht="13.15" customHeight="1">
      <c r="A18" s="125" t="s">
        <v>121</v>
      </c>
      <c r="B18" s="8" t="s">
        <v>25</v>
      </c>
      <c r="C18" s="269" t="s">
        <v>113</v>
      </c>
      <c r="D18" s="197"/>
      <c r="E18" s="126">
        <v>0</v>
      </c>
    </row>
    <row r="19" spans="1:25" ht="13.15" customHeight="1">
      <c r="A19" s="10"/>
      <c r="B19" s="10"/>
      <c r="C19" s="1"/>
      <c r="D19" s="11" t="s">
        <v>7</v>
      </c>
      <c r="E19" s="12">
        <f>SUM(E16:E18)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30" t="s">
        <v>348</v>
      </c>
      <c r="B21" s="196"/>
      <c r="C21" s="196"/>
      <c r="D21" s="196"/>
      <c r="E21" s="19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8" t="s">
        <v>3</v>
      </c>
      <c r="D22" s="219"/>
      <c r="E22" s="70" t="s">
        <v>4</v>
      </c>
    </row>
    <row r="23" spans="1:25" ht="13.5" customHeight="1">
      <c r="A23" s="29" t="s">
        <v>219</v>
      </c>
      <c r="B23" s="78" t="s">
        <v>5</v>
      </c>
      <c r="C23" s="258" t="s">
        <v>6</v>
      </c>
      <c r="D23" s="258"/>
      <c r="E23" s="99">
        <v>2405</v>
      </c>
    </row>
    <row r="24" spans="1:25" ht="13.15" customHeight="1">
      <c r="A24" s="32" t="s">
        <v>122</v>
      </c>
      <c r="B24" s="31" t="s">
        <v>25</v>
      </c>
      <c r="C24" s="154" t="s">
        <v>113</v>
      </c>
      <c r="D24" s="249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7" t="s">
        <v>95</v>
      </c>
      <c r="B30" s="165"/>
      <c r="C30" s="166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7" t="s">
        <v>8</v>
      </c>
      <c r="B32" s="165"/>
      <c r="C32" s="166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211" t="s">
        <v>11</v>
      </c>
      <c r="B37" s="212"/>
      <c r="C37" s="213"/>
    </row>
    <row r="38" spans="1:3" ht="13.5" customHeight="1">
      <c r="A38" s="214"/>
      <c r="B38" s="215"/>
      <c r="C38" s="216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7" t="s">
        <v>17</v>
      </c>
      <c r="B45" s="165"/>
      <c r="C45" s="166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7" t="s">
        <v>50</v>
      </c>
      <c r="B49" s="185"/>
      <c r="C49" s="186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7" t="s">
        <v>22</v>
      </c>
      <c r="B54" s="185"/>
      <c r="C54" s="186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7" t="s">
        <v>54</v>
      </c>
      <c r="B57" s="218"/>
      <c r="C57" s="219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23" t="s">
        <v>35</v>
      </c>
      <c r="B63" s="215"/>
      <c r="C63" s="197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8" t="s">
        <v>31</v>
      </c>
      <c r="B68" s="222"/>
      <c r="C68" s="200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313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98" t="s">
        <v>44</v>
      </c>
      <c r="B75" s="199"/>
      <c r="C75" s="200"/>
    </row>
    <row r="76" spans="1:3" ht="13.5" customHeight="1">
      <c r="A76" s="41" t="s">
        <v>47</v>
      </c>
      <c r="B76" s="37"/>
      <c r="C76" s="123">
        <f>IF(('October 2024 - December 2024'!C76)+SUM(E87+E88+E97+E105)  &lt; 0,(('October 2024 - December 2024'!C76))+SUM(E87+E88+E97+E105), TEXT((('October 2024 - December 2024'!C76))+SUM(E87+E88+E97+E105),"+$0.00"))</f>
        <v>-6100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IF(('October 2024 - December 2024'!C78)+SUM(0) &lt; 0,(('October 2024 - December 2024'!C78))+SUM(0), TEXT((('October 2024 - December 2024'!C78))+SUM(0),"+$0.00"))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-6600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8" t="s">
        <v>343</v>
      </c>
      <c r="B85" s="165"/>
      <c r="C85" s="165"/>
      <c r="D85" s="165"/>
      <c r="E85" s="166"/>
      <c r="G85" s="115" t="s">
        <v>318</v>
      </c>
      <c r="H85" s="118">
        <v>0</v>
      </c>
    </row>
    <row r="86" spans="1:8" ht="60">
      <c r="A86" s="174" t="s">
        <v>38</v>
      </c>
      <c r="B86" s="219"/>
      <c r="C86" s="174" t="s">
        <v>37</v>
      </c>
      <c r="D86" s="219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56" t="s">
        <v>73</v>
      </c>
      <c r="B87" s="157"/>
      <c r="C87" s="172" t="s">
        <v>74</v>
      </c>
      <c r="D87" s="254"/>
      <c r="E87" s="51">
        <v>0</v>
      </c>
    </row>
    <row r="88" spans="1:8" ht="19.5" customHeight="1">
      <c r="A88" s="158"/>
      <c r="B88" s="159"/>
      <c r="C88" s="270" t="s">
        <v>384</v>
      </c>
      <c r="D88" s="270"/>
      <c r="E88" s="51">
        <v>1003</v>
      </c>
    </row>
    <row r="89" spans="1:8" ht="14.25" customHeight="1">
      <c r="A89" s="160"/>
      <c r="B89" s="161"/>
      <c r="C89" s="257" t="s">
        <v>327</v>
      </c>
      <c r="D89" s="256"/>
      <c r="E89" s="51">
        <v>0</v>
      </c>
    </row>
    <row r="90" spans="1:8" ht="13.5" customHeight="1">
      <c r="A90" s="160" t="s">
        <v>40</v>
      </c>
      <c r="B90" s="161"/>
      <c r="C90" s="243"/>
      <c r="D90" s="243"/>
      <c r="E90" s="74">
        <f>C82</f>
        <v>1577</v>
      </c>
    </row>
    <row r="91" spans="1:8" ht="13.5" customHeight="1">
      <c r="C91" s="246" t="s">
        <v>41</v>
      </c>
      <c r="D91" s="215"/>
      <c r="E91" s="36">
        <f>('October 2024 - December 2024'!E113+E12)-SUM(E87:E90)</f>
        <v>1676.71</v>
      </c>
    </row>
    <row r="92" spans="1:8" ht="13.5" customHeight="1"/>
    <row r="93" spans="1:8">
      <c r="A93" s="168" t="s">
        <v>346</v>
      </c>
      <c r="B93" s="165"/>
      <c r="C93" s="165"/>
      <c r="D93" s="165"/>
      <c r="E93" s="166"/>
      <c r="G93" s="115" t="s">
        <v>318</v>
      </c>
      <c r="H93" s="118">
        <v>0</v>
      </c>
    </row>
    <row r="94" spans="1:8" ht="60">
      <c r="A94" s="168" t="s">
        <v>38</v>
      </c>
      <c r="B94" s="166"/>
      <c r="C94" s="168" t="s">
        <v>37</v>
      </c>
      <c r="D94" s="166"/>
      <c r="E94" s="22" t="s">
        <v>4</v>
      </c>
      <c r="G94" s="116" t="s">
        <v>319</v>
      </c>
      <c r="H94" s="117">
        <f>C69-H93</f>
        <v>330</v>
      </c>
    </row>
    <row r="95" spans="1:8" ht="13.5" customHeight="1">
      <c r="A95" s="205" t="s">
        <v>100</v>
      </c>
      <c r="B95" s="229"/>
      <c r="C95" s="261"/>
      <c r="D95" s="262"/>
      <c r="E95" s="36">
        <f>E91</f>
        <v>1676.71</v>
      </c>
    </row>
    <row r="96" spans="1:8" ht="13.5" customHeight="1">
      <c r="A96" s="193" t="s">
        <v>73</v>
      </c>
      <c r="B96" s="263"/>
      <c r="C96" s="187" t="s">
        <v>314</v>
      </c>
      <c r="D96" s="276"/>
      <c r="E96" s="51">
        <v>0</v>
      </c>
    </row>
    <row r="97" spans="1:8" ht="13.5" customHeight="1">
      <c r="A97" s="201"/>
      <c r="B97" s="204"/>
      <c r="C97" s="187" t="s">
        <v>340</v>
      </c>
      <c r="D97" s="260"/>
      <c r="E97" s="51">
        <v>0</v>
      </c>
    </row>
    <row r="98" spans="1:8" ht="13.5" customHeight="1">
      <c r="A98" s="205" t="s">
        <v>40</v>
      </c>
      <c r="B98" s="229"/>
      <c r="C98" s="277"/>
      <c r="D98" s="278"/>
      <c r="E98" s="64">
        <f>C82</f>
        <v>1577</v>
      </c>
    </row>
    <row r="99" spans="1:8" ht="13.5" customHeight="1">
      <c r="C99" s="192" t="s">
        <v>28</v>
      </c>
      <c r="D99" s="166"/>
      <c r="E99" s="36">
        <f>(E19+E95)-SUM(E96:E98)</f>
        <v>2504.71</v>
      </c>
    </row>
    <row r="100" spans="1:8" ht="13.5" customHeight="1">
      <c r="A100" s="23"/>
      <c r="B100" s="23"/>
      <c r="C100" s="23"/>
      <c r="D100" s="23"/>
      <c r="E100" s="23"/>
    </row>
    <row r="101" spans="1:8" ht="17.25" customHeight="1">
      <c r="A101" s="23"/>
      <c r="B101" s="23"/>
      <c r="C101" s="23"/>
      <c r="D101" s="23"/>
      <c r="E101" s="23"/>
    </row>
    <row r="102" spans="1:8" ht="13.5" customHeight="1">
      <c r="A102" s="195" t="s">
        <v>347</v>
      </c>
      <c r="B102" s="196"/>
      <c r="C102" s="196"/>
      <c r="D102" s="196"/>
      <c r="E102" s="197"/>
      <c r="G102" s="115" t="s">
        <v>318</v>
      </c>
      <c r="H102" s="118">
        <v>0</v>
      </c>
    </row>
    <row r="103" spans="1:8" ht="60">
      <c r="A103" s="168" t="s">
        <v>38</v>
      </c>
      <c r="B103" s="166"/>
      <c r="C103" s="168" t="s">
        <v>37</v>
      </c>
      <c r="D103" s="166"/>
      <c r="E103" s="22" t="s">
        <v>4</v>
      </c>
      <c r="G103" s="116" t="s">
        <v>319</v>
      </c>
      <c r="H103" s="117">
        <f>C69-H102</f>
        <v>330</v>
      </c>
    </row>
    <row r="104" spans="1:8" ht="13.5" customHeight="1">
      <c r="A104" s="205" t="s">
        <v>101</v>
      </c>
      <c r="B104" s="229"/>
      <c r="C104" s="182"/>
      <c r="D104" s="166"/>
      <c r="E104" s="36">
        <f>E99</f>
        <v>2504.71</v>
      </c>
    </row>
    <row r="105" spans="1:8" ht="13.5" customHeight="1">
      <c r="A105" s="193" t="s">
        <v>73</v>
      </c>
      <c r="B105" s="263"/>
      <c r="C105" s="189" t="s">
        <v>328</v>
      </c>
      <c r="D105" s="254"/>
      <c r="E105" s="71">
        <v>800</v>
      </c>
    </row>
    <row r="106" spans="1:8" ht="13.5" customHeight="1">
      <c r="A106" s="201"/>
      <c r="B106" s="266"/>
      <c r="C106" s="162" t="s">
        <v>320</v>
      </c>
      <c r="D106" s="163"/>
      <c r="E106" s="51">
        <v>0</v>
      </c>
    </row>
    <row r="107" spans="1:8" ht="13.5" customHeight="1">
      <c r="A107" s="205" t="s">
        <v>40</v>
      </c>
      <c r="B107" s="274"/>
      <c r="C107" s="169"/>
      <c r="D107" s="275"/>
      <c r="E107" s="74">
        <f>C82</f>
        <v>1577</v>
      </c>
    </row>
    <row r="108" spans="1:8" ht="13.5" customHeight="1">
      <c r="C108" s="271" t="s">
        <v>28</v>
      </c>
      <c r="D108" s="197"/>
      <c r="E108" s="100">
        <f>(E25+E104)-SUM(E105:E107)</f>
        <v>2532.71</v>
      </c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</sheetData>
  <mergeCells count="56">
    <mergeCell ref="C17:D17"/>
    <mergeCell ref="C105:D105"/>
    <mergeCell ref="A107:B107"/>
    <mergeCell ref="C107:D107"/>
    <mergeCell ref="A95:B95"/>
    <mergeCell ref="C95:D95"/>
    <mergeCell ref="C97:D97"/>
    <mergeCell ref="A98:B98"/>
    <mergeCell ref="C96:D96"/>
    <mergeCell ref="C98:D98"/>
    <mergeCell ref="A96:B97"/>
    <mergeCell ref="A90:B90"/>
    <mergeCell ref="C90:D90"/>
    <mergeCell ref="C91:D91"/>
    <mergeCell ref="A93:E93"/>
    <mergeCell ref="C108:D108"/>
    <mergeCell ref="A105:B106"/>
    <mergeCell ref="C106:D106"/>
    <mergeCell ref="C99:D99"/>
    <mergeCell ref="A102:E102"/>
    <mergeCell ref="A103:B103"/>
    <mergeCell ref="C103:D103"/>
    <mergeCell ref="A104:B104"/>
    <mergeCell ref="C104:D104"/>
    <mergeCell ref="C23:D23"/>
    <mergeCell ref="A94:B94"/>
    <mergeCell ref="C94:D94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8:D88"/>
    <mergeCell ref="A87:B89"/>
    <mergeCell ref="C89:D89"/>
    <mergeCell ref="A32:C32"/>
    <mergeCell ref="A1:E1"/>
    <mergeCell ref="A8:E8"/>
    <mergeCell ref="C9:D9"/>
    <mergeCell ref="C11:D11"/>
    <mergeCell ref="A14:E14"/>
    <mergeCell ref="C15:D15"/>
    <mergeCell ref="C18:D18"/>
    <mergeCell ref="A21:E21"/>
    <mergeCell ref="C22:D22"/>
    <mergeCell ref="C24:D24"/>
    <mergeCell ref="A30:C30"/>
    <mergeCell ref="C10:D10"/>
    <mergeCell ref="C16:D16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1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5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9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4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8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0"/>
  <sheetViews>
    <sheetView topLeftCell="A76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96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E107</f>
        <v>2616.71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2616.71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-4200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349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214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123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350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215</v>
      </c>
      <c r="B16" s="78" t="s">
        <v>5</v>
      </c>
      <c r="C16" s="258" t="s">
        <v>6</v>
      </c>
      <c r="D16" s="258"/>
      <c r="E16" s="99">
        <v>2405</v>
      </c>
    </row>
    <row r="17" spans="1:25" ht="13.15" customHeight="1">
      <c r="A17" s="24" t="s">
        <v>124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30" t="s">
        <v>351</v>
      </c>
      <c r="B20" s="196"/>
      <c r="C20" s="196"/>
      <c r="D20" s="196"/>
      <c r="E20" s="19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8" t="s">
        <v>3</v>
      </c>
      <c r="D21" s="219"/>
      <c r="E21" s="70" t="s">
        <v>4</v>
      </c>
    </row>
    <row r="22" spans="1:25" ht="13.5" customHeight="1">
      <c r="A22" s="29" t="s">
        <v>216</v>
      </c>
      <c r="B22" s="78" t="s">
        <v>5</v>
      </c>
      <c r="C22" s="258" t="s">
        <v>6</v>
      </c>
      <c r="D22" s="258"/>
      <c r="E22" s="99">
        <v>2405</v>
      </c>
    </row>
    <row r="23" spans="1:25" ht="13.15" customHeight="1">
      <c r="A23" s="32" t="s">
        <v>125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7" t="s">
        <v>97</v>
      </c>
      <c r="B29" s="165"/>
      <c r="C29" s="16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7" t="s">
        <v>8</v>
      </c>
      <c r="B31" s="165"/>
      <c r="C31" s="16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11" t="s">
        <v>11</v>
      </c>
      <c r="B36" s="212"/>
      <c r="C36" s="213"/>
    </row>
    <row r="37" spans="1:3" ht="13.5" customHeight="1">
      <c r="A37" s="214"/>
      <c r="B37" s="215"/>
      <c r="C37" s="21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7" t="s">
        <v>17</v>
      </c>
      <c r="B44" s="165"/>
      <c r="C44" s="16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7" t="s">
        <v>50</v>
      </c>
      <c r="B48" s="185"/>
      <c r="C48" s="186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7" t="s">
        <v>22</v>
      </c>
      <c r="B53" s="185"/>
      <c r="C53" s="186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7" t="s">
        <v>54</v>
      </c>
      <c r="B56" s="218"/>
      <c r="C56" s="219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259</v>
      </c>
      <c r="B58" s="32" t="s">
        <v>260</v>
      </c>
      <c r="C58" s="33">
        <v>0</v>
      </c>
    </row>
    <row r="59" spans="1:5" ht="30">
      <c r="A59" s="31" t="s">
        <v>262</v>
      </c>
      <c r="B59" s="32" t="s">
        <v>263</v>
      </c>
      <c r="C59" s="33">
        <v>0</v>
      </c>
    </row>
    <row r="60" spans="1:5" ht="33" customHeight="1">
      <c r="A60" s="31" t="s">
        <v>261</v>
      </c>
      <c r="B60" s="32" t="s">
        <v>261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23" t="s">
        <v>35</v>
      </c>
      <c r="B62" s="215"/>
      <c r="C62" s="197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8" t="s">
        <v>31</v>
      </c>
      <c r="B67" s="222"/>
      <c r="C67" s="20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8" t="s">
        <v>44</v>
      </c>
      <c r="B74" s="199"/>
      <c r="C74" s="200"/>
    </row>
    <row r="75" spans="1:3" ht="13.5" customHeight="1">
      <c r="A75" s="41" t="s">
        <v>47</v>
      </c>
      <c r="B75" s="37"/>
      <c r="C75" s="123">
        <f>IF(('January 2025 - March 2025'!C76)+SUM(E86+E95+E104) &lt; 0,(('January 2025 - March 2025'!C76))+SUM(E86+E95+E104), TEXT((('January 2025 - March 2025'!C76))+SUM(E86+E95+E104),"+$0.00"))</f>
        <v>-4200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2025 - March 2025'!C78)+SUM(E88) &lt; 0,(('January 2025 - March 2025'!C78))+SUM(E88), TEXT((('January 2025 - March 2025'!C78))+SUM(E88),"+$0.00"))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-4200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352</v>
      </c>
      <c r="B84" s="165"/>
      <c r="C84" s="165"/>
      <c r="D84" s="165"/>
      <c r="E84" s="166"/>
      <c r="G84" s="115" t="s">
        <v>318</v>
      </c>
      <c r="H84" s="118">
        <v>0</v>
      </c>
    </row>
    <row r="85" spans="1:8" ht="60">
      <c r="A85" s="174" t="s">
        <v>38</v>
      </c>
      <c r="B85" s="219"/>
      <c r="C85" s="174" t="s">
        <v>37</v>
      </c>
      <c r="D85" s="21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56" t="s">
        <v>73</v>
      </c>
      <c r="B86" s="157"/>
      <c r="C86" s="169" t="s">
        <v>341</v>
      </c>
      <c r="D86" s="250"/>
      <c r="E86" s="51">
        <v>300</v>
      </c>
    </row>
    <row r="87" spans="1:8" ht="13.5" customHeight="1">
      <c r="A87" s="158"/>
      <c r="B87" s="159"/>
      <c r="C87" s="162" t="s">
        <v>320</v>
      </c>
      <c r="D87" s="163"/>
      <c r="E87" s="51">
        <v>0</v>
      </c>
    </row>
    <row r="88" spans="1:8" ht="13.5" customHeight="1">
      <c r="A88" s="160"/>
      <c r="B88" s="161"/>
      <c r="C88" s="162" t="s">
        <v>270</v>
      </c>
      <c r="D88" s="163"/>
      <c r="E88" s="51">
        <v>500</v>
      </c>
    </row>
    <row r="89" spans="1:8" ht="13.5" customHeight="1">
      <c r="A89" s="259" t="s">
        <v>40</v>
      </c>
      <c r="B89" s="259"/>
      <c r="C89" s="243"/>
      <c r="D89" s="243"/>
      <c r="E89" s="74">
        <f>C81</f>
        <v>1577</v>
      </c>
    </row>
    <row r="90" spans="1:8" ht="13.5" customHeight="1">
      <c r="A90" s="72"/>
      <c r="B90" s="72"/>
      <c r="C90" s="246" t="s">
        <v>41</v>
      </c>
      <c r="D90" s="215"/>
      <c r="E90" s="73">
        <f>('January 2025 - March 2025'!E108+E12)-SUM(E86:E89)</f>
        <v>2560.71</v>
      </c>
    </row>
    <row r="91" spans="1:8" ht="13.5" customHeight="1"/>
    <row r="92" spans="1:8" ht="13.5" customHeight="1">
      <c r="A92" s="168" t="s">
        <v>353</v>
      </c>
      <c r="B92" s="165"/>
      <c r="C92" s="165"/>
      <c r="D92" s="165"/>
      <c r="E92" s="166"/>
      <c r="G92" s="115" t="s">
        <v>318</v>
      </c>
      <c r="H92" s="118">
        <v>0</v>
      </c>
    </row>
    <row r="93" spans="1:8" ht="60">
      <c r="A93" s="168" t="s">
        <v>38</v>
      </c>
      <c r="B93" s="166"/>
      <c r="C93" s="168" t="s">
        <v>37</v>
      </c>
      <c r="D93" s="166"/>
      <c r="E93" s="22" t="s">
        <v>4</v>
      </c>
      <c r="G93" s="116" t="s">
        <v>319</v>
      </c>
      <c r="H93" s="117">
        <f>C68-H92</f>
        <v>330</v>
      </c>
    </row>
    <row r="94" spans="1:8" ht="13.5" customHeight="1">
      <c r="A94" s="205" t="s">
        <v>98</v>
      </c>
      <c r="B94" s="229"/>
      <c r="C94" s="261"/>
      <c r="D94" s="262"/>
      <c r="E94" s="36">
        <f>E90</f>
        <v>2560.71</v>
      </c>
    </row>
    <row r="95" spans="1:8" ht="13.5" customHeight="1">
      <c r="A95" s="193" t="s">
        <v>73</v>
      </c>
      <c r="B95" s="263"/>
      <c r="C95" s="187" t="s">
        <v>328</v>
      </c>
      <c r="D95" s="260"/>
      <c r="E95" s="51">
        <v>800</v>
      </c>
    </row>
    <row r="96" spans="1:8" ht="13.5" customHeight="1">
      <c r="A96" s="201"/>
      <c r="B96" s="204"/>
      <c r="C96" s="187" t="s">
        <v>320</v>
      </c>
      <c r="D96" s="180"/>
      <c r="E96" s="51">
        <v>0</v>
      </c>
    </row>
    <row r="97" spans="1:8" ht="13.5" customHeight="1">
      <c r="A97" s="205" t="s">
        <v>40</v>
      </c>
      <c r="B97" s="229"/>
      <c r="C97" s="182"/>
      <c r="D97" s="166"/>
      <c r="E97" s="64">
        <f>C81</f>
        <v>1577</v>
      </c>
    </row>
    <row r="98" spans="1:8" ht="13.5" customHeight="1">
      <c r="C98" s="192" t="s">
        <v>28</v>
      </c>
      <c r="D98" s="166"/>
      <c r="E98" s="36">
        <f>(E18+E94)-SUM(E95:E97)</f>
        <v>2588.71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95" t="s">
        <v>354</v>
      </c>
      <c r="B101" s="196"/>
      <c r="C101" s="196"/>
      <c r="D101" s="196"/>
      <c r="E101" s="197"/>
      <c r="G101" s="115" t="s">
        <v>318</v>
      </c>
      <c r="H101" s="118">
        <v>0</v>
      </c>
    </row>
    <row r="102" spans="1:8" ht="60">
      <c r="A102" s="168" t="s">
        <v>38</v>
      </c>
      <c r="B102" s="166"/>
      <c r="C102" s="168" t="s">
        <v>37</v>
      </c>
      <c r="D102" s="166"/>
      <c r="E102" s="22" t="s">
        <v>4</v>
      </c>
      <c r="G102" s="116" t="s">
        <v>319</v>
      </c>
      <c r="H102" s="117">
        <f>C68-H101</f>
        <v>330</v>
      </c>
    </row>
    <row r="103" spans="1:8" ht="13.5" customHeight="1">
      <c r="A103" s="205" t="s">
        <v>99</v>
      </c>
      <c r="B103" s="229"/>
      <c r="C103" s="182"/>
      <c r="D103" s="166"/>
      <c r="E103" s="36">
        <f>E98</f>
        <v>2588.71</v>
      </c>
    </row>
    <row r="104" spans="1:8" ht="13.5" customHeight="1">
      <c r="A104" s="193" t="s">
        <v>73</v>
      </c>
      <c r="B104" s="263"/>
      <c r="C104" s="187" t="s">
        <v>328</v>
      </c>
      <c r="D104" s="188"/>
      <c r="E104" s="51">
        <v>800</v>
      </c>
    </row>
    <row r="105" spans="1:8" ht="13.5" customHeight="1">
      <c r="A105" s="201"/>
      <c r="B105" s="204"/>
      <c r="C105" s="187" t="s">
        <v>320</v>
      </c>
      <c r="D105" s="180"/>
      <c r="E105" s="51">
        <v>0</v>
      </c>
    </row>
    <row r="106" spans="1:8" ht="13.5" customHeight="1">
      <c r="A106" s="205" t="s">
        <v>40</v>
      </c>
      <c r="B106" s="229"/>
      <c r="C106" s="182"/>
      <c r="D106" s="166"/>
      <c r="E106" s="64">
        <f>C81</f>
        <v>1577</v>
      </c>
    </row>
    <row r="107" spans="1:8" ht="13.5" customHeight="1">
      <c r="C107" s="192" t="s">
        <v>28</v>
      </c>
      <c r="D107" s="166"/>
      <c r="E107" s="51">
        <f>(E24+E103)-SUM(E104:E106)</f>
        <v>2616.71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A89:B89"/>
    <mergeCell ref="C89:D89"/>
    <mergeCell ref="C90:D90"/>
    <mergeCell ref="A92:E92"/>
    <mergeCell ref="A94:B94"/>
    <mergeCell ref="C94:D94"/>
    <mergeCell ref="A93:B93"/>
    <mergeCell ref="C93:D93"/>
    <mergeCell ref="C95:D95"/>
    <mergeCell ref="A97:B97"/>
    <mergeCell ref="C97:D97"/>
    <mergeCell ref="A95:B96"/>
    <mergeCell ref="C96:D96"/>
    <mergeCell ref="C107:D107"/>
    <mergeCell ref="C98:D98"/>
    <mergeCell ref="A101:E101"/>
    <mergeCell ref="A102:B102"/>
    <mergeCell ref="C102:D102"/>
    <mergeCell ref="A103:B103"/>
    <mergeCell ref="C103:D103"/>
    <mergeCell ref="A104:B105"/>
    <mergeCell ref="C105:D105"/>
    <mergeCell ref="C104:D104"/>
    <mergeCell ref="A106:B106"/>
    <mergeCell ref="C106:D106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88:D88"/>
    <mergeCell ref="A86:B88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90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4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8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7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103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2100.71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2100.71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-1200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355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211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126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356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212</v>
      </c>
      <c r="B16" s="78" t="s">
        <v>5</v>
      </c>
      <c r="C16" s="258" t="s">
        <v>6</v>
      </c>
      <c r="D16" s="258"/>
      <c r="E16" s="99">
        <v>2405</v>
      </c>
    </row>
    <row r="17" spans="1:25" ht="13.15" customHeight="1">
      <c r="A17" s="24" t="s">
        <v>127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30" t="s">
        <v>357</v>
      </c>
      <c r="B20" s="196"/>
      <c r="C20" s="196"/>
      <c r="D20" s="196"/>
      <c r="E20" s="19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8" t="s">
        <v>3</v>
      </c>
      <c r="D21" s="219"/>
      <c r="E21" s="70" t="s">
        <v>4</v>
      </c>
    </row>
    <row r="22" spans="1:25" ht="13.5" customHeight="1">
      <c r="A22" s="29" t="s">
        <v>213</v>
      </c>
      <c r="B22" s="78" t="s">
        <v>5</v>
      </c>
      <c r="C22" s="258" t="s">
        <v>6</v>
      </c>
      <c r="D22" s="258"/>
      <c r="E22" s="99">
        <v>2405</v>
      </c>
    </row>
    <row r="23" spans="1:25" ht="13.15" customHeight="1">
      <c r="A23" s="32" t="s">
        <v>128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7" t="s">
        <v>104</v>
      </c>
      <c r="B29" s="165"/>
      <c r="C29" s="16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7" t="s">
        <v>8</v>
      </c>
      <c r="B31" s="165"/>
      <c r="C31" s="16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11" t="s">
        <v>11</v>
      </c>
      <c r="B36" s="212"/>
      <c r="C36" s="213"/>
    </row>
    <row r="37" spans="1:3" ht="13.5" customHeight="1">
      <c r="A37" s="214"/>
      <c r="B37" s="215"/>
      <c r="C37" s="21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7" t="s">
        <v>17</v>
      </c>
      <c r="B44" s="165"/>
      <c r="C44" s="16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7" t="s">
        <v>50</v>
      </c>
      <c r="B48" s="185"/>
      <c r="C48" s="186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7" t="s">
        <v>22</v>
      </c>
      <c r="B53" s="185"/>
      <c r="C53" s="186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7" t="s">
        <v>54</v>
      </c>
      <c r="B56" s="218"/>
      <c r="C56" s="21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23" t="s">
        <v>35</v>
      </c>
      <c r="B62" s="215"/>
      <c r="C62" s="19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8" t="s">
        <v>31</v>
      </c>
      <c r="B67" s="222"/>
      <c r="C67" s="20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8" t="s">
        <v>44</v>
      </c>
      <c r="B74" s="199"/>
      <c r="C74" s="200"/>
    </row>
    <row r="75" spans="1:3" ht="13.5" customHeight="1">
      <c r="A75" s="41" t="s">
        <v>47</v>
      </c>
      <c r="B75" s="37"/>
      <c r="C75" s="123">
        <f>IF(('April 2025 - June 2025'!C75)+SUM(E87+E95+E104) &lt; 0,(('April 2025 - June 2025'!C75))+SUM(E87+E95+E104), TEXT((('April 2025 - June 2025'!C75))+SUM(E87+E95+E104),"+$0.00"))</f>
        <v>-1200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-1200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297</v>
      </c>
      <c r="B84" s="165"/>
      <c r="C84" s="165"/>
      <c r="D84" s="165"/>
      <c r="E84" s="166"/>
      <c r="G84" s="115" t="s">
        <v>318</v>
      </c>
      <c r="H84" s="118">
        <v>0</v>
      </c>
    </row>
    <row r="85" spans="1:8" ht="60">
      <c r="A85" s="174" t="s">
        <v>38</v>
      </c>
      <c r="B85" s="219"/>
      <c r="C85" s="174" t="s">
        <v>37</v>
      </c>
      <c r="D85" s="21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19" t="s">
        <v>73</v>
      </c>
      <c r="B86" s="120"/>
      <c r="C86" s="169" t="s">
        <v>314</v>
      </c>
      <c r="D86" s="250"/>
      <c r="E86" s="51">
        <v>0</v>
      </c>
    </row>
    <row r="87" spans="1:8" ht="13.5" customHeight="1">
      <c r="A87" s="121"/>
      <c r="B87" s="122"/>
      <c r="C87" s="162" t="s">
        <v>339</v>
      </c>
      <c r="D87" s="163"/>
      <c r="E87" s="51">
        <v>1000</v>
      </c>
    </row>
    <row r="88" spans="1:8" ht="13.5" customHeight="1">
      <c r="A88" s="259" t="s">
        <v>40</v>
      </c>
      <c r="B88" s="259"/>
      <c r="C88" s="243"/>
      <c r="D88" s="243"/>
      <c r="E88" s="74">
        <f>C81</f>
        <v>1577</v>
      </c>
    </row>
    <row r="89" spans="1:8" ht="13.5" customHeight="1">
      <c r="A89" s="72"/>
      <c r="B89" s="72"/>
      <c r="C89" s="246" t="s">
        <v>41</v>
      </c>
      <c r="D89" s="215"/>
      <c r="E89" s="73">
        <f>('April 2025 - June 2025'!E107+E12)-SUM(E86:E88)</f>
        <v>2444.71</v>
      </c>
    </row>
    <row r="90" spans="1:8" ht="13.5" customHeight="1"/>
    <row r="91" spans="1:8" ht="13.5" customHeight="1">
      <c r="A91" s="168" t="s">
        <v>300</v>
      </c>
      <c r="B91" s="165"/>
      <c r="C91" s="165"/>
      <c r="D91" s="165"/>
      <c r="E91" s="166"/>
      <c r="G91" s="115" t="s">
        <v>318</v>
      </c>
      <c r="H91" s="118">
        <v>0</v>
      </c>
    </row>
    <row r="92" spans="1:8" ht="60">
      <c r="A92" s="168" t="s">
        <v>38</v>
      </c>
      <c r="B92" s="166"/>
      <c r="C92" s="168" t="s">
        <v>37</v>
      </c>
      <c r="D92" s="166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205" t="s">
        <v>102</v>
      </c>
      <c r="B93" s="229"/>
      <c r="C93" s="241"/>
      <c r="D93" s="242"/>
      <c r="E93" s="86">
        <f>E89</f>
        <v>2444.71</v>
      </c>
    </row>
    <row r="94" spans="1:8" ht="13.5" customHeight="1">
      <c r="A94" s="193" t="s">
        <v>73</v>
      </c>
      <c r="B94" s="279"/>
      <c r="C94" s="169" t="s">
        <v>314</v>
      </c>
      <c r="D94" s="250"/>
      <c r="E94" s="51">
        <v>0</v>
      </c>
    </row>
    <row r="95" spans="1:8" ht="13.5" customHeight="1">
      <c r="A95" s="201"/>
      <c r="B95" s="280"/>
      <c r="C95" s="169" t="s">
        <v>339</v>
      </c>
      <c r="D95" s="169"/>
      <c r="E95" s="51">
        <v>1000</v>
      </c>
    </row>
    <row r="96" spans="1:8" ht="13.5" customHeight="1">
      <c r="A96" s="205" t="s">
        <v>40</v>
      </c>
      <c r="B96" s="274"/>
      <c r="C96" s="243"/>
      <c r="D96" s="249"/>
      <c r="E96" s="74">
        <f>C81</f>
        <v>1577</v>
      </c>
    </row>
    <row r="97" spans="1:8" ht="13.5" customHeight="1">
      <c r="C97" s="271" t="s">
        <v>28</v>
      </c>
      <c r="D97" s="197"/>
      <c r="E97" s="73">
        <f>(E18+E93)-SUM(E94:E96)</f>
        <v>2272.71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5" t="s">
        <v>152</v>
      </c>
      <c r="B100" s="196"/>
      <c r="C100" s="196"/>
      <c r="D100" s="196"/>
      <c r="E100" s="197"/>
      <c r="G100" s="115" t="s">
        <v>318</v>
      </c>
      <c r="H100" s="118">
        <v>0</v>
      </c>
    </row>
    <row r="101" spans="1:8" ht="60">
      <c r="A101" s="168" t="s">
        <v>38</v>
      </c>
      <c r="B101" s="166"/>
      <c r="C101" s="168" t="s">
        <v>37</v>
      </c>
      <c r="D101" s="166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205" t="s">
        <v>105</v>
      </c>
      <c r="B102" s="229"/>
      <c r="C102" s="261"/>
      <c r="D102" s="276"/>
      <c r="E102" s="36">
        <f>E97</f>
        <v>2272.71</v>
      </c>
    </row>
    <row r="103" spans="1:8" ht="13.5" customHeight="1">
      <c r="A103" s="193" t="s">
        <v>73</v>
      </c>
      <c r="B103" s="176"/>
      <c r="C103" s="189" t="s">
        <v>314</v>
      </c>
      <c r="D103" s="254"/>
      <c r="E103" s="71">
        <v>0</v>
      </c>
    </row>
    <row r="104" spans="1:8" ht="13.5" customHeight="1">
      <c r="A104" s="201"/>
      <c r="B104" s="266"/>
      <c r="C104" s="169" t="s">
        <v>339</v>
      </c>
      <c r="D104" s="169"/>
      <c r="E104" s="51">
        <v>1000</v>
      </c>
    </row>
    <row r="105" spans="1:8" ht="13.5" customHeight="1">
      <c r="A105" s="205" t="s">
        <v>40</v>
      </c>
      <c r="B105" s="274"/>
      <c r="C105" s="243"/>
      <c r="D105" s="249"/>
      <c r="E105" s="74">
        <f>C81</f>
        <v>1577</v>
      </c>
    </row>
    <row r="106" spans="1:8" ht="13.5" customHeight="1">
      <c r="C106" s="271" t="s">
        <v>28</v>
      </c>
      <c r="D106" s="197"/>
      <c r="E106" s="100">
        <f>(E24+E102)-SUM(E103:E105)</f>
        <v>2100.71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81" workbookViewId="0">
      <selection activeCell="E111" sqref="E1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203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3384.71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3384.71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298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209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201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299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210</v>
      </c>
      <c r="B16" s="78" t="s">
        <v>5</v>
      </c>
      <c r="C16" s="258" t="s">
        <v>6</v>
      </c>
      <c r="D16" s="258"/>
      <c r="E16" s="99">
        <v>2405</v>
      </c>
    </row>
    <row r="17" spans="1:25" ht="13.15" customHeight="1">
      <c r="A17" s="24" t="s">
        <v>206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30" t="s">
        <v>307</v>
      </c>
      <c r="B20" s="196"/>
      <c r="C20" s="196"/>
      <c r="D20" s="196"/>
      <c r="E20" s="19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8" t="s">
        <v>3</v>
      </c>
      <c r="D21" s="219"/>
      <c r="E21" s="70" t="s">
        <v>4</v>
      </c>
    </row>
    <row r="22" spans="1:25" ht="13.5" customHeight="1">
      <c r="A22" s="29" t="s">
        <v>208</v>
      </c>
      <c r="B22" s="78" t="s">
        <v>5</v>
      </c>
      <c r="C22" s="258" t="s">
        <v>6</v>
      </c>
      <c r="D22" s="258"/>
      <c r="E22" s="99">
        <v>2405</v>
      </c>
    </row>
    <row r="23" spans="1:25" ht="13.15" customHeight="1">
      <c r="A23" s="32" t="s">
        <v>204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7" t="s">
        <v>205</v>
      </c>
      <c r="B29" s="165"/>
      <c r="C29" s="16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7" t="s">
        <v>8</v>
      </c>
      <c r="B31" s="165"/>
      <c r="C31" s="16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11" t="s">
        <v>11</v>
      </c>
      <c r="B36" s="212"/>
      <c r="C36" s="213"/>
    </row>
    <row r="37" spans="1:3" ht="13.5" customHeight="1">
      <c r="A37" s="214"/>
      <c r="B37" s="215"/>
      <c r="C37" s="21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7" t="s">
        <v>17</v>
      </c>
      <c r="B44" s="165"/>
      <c r="C44" s="16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7" t="s">
        <v>50</v>
      </c>
      <c r="B48" s="185"/>
      <c r="C48" s="186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7" t="s">
        <v>22</v>
      </c>
      <c r="B53" s="185"/>
      <c r="C53" s="186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7" t="s">
        <v>54</v>
      </c>
      <c r="B56" s="218"/>
      <c r="C56" s="21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23" t="s">
        <v>35</v>
      </c>
      <c r="B62" s="215"/>
      <c r="C62" s="19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8" t="s">
        <v>31</v>
      </c>
      <c r="B67" s="222"/>
      <c r="C67" s="20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8" t="s">
        <v>44</v>
      </c>
      <c r="B74" s="199"/>
      <c r="C74" s="200"/>
    </row>
    <row r="75" spans="1:3" ht="13.5" customHeight="1">
      <c r="A75" s="41" t="s">
        <v>47</v>
      </c>
      <c r="B75" s="37"/>
      <c r="C75" s="123" t="str">
        <f>IF(('July 2025 - September 2025'!C75)+SUM(E87+E95+E104) &lt; 0,(('July 2025 - September 2025'!C75))+SUM(E87+E95+E104), TEXT((('July 2025 - September 2025'!C75))+SUM(E87+E95+E104),"+$0.00"))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358</v>
      </c>
      <c r="B84" s="165"/>
      <c r="C84" s="165"/>
      <c r="D84" s="165"/>
      <c r="E84" s="166"/>
      <c r="G84" s="115" t="s">
        <v>318</v>
      </c>
      <c r="H84" s="118">
        <v>0</v>
      </c>
    </row>
    <row r="85" spans="1:8" ht="60">
      <c r="A85" s="174" t="s">
        <v>38</v>
      </c>
      <c r="B85" s="219"/>
      <c r="C85" s="174" t="s">
        <v>37</v>
      </c>
      <c r="D85" s="21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56" t="s">
        <v>73</v>
      </c>
      <c r="B86" s="157"/>
      <c r="C86" s="169" t="s">
        <v>314</v>
      </c>
      <c r="D86" s="250"/>
      <c r="E86" s="51">
        <v>0</v>
      </c>
    </row>
    <row r="87" spans="1:8" ht="13.5" customHeight="1">
      <c r="A87" s="160"/>
      <c r="B87" s="161"/>
      <c r="C87" s="162" t="s">
        <v>339</v>
      </c>
      <c r="D87" s="163"/>
      <c r="E87" s="51">
        <v>1000</v>
      </c>
    </row>
    <row r="88" spans="1:8" ht="13.5" customHeight="1">
      <c r="A88" s="259" t="s">
        <v>40</v>
      </c>
      <c r="B88" s="259"/>
      <c r="C88" s="243"/>
      <c r="D88" s="243"/>
      <c r="E88" s="74">
        <f>C81</f>
        <v>1577</v>
      </c>
    </row>
    <row r="89" spans="1:8" ht="13.5" customHeight="1">
      <c r="A89" s="72"/>
      <c r="B89" s="72"/>
      <c r="C89" s="246" t="s">
        <v>41</v>
      </c>
      <c r="D89" s="215"/>
      <c r="E89" s="73">
        <f>('July 2025 - September 2025'!E106+E12)-SUM(E86:E88)</f>
        <v>1928.71</v>
      </c>
    </row>
    <row r="90" spans="1:8" ht="13.5" customHeight="1"/>
    <row r="91" spans="1:8" ht="13.5" customHeight="1">
      <c r="A91" s="168" t="s">
        <v>359</v>
      </c>
      <c r="B91" s="165"/>
      <c r="C91" s="165"/>
      <c r="D91" s="165"/>
      <c r="E91" s="166"/>
      <c r="G91" s="115" t="s">
        <v>318</v>
      </c>
      <c r="H91" s="118">
        <v>0</v>
      </c>
    </row>
    <row r="92" spans="1:8" ht="60">
      <c r="A92" s="168" t="s">
        <v>38</v>
      </c>
      <c r="B92" s="166"/>
      <c r="C92" s="168" t="s">
        <v>37</v>
      </c>
      <c r="D92" s="166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205" t="s">
        <v>202</v>
      </c>
      <c r="B93" s="229"/>
      <c r="C93" s="261"/>
      <c r="D93" s="262"/>
      <c r="E93" s="36">
        <f>E89</f>
        <v>1928.71</v>
      </c>
    </row>
    <row r="94" spans="1:8" ht="13.5" customHeight="1">
      <c r="A94" s="176" t="s">
        <v>73</v>
      </c>
      <c r="B94" s="176"/>
      <c r="C94" s="187" t="s">
        <v>314</v>
      </c>
      <c r="D94" s="260"/>
      <c r="E94" s="51">
        <v>0</v>
      </c>
    </row>
    <row r="95" spans="1:8" ht="13.5" customHeight="1">
      <c r="A95" s="266"/>
      <c r="B95" s="266"/>
      <c r="C95" s="162" t="s">
        <v>342</v>
      </c>
      <c r="D95" s="163"/>
      <c r="E95" s="51">
        <v>200</v>
      </c>
    </row>
    <row r="96" spans="1:8" ht="13.5" customHeight="1">
      <c r="A96" s="205" t="s">
        <v>40</v>
      </c>
      <c r="B96" s="229"/>
      <c r="C96" s="182"/>
      <c r="D96" s="166"/>
      <c r="E96" s="64">
        <f>C81</f>
        <v>1577</v>
      </c>
    </row>
    <row r="97" spans="1:8" ht="13.5" customHeight="1">
      <c r="C97" s="192" t="s">
        <v>28</v>
      </c>
      <c r="D97" s="166"/>
      <c r="E97" s="36">
        <f>(E18+E93)-SUM(E94:E96)</f>
        <v>2556.71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5" t="s">
        <v>360</v>
      </c>
      <c r="B100" s="196"/>
      <c r="C100" s="196"/>
      <c r="D100" s="196"/>
      <c r="E100" s="197"/>
      <c r="G100" s="115" t="s">
        <v>318</v>
      </c>
      <c r="H100" s="118">
        <v>0</v>
      </c>
    </row>
    <row r="101" spans="1:8" ht="60">
      <c r="A101" s="168" t="s">
        <v>38</v>
      </c>
      <c r="B101" s="166"/>
      <c r="C101" s="168" t="s">
        <v>37</v>
      </c>
      <c r="D101" s="166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205" t="s">
        <v>207</v>
      </c>
      <c r="B102" s="229"/>
      <c r="C102" s="182"/>
      <c r="D102" s="166"/>
      <c r="E102" s="36">
        <f>E97</f>
        <v>2556.71</v>
      </c>
    </row>
    <row r="103" spans="1:8" ht="13.5" customHeight="1">
      <c r="A103" s="176" t="s">
        <v>73</v>
      </c>
      <c r="B103" s="176"/>
      <c r="C103" s="187" t="s">
        <v>314</v>
      </c>
      <c r="D103" s="188"/>
      <c r="E103" s="51">
        <v>0</v>
      </c>
    </row>
    <row r="104" spans="1:8" ht="13.5" customHeight="1">
      <c r="A104" s="266"/>
      <c r="B104" s="266"/>
      <c r="C104" s="162" t="s">
        <v>322</v>
      </c>
      <c r="D104" s="163"/>
      <c r="E104" s="51">
        <v>0</v>
      </c>
    </row>
    <row r="105" spans="1:8" ht="13.5" customHeight="1">
      <c r="A105" s="205" t="s">
        <v>40</v>
      </c>
      <c r="B105" s="229"/>
      <c r="C105" s="182"/>
      <c r="D105" s="166"/>
      <c r="E105" s="64">
        <f>C81</f>
        <v>1577</v>
      </c>
    </row>
    <row r="106" spans="1:8" ht="13.5" customHeight="1">
      <c r="C106" s="192" t="s">
        <v>28</v>
      </c>
      <c r="D106" s="166"/>
      <c r="E106" s="51">
        <f>(E24+E102)-SUM(E103:E105)</f>
        <v>3384.71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221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5868.71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5868.71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303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222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223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277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224</v>
      </c>
      <c r="B16" s="78" t="s">
        <v>5</v>
      </c>
      <c r="C16" s="258" t="s">
        <v>6</v>
      </c>
      <c r="D16" s="258"/>
      <c r="E16" s="99">
        <v>2405</v>
      </c>
    </row>
    <row r="17" spans="1:25" ht="13.15" customHeight="1">
      <c r="A17" s="24" t="s">
        <v>225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30" t="s">
        <v>278</v>
      </c>
      <c r="B20" s="196"/>
      <c r="C20" s="196"/>
      <c r="D20" s="196"/>
      <c r="E20" s="19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8" t="s">
        <v>3</v>
      </c>
      <c r="D21" s="219"/>
      <c r="E21" s="70" t="s">
        <v>4</v>
      </c>
    </row>
    <row r="22" spans="1:25" ht="13.5" customHeight="1">
      <c r="A22" s="29" t="s">
        <v>226</v>
      </c>
      <c r="B22" s="78" t="s">
        <v>5</v>
      </c>
      <c r="C22" s="258" t="s">
        <v>6</v>
      </c>
      <c r="D22" s="258"/>
      <c r="E22" s="99">
        <v>2405</v>
      </c>
    </row>
    <row r="23" spans="1:25" ht="13.15" customHeight="1">
      <c r="A23" s="32" t="s">
        <v>227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7" t="s">
        <v>228</v>
      </c>
      <c r="B29" s="165"/>
      <c r="C29" s="16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7" t="s">
        <v>8</v>
      </c>
      <c r="B31" s="165"/>
      <c r="C31" s="16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11" t="s">
        <v>11</v>
      </c>
      <c r="B36" s="212"/>
      <c r="C36" s="213"/>
    </row>
    <row r="37" spans="1:3" ht="13.5" customHeight="1">
      <c r="A37" s="214"/>
      <c r="B37" s="215"/>
      <c r="C37" s="21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7" t="s">
        <v>17</v>
      </c>
      <c r="B44" s="165"/>
      <c r="C44" s="16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7" t="s">
        <v>50</v>
      </c>
      <c r="B48" s="185"/>
      <c r="C48" s="186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7" t="s">
        <v>22</v>
      </c>
      <c r="B53" s="185"/>
      <c r="C53" s="186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7" t="s">
        <v>54</v>
      </c>
      <c r="B56" s="218"/>
      <c r="C56" s="21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23" t="s">
        <v>35</v>
      </c>
      <c r="B62" s="215"/>
      <c r="C62" s="19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8" t="s">
        <v>31</v>
      </c>
      <c r="B67" s="222"/>
      <c r="C67" s="20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8" t="s">
        <v>44</v>
      </c>
      <c r="B74" s="199"/>
      <c r="C74" s="200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229</v>
      </c>
      <c r="B84" s="165"/>
      <c r="C84" s="165"/>
      <c r="D84" s="165"/>
      <c r="E84" s="166"/>
      <c r="G84" s="115" t="s">
        <v>318</v>
      </c>
      <c r="H84" s="118">
        <v>0</v>
      </c>
    </row>
    <row r="85" spans="1:8" ht="60">
      <c r="A85" s="174" t="s">
        <v>38</v>
      </c>
      <c r="B85" s="219"/>
      <c r="C85" s="174" t="s">
        <v>37</v>
      </c>
      <c r="D85" s="21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56" t="s">
        <v>73</v>
      </c>
      <c r="B86" s="157"/>
      <c r="C86" s="169" t="s">
        <v>314</v>
      </c>
      <c r="D86" s="250"/>
      <c r="E86" s="51">
        <v>0</v>
      </c>
    </row>
    <row r="87" spans="1:8" ht="13.5" customHeight="1">
      <c r="A87" s="160"/>
      <c r="B87" s="161"/>
      <c r="C87" s="162" t="s">
        <v>322</v>
      </c>
      <c r="D87" s="163"/>
      <c r="E87" s="51">
        <v>0</v>
      </c>
    </row>
    <row r="88" spans="1:8" ht="13.5" customHeight="1">
      <c r="A88" s="259" t="s">
        <v>40</v>
      </c>
      <c r="B88" s="259"/>
      <c r="C88" s="243"/>
      <c r="D88" s="243"/>
      <c r="E88" s="74">
        <f>C81</f>
        <v>1577</v>
      </c>
    </row>
    <row r="89" spans="1:8" ht="13.5" customHeight="1">
      <c r="A89" s="72"/>
      <c r="B89" s="72"/>
      <c r="C89" s="246" t="s">
        <v>41</v>
      </c>
      <c r="D89" s="215"/>
      <c r="E89" s="73">
        <f>('October 2025 - December 2025'!E106+E12)-SUM(E86:E88)</f>
        <v>4212.71</v>
      </c>
    </row>
    <row r="90" spans="1:8" ht="13.5" customHeight="1"/>
    <row r="91" spans="1:8" ht="13.5" customHeight="1">
      <c r="A91" s="168" t="s">
        <v>301</v>
      </c>
      <c r="B91" s="165"/>
      <c r="C91" s="165"/>
      <c r="D91" s="165"/>
      <c r="E91" s="166"/>
      <c r="G91" s="115" t="s">
        <v>318</v>
      </c>
      <c r="H91" s="118">
        <v>0</v>
      </c>
    </row>
    <row r="92" spans="1:8" ht="60">
      <c r="A92" s="168" t="s">
        <v>38</v>
      </c>
      <c r="B92" s="166"/>
      <c r="C92" s="168" t="s">
        <v>37</v>
      </c>
      <c r="D92" s="166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205" t="s">
        <v>100</v>
      </c>
      <c r="B93" s="229"/>
      <c r="C93" s="261"/>
      <c r="D93" s="262"/>
      <c r="E93" s="36">
        <f>E89</f>
        <v>4212.71</v>
      </c>
    </row>
    <row r="94" spans="1:8" ht="13.5" customHeight="1">
      <c r="A94" s="176" t="s">
        <v>73</v>
      </c>
      <c r="B94" s="176"/>
      <c r="C94" s="187" t="s">
        <v>314</v>
      </c>
      <c r="D94" s="260"/>
      <c r="E94" s="51">
        <v>0</v>
      </c>
    </row>
    <row r="95" spans="1:8" ht="13.5" customHeight="1">
      <c r="A95" s="266"/>
      <c r="B95" s="266"/>
      <c r="C95" s="162" t="s">
        <v>322</v>
      </c>
      <c r="D95" s="163"/>
      <c r="E95" s="51">
        <v>0</v>
      </c>
    </row>
    <row r="96" spans="1:8" ht="13.5" customHeight="1">
      <c r="A96" s="205" t="s">
        <v>40</v>
      </c>
      <c r="B96" s="229"/>
      <c r="C96" s="182"/>
      <c r="D96" s="166"/>
      <c r="E96" s="64">
        <f>C81</f>
        <v>1577</v>
      </c>
    </row>
    <row r="97" spans="1:8" ht="13.5" customHeight="1">
      <c r="C97" s="192" t="s">
        <v>28</v>
      </c>
      <c r="D97" s="166"/>
      <c r="E97" s="36">
        <f>(E18+E93)-SUM(E94:E96)</f>
        <v>5040.71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5" t="s">
        <v>233</v>
      </c>
      <c r="B100" s="196"/>
      <c r="C100" s="196"/>
      <c r="D100" s="196"/>
      <c r="E100" s="197"/>
      <c r="G100" s="115" t="s">
        <v>318</v>
      </c>
      <c r="H100" s="118">
        <v>0</v>
      </c>
    </row>
    <row r="101" spans="1:8" ht="60">
      <c r="A101" s="168" t="s">
        <v>38</v>
      </c>
      <c r="B101" s="166"/>
      <c r="C101" s="168" t="s">
        <v>37</v>
      </c>
      <c r="D101" s="166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205" t="s">
        <v>220</v>
      </c>
      <c r="B102" s="229"/>
      <c r="C102" s="182"/>
      <c r="D102" s="166"/>
      <c r="E102" s="36">
        <f>E97</f>
        <v>5040.71</v>
      </c>
    </row>
    <row r="103" spans="1:8" ht="13.5" customHeight="1">
      <c r="A103" s="176" t="s">
        <v>73</v>
      </c>
      <c r="B103" s="176"/>
      <c r="C103" s="187" t="s">
        <v>314</v>
      </c>
      <c r="D103" s="188"/>
      <c r="E103" s="51">
        <v>0</v>
      </c>
    </row>
    <row r="104" spans="1:8" ht="13.5" customHeight="1">
      <c r="A104" s="266"/>
      <c r="B104" s="266"/>
      <c r="C104" s="162" t="s">
        <v>322</v>
      </c>
      <c r="D104" s="163"/>
      <c r="E104" s="51">
        <v>0</v>
      </c>
    </row>
    <row r="105" spans="1:8" ht="13.5" customHeight="1">
      <c r="A105" s="205" t="s">
        <v>40</v>
      </c>
      <c r="B105" s="229"/>
      <c r="C105" s="182"/>
      <c r="D105" s="166"/>
      <c r="E105" s="64">
        <f>C81</f>
        <v>1577</v>
      </c>
    </row>
    <row r="106" spans="1:8" ht="13.5" customHeight="1">
      <c r="C106" s="192" t="s">
        <v>28</v>
      </c>
      <c r="D106" s="166"/>
      <c r="E106" s="51">
        <f>(E24+E102)-SUM(E103:E105)</f>
        <v>5868.71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G95" sqref="G9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9" t="s">
        <v>238</v>
      </c>
      <c r="B1" s="179"/>
      <c r="C1" s="179"/>
      <c r="D1" s="179"/>
      <c r="E1" s="179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8352.7099999999991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8352.7099999999991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30" t="s">
        <v>305</v>
      </c>
      <c r="B8" s="196"/>
      <c r="C8" s="196"/>
      <c r="D8" s="196"/>
      <c r="E8" s="19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31" t="s">
        <v>3</v>
      </c>
      <c r="D9" s="166"/>
      <c r="E9" s="16" t="s">
        <v>4</v>
      </c>
    </row>
    <row r="10" spans="1:25" ht="13.5" customHeight="1">
      <c r="A10" s="29" t="s">
        <v>236</v>
      </c>
      <c r="B10" s="78" t="s">
        <v>5</v>
      </c>
      <c r="C10" s="258" t="s">
        <v>6</v>
      </c>
      <c r="D10" s="258"/>
      <c r="E10" s="99">
        <v>2405</v>
      </c>
    </row>
    <row r="11" spans="1:25" ht="13.5" customHeight="1">
      <c r="A11" s="24" t="s">
        <v>237</v>
      </c>
      <c r="B11" s="2" t="s">
        <v>25</v>
      </c>
      <c r="C11" s="228" t="s">
        <v>113</v>
      </c>
      <c r="D11" s="22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30" t="s">
        <v>306</v>
      </c>
      <c r="B14" s="196"/>
      <c r="C14" s="196"/>
      <c r="D14" s="196"/>
      <c r="E14" s="19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31" t="s">
        <v>3</v>
      </c>
      <c r="D15" s="166"/>
      <c r="E15" s="16" t="s">
        <v>4</v>
      </c>
    </row>
    <row r="16" spans="1:25" ht="13.5" customHeight="1">
      <c r="A16" s="29" t="s">
        <v>242</v>
      </c>
      <c r="B16" s="78" t="s">
        <v>5</v>
      </c>
      <c r="C16" s="258" t="s">
        <v>6</v>
      </c>
      <c r="D16" s="258"/>
      <c r="E16" s="99">
        <v>2405</v>
      </c>
    </row>
    <row r="17" spans="1:25" ht="13.15" customHeight="1">
      <c r="A17" s="24" t="s">
        <v>243</v>
      </c>
      <c r="B17" s="2" t="s">
        <v>25</v>
      </c>
      <c r="C17" s="228" t="s">
        <v>113</v>
      </c>
      <c r="D17" s="166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30" t="s">
        <v>304</v>
      </c>
      <c r="B20" s="196"/>
      <c r="C20" s="196"/>
      <c r="D20" s="196"/>
      <c r="E20" s="19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8" t="s">
        <v>3</v>
      </c>
      <c r="D21" s="219"/>
      <c r="E21" s="70" t="s">
        <v>4</v>
      </c>
    </row>
    <row r="22" spans="1:25" ht="13.5" customHeight="1">
      <c r="A22" s="29" t="s">
        <v>239</v>
      </c>
      <c r="B22" s="78" t="s">
        <v>5</v>
      </c>
      <c r="C22" s="258" t="s">
        <v>6</v>
      </c>
      <c r="D22" s="258"/>
      <c r="E22" s="99">
        <v>2405</v>
      </c>
    </row>
    <row r="23" spans="1:25" ht="13.15" customHeight="1">
      <c r="A23" s="32" t="s">
        <v>240</v>
      </c>
      <c r="B23" s="31" t="s">
        <v>25</v>
      </c>
      <c r="C23" s="154" t="s">
        <v>113</v>
      </c>
      <c r="D23" s="249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7" t="s">
        <v>241</v>
      </c>
      <c r="B29" s="165"/>
      <c r="C29" s="166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7" t="s">
        <v>8</v>
      </c>
      <c r="B31" s="165"/>
      <c r="C31" s="166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11" t="s">
        <v>11</v>
      </c>
      <c r="B36" s="212"/>
      <c r="C36" s="213"/>
    </row>
    <row r="37" spans="1:3" ht="13.5" customHeight="1">
      <c r="A37" s="214"/>
      <c r="B37" s="215"/>
      <c r="C37" s="21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7" t="s">
        <v>17</v>
      </c>
      <c r="B44" s="165"/>
      <c r="C44" s="166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7" t="s">
        <v>50</v>
      </c>
      <c r="B48" s="185"/>
      <c r="C48" s="186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7" t="s">
        <v>22</v>
      </c>
      <c r="B53" s="185"/>
      <c r="C53" s="186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7" t="s">
        <v>54</v>
      </c>
      <c r="B56" s="218"/>
      <c r="C56" s="21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23" t="s">
        <v>35</v>
      </c>
      <c r="B62" s="215"/>
      <c r="C62" s="19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8" t="s">
        <v>31</v>
      </c>
      <c r="B67" s="222"/>
      <c r="C67" s="200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8" t="s">
        <v>44</v>
      </c>
      <c r="B74" s="199"/>
      <c r="C74" s="200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361</v>
      </c>
      <c r="B84" s="165"/>
      <c r="C84" s="165"/>
      <c r="D84" s="165"/>
      <c r="E84" s="166"/>
      <c r="G84" s="115" t="s">
        <v>318</v>
      </c>
      <c r="H84" s="118">
        <v>0</v>
      </c>
    </row>
    <row r="85" spans="1:8" ht="60">
      <c r="A85" s="174" t="s">
        <v>38</v>
      </c>
      <c r="B85" s="219"/>
      <c r="C85" s="174" t="s">
        <v>37</v>
      </c>
      <c r="D85" s="21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56" t="s">
        <v>73</v>
      </c>
      <c r="B86" s="157"/>
      <c r="C86" s="169" t="s">
        <v>314</v>
      </c>
      <c r="D86" s="250"/>
      <c r="E86" s="51">
        <v>0</v>
      </c>
    </row>
    <row r="87" spans="1:8" ht="13.5" customHeight="1">
      <c r="A87" s="160"/>
      <c r="B87" s="161"/>
      <c r="C87" s="162" t="s">
        <v>322</v>
      </c>
      <c r="D87" s="163"/>
      <c r="E87" s="51">
        <v>0</v>
      </c>
    </row>
    <row r="88" spans="1:8" ht="13.5" customHeight="1">
      <c r="A88" s="253" t="s">
        <v>40</v>
      </c>
      <c r="B88" s="268"/>
      <c r="C88" s="243"/>
      <c r="D88" s="243"/>
      <c r="E88" s="74">
        <f>C81</f>
        <v>1577</v>
      </c>
    </row>
    <row r="89" spans="1:8" ht="13.5" customHeight="1">
      <c r="A89" s="72"/>
      <c r="B89" s="72"/>
      <c r="C89" s="246" t="s">
        <v>41</v>
      </c>
      <c r="D89" s="215"/>
      <c r="E89" s="73">
        <f>('January 2026 - March 2026'!E106+E12)-SUM(E86:E88)</f>
        <v>6696.7099999999991</v>
      </c>
    </row>
    <row r="90" spans="1:8" ht="13.5" customHeight="1"/>
    <row r="91" spans="1:8" ht="13.5" customHeight="1">
      <c r="A91" s="168" t="s">
        <v>362</v>
      </c>
      <c r="B91" s="165"/>
      <c r="C91" s="165"/>
      <c r="D91" s="165"/>
      <c r="E91" s="166"/>
      <c r="G91" s="115" t="s">
        <v>318</v>
      </c>
      <c r="H91" s="118">
        <v>0</v>
      </c>
    </row>
    <row r="92" spans="1:8" ht="60">
      <c r="A92" s="168" t="s">
        <v>38</v>
      </c>
      <c r="B92" s="166"/>
      <c r="C92" s="168" t="s">
        <v>37</v>
      </c>
      <c r="D92" s="166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205" t="s">
        <v>98</v>
      </c>
      <c r="B93" s="229"/>
      <c r="C93" s="261"/>
      <c r="D93" s="262"/>
      <c r="E93" s="36">
        <f>E89</f>
        <v>6696.7099999999991</v>
      </c>
    </row>
    <row r="94" spans="1:8" ht="13.5" customHeight="1">
      <c r="A94" s="176" t="s">
        <v>73</v>
      </c>
      <c r="B94" s="176"/>
      <c r="C94" s="187" t="s">
        <v>314</v>
      </c>
      <c r="D94" s="260"/>
      <c r="E94" s="51">
        <v>0</v>
      </c>
    </row>
    <row r="95" spans="1:8" ht="13.5" customHeight="1">
      <c r="A95" s="266"/>
      <c r="B95" s="266"/>
      <c r="C95" s="162" t="s">
        <v>322</v>
      </c>
      <c r="D95" s="163"/>
      <c r="E95" s="51">
        <v>0</v>
      </c>
    </row>
    <row r="96" spans="1:8" ht="13.5" customHeight="1">
      <c r="A96" s="205" t="s">
        <v>40</v>
      </c>
      <c r="B96" s="206"/>
      <c r="C96" s="182"/>
      <c r="D96" s="281"/>
      <c r="E96" s="64">
        <f>C81</f>
        <v>1577</v>
      </c>
    </row>
    <row r="97" spans="1:8" ht="13.5" customHeight="1">
      <c r="C97" s="192" t="s">
        <v>28</v>
      </c>
      <c r="D97" s="166"/>
      <c r="E97" s="36">
        <f>(E18+E93)-SUM(E94:E96)</f>
        <v>7524.7099999999991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5" t="s">
        <v>363</v>
      </c>
      <c r="B100" s="196"/>
      <c r="C100" s="196"/>
      <c r="D100" s="196"/>
      <c r="E100" s="197"/>
      <c r="G100" s="115" t="s">
        <v>318</v>
      </c>
      <c r="H100" s="118">
        <v>0</v>
      </c>
    </row>
    <row r="101" spans="1:8" ht="60">
      <c r="A101" s="168" t="s">
        <v>38</v>
      </c>
      <c r="B101" s="166"/>
      <c r="C101" s="168" t="s">
        <v>37</v>
      </c>
      <c r="D101" s="166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205" t="s">
        <v>220</v>
      </c>
      <c r="B102" s="229"/>
      <c r="C102" s="182"/>
      <c r="D102" s="166"/>
      <c r="E102" s="36">
        <f>E97</f>
        <v>7524.7099999999991</v>
      </c>
    </row>
    <row r="103" spans="1:8" ht="13.5" customHeight="1">
      <c r="A103" s="176" t="s">
        <v>73</v>
      </c>
      <c r="B103" s="176"/>
      <c r="C103" s="187" t="s">
        <v>314</v>
      </c>
      <c r="D103" s="188"/>
      <c r="E103" s="51">
        <v>0</v>
      </c>
    </row>
    <row r="104" spans="1:8" ht="13.5" customHeight="1">
      <c r="A104" s="266"/>
      <c r="B104" s="266"/>
      <c r="C104" s="162" t="s">
        <v>322</v>
      </c>
      <c r="D104" s="163"/>
      <c r="E104" s="51">
        <v>0</v>
      </c>
    </row>
    <row r="105" spans="1:8" ht="13.5" customHeight="1">
      <c r="A105" s="205" t="s">
        <v>40</v>
      </c>
      <c r="B105" s="229"/>
      <c r="C105" s="182"/>
      <c r="D105" s="166"/>
      <c r="E105" s="64">
        <f>C81</f>
        <v>1577</v>
      </c>
    </row>
    <row r="106" spans="1:8" ht="13.5" customHeight="1">
      <c r="C106" s="192" t="s">
        <v>28</v>
      </c>
      <c r="D106" s="166"/>
      <c r="E106" s="51">
        <f>(E24+E102)-SUM(E103:E105)</f>
        <v>8352.7099999999991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2024-10-10T11:56:12Z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