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FC6194B7-D361-45CF-8A2A-73EB7B2644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36" i="2" l="1"/>
  <c r="E26" i="2"/>
  <c r="E14" i="2"/>
  <c r="C61" i="8"/>
  <c r="C61" i="7"/>
  <c r="C64" i="3"/>
  <c r="C61" i="9"/>
  <c r="C61" i="6"/>
  <c r="C61" i="5"/>
  <c r="C62" i="4"/>
  <c r="C73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7" i="3"/>
  <c r="E20" i="3"/>
  <c r="E13" i="3"/>
  <c r="C78" i="2"/>
  <c r="C43" i="6"/>
  <c r="C43" i="5"/>
  <c r="C44" i="4"/>
  <c r="C46" i="3"/>
  <c r="C55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5" i="3"/>
  <c r="C69" i="3"/>
  <c r="C58" i="3"/>
  <c r="C55" i="3"/>
  <c r="C50" i="3"/>
  <c r="C38" i="3"/>
  <c r="C84" i="2"/>
  <c r="C67" i="2"/>
  <c r="C64" i="2"/>
  <c r="C59" i="2"/>
  <c r="C47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3" i="3"/>
  <c r="C92" i="2"/>
  <c r="C74" i="4"/>
  <c r="C82" i="4" s="1"/>
  <c r="E104" i="4" s="1"/>
  <c r="C73" i="6"/>
  <c r="C81" i="6" s="1"/>
  <c r="E102" i="6" s="1"/>
  <c r="C73" i="5"/>
  <c r="C81" i="5" s="1"/>
  <c r="C81" i="4"/>
  <c r="C85" i="2"/>
  <c r="C93" i="2" s="1"/>
  <c r="E109" i="2" s="1"/>
  <c r="C94" i="1"/>
  <c r="C102" i="1" s="1"/>
  <c r="E139" i="1" s="1"/>
  <c r="C5" i="2" l="1"/>
  <c r="C5" i="3" s="1"/>
  <c r="I41" i="1" s="1"/>
  <c r="E94" i="9"/>
  <c r="E102" i="9"/>
  <c r="E87" i="5"/>
  <c r="E94" i="5"/>
  <c r="E96" i="4"/>
  <c r="E89" i="4"/>
  <c r="E87" i="6"/>
  <c r="E94" i="6"/>
  <c r="E102" i="5"/>
  <c r="C80" i="5"/>
  <c r="E107" i="1"/>
  <c r="E119" i="1"/>
  <c r="E122" i="2"/>
  <c r="E134" i="2"/>
  <c r="E112" i="1"/>
  <c r="I40" i="1" l="1"/>
  <c r="C5" i="4"/>
  <c r="C5" i="5" s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6" i="3"/>
  <c r="C84" i="3" s="1"/>
  <c r="E101" i="3" s="1"/>
  <c r="E93" i="3" l="1"/>
  <c r="E110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10" i="2"/>
  <c r="E114" i="2" s="1"/>
  <c r="E123" i="2" s="1"/>
  <c r="I6" i="1" l="1"/>
  <c r="I7" i="1"/>
  <c r="E128" i="2"/>
  <c r="E135" i="2" s="1"/>
  <c r="E94" i="3" l="1"/>
  <c r="C3" i="3"/>
  <c r="C4" i="3" s="1"/>
  <c r="I8" i="1"/>
  <c r="E89" i="3"/>
  <c r="E98" i="3" l="1"/>
  <c r="E102" i="3" s="1"/>
  <c r="I9" i="1"/>
  <c r="I10" i="1" l="1"/>
  <c r="E107" i="3"/>
  <c r="E111" i="3" s="1"/>
  <c r="E90" i="4" l="1"/>
  <c r="I11" i="1"/>
  <c r="C3" i="4"/>
  <c r="C4" i="4" s="1"/>
  <c r="I12" i="1" l="1"/>
  <c r="E94" i="4"/>
  <c r="E97" i="4" s="1"/>
  <c r="I13" i="1" l="1"/>
  <c r="E102" i="4"/>
  <c r="E105" i="4" s="1"/>
  <c r="I14" i="1" l="1"/>
  <c r="C3" i="5"/>
  <c r="C4" i="5" s="1"/>
  <c r="E88" i="5"/>
  <c r="I15" i="1" l="1"/>
  <c r="E92" i="5"/>
  <c r="E95" i="5" s="1"/>
  <c r="E100" i="5" l="1"/>
  <c r="E103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<sst xmlns="http://schemas.openxmlformats.org/spreadsheetml/2006/main" count="1354" uniqueCount="363">
  <si>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</si>
  <si>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</si>
  <si>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</si>
  <si>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</si>
  <si>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</si>
  <si>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</si>
  <si>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</si>
  <si>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</si>
  <si>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</si>
  <si>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</si>
  <si>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</si>
  <si>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</si>
  <si>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</si>
  <si>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</si>
  <si>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</si>
  <si>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</si>
  <si>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</si>
  <si>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</si>
  <si>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</si>
  <si>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</si>
  <si>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</si>
  <si>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</si>
  <si>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</si>
  <si>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</si>
  <si>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</si>
  <si>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</si>
  <si>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</si>
  <si>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</si>
  <si>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</si>
  <si>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</si>
  <si>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</si>
  <si>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</si>
  <si>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</si>
  <si>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</si>
  <si>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</si>
  <si>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</si>
  <si>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</si>
  <si>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</si>
  <si>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</si>
  <si>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</si>
  <si>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</si>
  <si>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</si>
  <si>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</si>
  <si>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</si>
  <si>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</si>
  <si>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</si>
  <si>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</si>
  <si>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</si>
  <si>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</si>
  <si>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</si>
  <si>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</si>
  <si>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</si>
  <si>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</si>
  <si>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</si>
  <si>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</si>
  <si>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</si>
  <si>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</si>
  <si>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</si>
  <si>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</si>
  <si>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</si>
  <si>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</si>
  <si>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</si>
  <si>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</si>
  <si>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</si>
  <si>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</si>
  <si>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</si>
  <si>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</si>
  <si>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</si>
  <si>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</si>
  <si>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</si>
  <si>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</si>
  <si>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</si>
  <si>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</si>
  <si>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</si>
  <si>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</si>
  <si>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</si>
  <si>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</si>
  <si>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</si>
  <si>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</si>
  <si>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</si>
  <si>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</si>
  <si>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</si>
  <si>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</si>
  <si>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</si>
  <si>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</si>
  <si>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</si>
  <si>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</si>
  <si>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</si>
  <si>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</si>
  <si>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</si>
  <si>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</si>
  <si>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</si>
  <si>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</si>
  <si>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</si>
  <si>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</si>
  <si>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</si>
  <si>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</si>
  <si>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</si>
  <si>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</si>
  <si>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</si>
  <si>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</si>
  <si>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</si>
  <si>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</si>
  <si>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</si>
  <si>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</si>
  <si>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</si>
  <si>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</si>
  <si>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</si>
  <si>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</si>
  <si>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</si>
  <si>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</si>
  <si>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</si>
  <si>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</si>
  <si>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</si>
  <si>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</si>
  <si>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</si>
  <si>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</si>
  <si>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</si>
  <si>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</si>
  <si>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</si>
  <si>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</si>
  <si>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</si>
  <si>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</si>
  <si>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</si>
  <si>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</si>
  <si>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</si>
  <si>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</si>
  <si>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</si>
  <si>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</si>
  <si>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</si>
  <si>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</si>
  <si>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</si>
  <si>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</si>
  <si>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</si>
  <si>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</si>
  <si>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</si>
  <si>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</si>
  <si>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</si>
  <si>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</si>
  <si>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</si>
  <si>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</si>
  <si>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</si>
  <si>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</si>
  <si>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</si>
  <si>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</si>
  <si>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</si>
  <si>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</si>
  <si>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</si>
  <si>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</si>
  <si>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</si>
  <si>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</si>
  <si>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</si>
  <si>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</si>
  <si>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</si>
  <si>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</si>
  <si>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</si>
  <si>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</si>
  <si>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</si>
  <si>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</si>
  <si>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</si>
  <si>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</si>
  <si>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</si>
  <si>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</si>
  <si>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</si>
  <si>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</si>
  <si>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</si>
  <si>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</si>
  <si>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</si>
  <si>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</si>
  <si>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</si>
  <si>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</si>
  <si>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</si>
  <si>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</si>
  <si>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</si>
  <si>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</si>
  <si>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</si>
  <si>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</si>
  <si>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</si>
  <si>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</si>
  <si>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</si>
  <si>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</si>
  <si>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</si>
  <si>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</si>
  <si>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</si>
  <si>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</si>
  <si>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</si>
  <si>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</si>
  <si>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</si>
  <si>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</si>
  <si>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</si>
  <si>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</si>
  <si>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</si>
  <si>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</si>
  <si>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</si>
  <si>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</si>
  <si>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</si>
  <si>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</si>
  <si>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</si>
  <si>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</si>
  <si>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</si>
  <si>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</si>
  <si>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</si>
  <si>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</si>
  <si>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</si>
  <si>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</si>
  <si>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</si>
  <si>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</si>
  <si>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</si>
  <si>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</si>
  <si>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</si>
  <si>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</si>
  <si>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</si>
  <si>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</si>
  <si>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</si>
  <si>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</si>
  <si>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</si>
  <si>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</si>
  <si>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</si>
  <si>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</si>
  <si>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</si>
  <si>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</si>
  <si>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</si>
  <si>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</si>
  <si>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</si>
  <si>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</si>
  <si>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</si>
  <si>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</si>
  <si>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</si>
  <si>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</si>
  <si>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</si>
  <si>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</si>
  <si>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</si>
  <si>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</si>
  <si>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</si>
  <si>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</si>
  <si>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</si>
  <si>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</si>
  <si>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</si>
  <si>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</si>
  <si>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</si>
  <si>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</si>
  <si>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</si>
  <si>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</si>
  <si>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</si>
  <si>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</si>
  <si>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</si>
  <si>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</si>
  <si>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</si>
  <si>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</si>
  <si>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</si>
  <si>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</si>
  <si>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</si>
  <si>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</si>
  <si>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</si>
  <si>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</si>
  <si>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</si>
  <si>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</si>
  <si>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</si>
  <si>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</si>
  <si>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</si>
  <si>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</si>
  <si>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</si>
  <si>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</si>
  <si>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</si>
  <si>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</si>
  <si>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</si>
  <si>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</si>
  <si>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</si>
  <si>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</si>
  <si>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</si>
  <si>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</si>
  <si>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</si>
  <si>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</si>
  <si>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</si>
  <si>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</si>
  <si>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</si>
  <si>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</si>
  <si>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</si>
  <si>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</si>
  <si>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</si>
  <si>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</si>
  <si>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</si>
  <si>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</si>
  <si>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</si>
  <si>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</si>
  <si>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</si>
  <si>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</si>
  <si>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</si>
  <si>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</si>
  <si>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</si>
  <si>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</si>
  <si>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</si>
  <si>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</si>
  <si>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</si>
  <si>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</si>
  <si>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</si>
  <si>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</si>
  <si>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</si>
  <si>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</si>
  <si>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</si>
  <si>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</si>
  <si>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</si>
  <si>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</si>
  <si>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</si>
  <si>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</si>
  <si>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</si>
  <si>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</si>
  <si>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</si>
  <si>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</si>
  <si>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</si>
  <si>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</si>
  <si>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</si>
  <si>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</si>
  <si>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</si>
  <si>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</si>
  <si>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</si>
  <si>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</si>
  <si>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</si>
  <si>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</si>
  <si>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</si>
  <si>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</si>
  <si>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</si>
  <si>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</si>
  <si>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</si>
  <si>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</si>
  <si>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</si>
  <si>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</si>
  <si>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</si>
  <si>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</si>
  <si>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</si>
  <si>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</si>
  <si>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</si>
  <si>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</si>
  <si>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</si>
  <si>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</si>
  <si>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</si>
  <si>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</si>
  <si>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</si>
  <si>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</si>
  <si>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</si>
  <si>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</si>
  <si>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</si>
  <si>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</si>
  <si>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</si>
  <si>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</si>
  <si>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</si>
  <si>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</si>
  <si>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</si>
  <si>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</si>
  <si>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</si>
  <si>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</si>
  <si>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</si>
  <si>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</si>
  <si>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>5. Additional Expense:
     - Brought Sweets For $20</t>
  </si>
  <si>
    <t xml:space="preserve">$52 for Hair Cut (One month per cut) </t>
  </si>
  <si>
    <t>$52 for Hair Cut (One month per cut)</t>
  </si>
  <si>
    <t>1. Additional Expense</t>
  </si>
  <si>
    <t>1. Payback $770 to Mom</t>
  </si>
  <si>
    <t>2. Payback $1150 to Mom</t>
  </si>
  <si>
    <t>1. Payback $769 to Mom</t>
  </si>
  <si>
    <t>3. Payback $300 to Mom</t>
  </si>
  <si>
    <t>1. Payback $760 to Mom</t>
  </si>
  <si>
    <t>1. Payback $790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</si>
</sst>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0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166" fontId="27" fillId="0" borderId="26" xfId="0" applyNumberFormat="1" applyFont="1" applyBorder="1" applyAlignment="1">
      <alignment horizontal="left" vertical="center" wrapText="1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0" borderId="27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73" zoomScaleNormal="100" workbookViewId="0">
      <selection activeCell="C5" sqref="C5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7" t="s">
        <v>59</v>
      </c>
      <c r="B1" s="117"/>
      <c r="C1" s="117"/>
      <c r="D1" s="117"/>
      <c r="E1" s="117"/>
      <c r="F1" s="117"/>
      <c r="G1" s="1"/>
      <c r="H1" s="117" t="s">
        <v>167</v>
      </c>
      <c r="I1" s="117"/>
    </row>
    <row r="2" spans="1:25" ht="21">
      <c r="A2" s="129" t="s">
        <v>164</v>
      </c>
      <c r="B2" s="130"/>
      <c r="C2" s="130"/>
      <c r="D2" s="118" t="s">
        <v>165</v>
      </c>
      <c r="E2" s="118"/>
      <c r="F2" s="118"/>
      <c r="H2" s="93" t="s">
        <v>1</v>
      </c>
      <c r="I2" s="93" t="s">
        <v>168</v>
      </c>
    </row>
    <row r="3" spans="1:25" ht="30" customHeight="1">
      <c r="A3" s="3" t="s">
        <v>0</v>
      </c>
      <c r="B3" s="3" t="s">
        <v>78</v>
      </c>
      <c r="C3" s="4">
        <v>618.66999999999996</v>
      </c>
      <c r="D3" s="90" t="s">
        <v>0</v>
      </c>
      <c r="E3" s="90" t="s">
        <v>78</v>
      </c>
      <c r="F3" s="91">
        <v>296.67</v>
      </c>
      <c r="G3" s="6"/>
      <c r="H3" s="94" t="s">
        <v>169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20</v>
      </c>
      <c r="G4" s="6"/>
      <c r="H4" s="94" t="s">
        <v>170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11</v>
      </c>
      <c r="D5" s="3"/>
      <c r="E5" s="3" t="s">
        <v>77</v>
      </c>
      <c r="F5" s="4">
        <v>11</v>
      </c>
      <c r="G5" s="6"/>
      <c r="H5" s="94" t="s">
        <v>171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172</v>
      </c>
      <c r="I6" s="95">
        <f>'July 2024 - September 2024'!E110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173</v>
      </c>
      <c r="I7" s="95">
        <f>'July 2024 - September 2024'!E123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340</v>
      </c>
      <c r="I8" s="95">
        <f>'July 2024 - September 2024'!E135</f>
        <v>324.56999999999971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341</v>
      </c>
      <c r="I9" s="95">
        <f>'October 2024 - December 2024'!E94</f>
        <v>321.06999999999971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49.4</v>
      </c>
      <c r="D10" s="3"/>
      <c r="E10" s="34" t="s">
        <v>48</v>
      </c>
      <c r="F10" s="55">
        <v>1.4</v>
      </c>
      <c r="G10" s="6"/>
      <c r="H10" s="94" t="s">
        <v>174</v>
      </c>
      <c r="I10" s="95">
        <f>'October 2024 - December 2024'!E102</f>
        <v>330.56999999999971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775.06999999999994</v>
      </c>
      <c r="D11" s="3"/>
      <c r="E11" s="62" t="s">
        <v>57</v>
      </c>
      <c r="F11" s="55">
        <f>SUM(F3:F10)</f>
        <v>425.07</v>
      </c>
      <c r="G11" s="6"/>
      <c r="H11" s="94" t="s">
        <v>175</v>
      </c>
      <c r="I11" s="95">
        <f>'October 2024 - December 2024'!E111</f>
        <v>367.06999999999971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26">
        <f>-C101</f>
        <v>-19239</v>
      </c>
      <c r="D12" s="127"/>
      <c r="E12" s="127"/>
      <c r="F12" s="128"/>
      <c r="G12" s="6"/>
      <c r="H12" s="94" t="s">
        <v>342</v>
      </c>
      <c r="I12" s="95">
        <f>'January 2025 - March 2025'!E90</f>
        <v>373.56999999999971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343</v>
      </c>
      <c r="I13" s="95">
        <f>'January 2025 - March 2025'!E97</f>
        <v>373.06999999999971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344</v>
      </c>
      <c r="I14" s="95">
        <f>'January 2025 - March 2025'!E105</f>
        <v>372.56999999999971</v>
      </c>
    </row>
    <row r="15" spans="1:25" ht="30" customHeight="1">
      <c r="A15" s="121" t="s">
        <v>285</v>
      </c>
      <c r="B15" s="122"/>
      <c r="C15" s="122"/>
      <c r="D15" s="122"/>
      <c r="E15" s="123"/>
      <c r="G15" s="13"/>
      <c r="H15" s="94" t="s">
        <v>176</v>
      </c>
      <c r="I15" s="95">
        <f>'April 2025 - June 2025'!E88</f>
        <v>442.06999999999971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24" t="s">
        <v>3</v>
      </c>
      <c r="D16" s="125"/>
      <c r="E16" s="16" t="s">
        <v>4</v>
      </c>
      <c r="H16" s="94" t="s">
        <v>177</v>
      </c>
      <c r="I16" s="95">
        <f>'April 2025 - June 2025'!E95</f>
        <v>441.56999999999971</v>
      </c>
    </row>
    <row r="17" spans="1:25" ht="30" customHeight="1">
      <c r="A17" s="2" t="s">
        <v>60</v>
      </c>
      <c r="B17" s="2" t="s">
        <v>5</v>
      </c>
      <c r="C17" s="119" t="s">
        <v>6</v>
      </c>
      <c r="D17" s="120"/>
      <c r="E17" s="17">
        <v>2405</v>
      </c>
      <c r="H17" s="94" t="s">
        <v>178</v>
      </c>
      <c r="I17" s="95">
        <f>'April 2025 - June 2025'!E103</f>
        <v>442.06999999999971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345</v>
      </c>
      <c r="I18" s="95">
        <f>'July 2025 - September 2025'!E88</f>
        <v>1211.5699999999997</v>
      </c>
    </row>
    <row r="19" spans="1:25" ht="30" customHeight="1">
      <c r="A19" s="10"/>
      <c r="B19" s="10"/>
      <c r="H19" s="94" t="s">
        <v>346</v>
      </c>
      <c r="I19" s="95">
        <f>'July 2025 - September 2025'!E95</f>
        <v>1981.0699999999997</v>
      </c>
    </row>
    <row r="20" spans="1:25" ht="30" customHeight="1">
      <c r="A20" s="124" t="s">
        <v>286</v>
      </c>
      <c r="B20" s="134"/>
      <c r="C20" s="134"/>
      <c r="D20" s="134"/>
      <c r="E20" s="134"/>
      <c r="G20" s="13"/>
      <c r="H20" s="94" t="s">
        <v>179</v>
      </c>
      <c r="I20" s="95">
        <f>'July 2025 - September 2025'!E103</f>
        <v>2750.5699999999997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24" t="s">
        <v>1</v>
      </c>
      <c r="B21" s="125" t="s">
        <v>2</v>
      </c>
      <c r="C21" s="124" t="s">
        <v>3</v>
      </c>
      <c r="D21" s="125"/>
      <c r="E21" s="102" t="s">
        <v>4</v>
      </c>
      <c r="G21" s="13"/>
      <c r="H21" s="94" t="s">
        <v>347</v>
      </c>
      <c r="I21" s="95">
        <f>'October 2025 - December 2025'!E88</f>
        <v>3520.0699999999997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35" t="s">
        <v>6</v>
      </c>
      <c r="D22" s="136"/>
      <c r="E22" s="83">
        <v>2405</v>
      </c>
      <c r="G22" s="13"/>
      <c r="H22" s="94" t="s">
        <v>348</v>
      </c>
      <c r="I22" s="95">
        <f>'October 2025 - December 2025'!E95</f>
        <v>4289.57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15" t="s">
        <v>81</v>
      </c>
      <c r="D23" s="116"/>
      <c r="E23" s="65">
        <v>1035</v>
      </c>
      <c r="G23" s="13"/>
      <c r="H23" s="202" t="s">
        <v>238</v>
      </c>
      <c r="I23" s="200">
        <f>'October 2025 - December 2025'!E103</f>
        <v>5059.07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19" t="s">
        <v>108</v>
      </c>
      <c r="D24" s="219"/>
      <c r="E24" s="83">
        <v>50</v>
      </c>
      <c r="H24" s="203"/>
      <c r="I24" s="201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239</v>
      </c>
      <c r="I25" s="95">
        <f>'January 2026 - March 2026'!E88</f>
        <v>5828.57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240</v>
      </c>
      <c r="I26" s="95">
        <f>'January 2026 - March 2026'!E95</f>
        <v>6598.07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241</v>
      </c>
      <c r="I27" s="95">
        <f>'January 2026 - March 2026'!E103</f>
        <v>7367.57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31" t="s">
        <v>287</v>
      </c>
      <c r="B28" s="132"/>
      <c r="C28" s="132"/>
      <c r="D28" s="132"/>
      <c r="E28" s="133"/>
      <c r="G28" s="13"/>
      <c r="H28" s="94" t="s">
        <v>349</v>
      </c>
      <c r="I28" s="95">
        <f>'April 2026 - June 2026'!E88</f>
        <v>8137.07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21" t="s">
        <v>1</v>
      </c>
      <c r="B29" s="221" t="s">
        <v>2</v>
      </c>
      <c r="C29" s="220" t="s">
        <v>3</v>
      </c>
      <c r="D29" s="220"/>
      <c r="E29" s="220" t="s">
        <v>4</v>
      </c>
      <c r="G29" s="13"/>
      <c r="H29" s="223" t="s">
        <v>350</v>
      </c>
      <c r="I29" s="222">
        <f>'April 2026 - June 2026'!E95</f>
        <v>8906.57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21"/>
      <c r="B30" s="221"/>
      <c r="C30" s="220"/>
      <c r="D30" s="220"/>
      <c r="E30" s="220"/>
      <c r="H30" s="223"/>
      <c r="I30" s="222"/>
    </row>
    <row r="31" spans="1:25" ht="30" customHeight="1">
      <c r="A31" s="31" t="s">
        <v>131</v>
      </c>
      <c r="B31" s="111" t="s">
        <v>132</v>
      </c>
      <c r="C31" s="115" t="s">
        <v>133</v>
      </c>
      <c r="D31" s="116"/>
      <c r="E31" s="65">
        <v>150</v>
      </c>
      <c r="H31" s="223"/>
      <c r="I31" s="222"/>
    </row>
    <row r="32" spans="1:25" ht="30" customHeight="1">
      <c r="A32" s="31" t="s">
        <v>62</v>
      </c>
      <c r="B32" s="111" t="s">
        <v>5</v>
      </c>
      <c r="C32" s="225" t="s">
        <v>6</v>
      </c>
      <c r="D32" s="226"/>
      <c r="E32" s="65">
        <v>2405</v>
      </c>
      <c r="G32" s="13"/>
      <c r="H32" s="94" t="s">
        <v>255</v>
      </c>
      <c r="I32" s="95">
        <f>'April 2026 - June 2026'!E103</f>
        <v>9676.07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04" t="s">
        <v>134</v>
      </c>
      <c r="B33" s="207" t="s">
        <v>25</v>
      </c>
      <c r="C33" s="210" t="s">
        <v>135</v>
      </c>
      <c r="D33" s="211"/>
      <c r="E33" s="216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05"/>
      <c r="B34" s="208"/>
      <c r="C34" s="212"/>
      <c r="D34" s="213"/>
      <c r="E34" s="217"/>
      <c r="H34" s="117" t="s">
        <v>180</v>
      </c>
      <c r="I34" s="117"/>
    </row>
    <row r="35" spans="1:25" ht="15" customHeight="1">
      <c r="A35" s="206"/>
      <c r="B35" s="209"/>
      <c r="C35" s="214"/>
      <c r="D35" s="215"/>
      <c r="E35" s="218"/>
      <c r="H35" s="224" t="s">
        <v>181</v>
      </c>
      <c r="I35" s="224" t="s">
        <v>182</v>
      </c>
    </row>
    <row r="36" spans="1:25" ht="30" customHeight="1">
      <c r="A36" s="32" t="s">
        <v>194</v>
      </c>
      <c r="B36" s="111" t="s">
        <v>200</v>
      </c>
      <c r="C36" s="115"/>
      <c r="D36" s="116"/>
      <c r="E36" s="33">
        <v>204</v>
      </c>
      <c r="H36" s="224"/>
      <c r="I36" s="224"/>
    </row>
    <row r="37" spans="1:25" ht="30" customHeight="1">
      <c r="A37" s="32" t="s">
        <v>194</v>
      </c>
      <c r="B37" s="111" t="s">
        <v>201</v>
      </c>
      <c r="C37" s="115"/>
      <c r="D37" s="116"/>
      <c r="E37" s="33">
        <v>207.5</v>
      </c>
      <c r="H37" s="224"/>
      <c r="I37" s="224"/>
    </row>
    <row r="38" spans="1:25" ht="30" customHeight="1">
      <c r="A38" s="82" t="s">
        <v>194</v>
      </c>
      <c r="B38" s="110" t="s">
        <v>195</v>
      </c>
      <c r="C38" s="146" t="s">
        <v>196</v>
      </c>
      <c r="D38" s="147"/>
      <c r="E38" s="83">
        <v>9350</v>
      </c>
      <c r="H38" s="94" t="s">
        <v>189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183</v>
      </c>
      <c r="I39" s="97">
        <f>(-C101+SUM(E114,E126,E138))</f>
        <v>-9739</v>
      </c>
    </row>
    <row r="40" spans="1:25" ht="30" customHeight="1">
      <c r="G40" s="13"/>
      <c r="H40" s="96" t="s">
        <v>184</v>
      </c>
      <c r="I40" s="97">
        <f>('July 2024 - September 2024'!C5)</f>
        <v>-6589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185</v>
      </c>
      <c r="I41" s="97">
        <f>('October 2024 - December 2024'!C5)</f>
        <v>-4569</v>
      </c>
    </row>
    <row r="42" spans="1:25" ht="30" customHeight="1">
      <c r="H42" s="96" t="s">
        <v>186</v>
      </c>
      <c r="I42" s="97">
        <f>('January 2025 - March 2025'!C5)</f>
        <v>-2239</v>
      </c>
    </row>
    <row r="43" spans="1:25" ht="30" customHeight="1">
      <c r="H43" s="96" t="s">
        <v>187</v>
      </c>
      <c r="I43" s="97">
        <f>('April 2025 - June 2025'!C5)</f>
        <v>0</v>
      </c>
    </row>
    <row r="44" spans="1:25" ht="30" customHeight="1">
      <c r="H44" s="96" t="s">
        <v>188</v>
      </c>
      <c r="I44" s="97">
        <f>('July 2025 - September 2025'!C5)</f>
        <v>0</v>
      </c>
    </row>
    <row r="45" spans="1:25" ht="30" customHeight="1">
      <c r="H45" s="96" t="s">
        <v>244</v>
      </c>
      <c r="I45" s="97">
        <f>('October 2025 - December 2025'!C5)</f>
        <v>0</v>
      </c>
    </row>
    <row r="46" spans="1:25" ht="30" customHeight="1">
      <c r="H46" s="96" t="s">
        <v>245</v>
      </c>
      <c r="I46" s="97">
        <f>('January 2026 - March 2026'!C5)</f>
        <v>0</v>
      </c>
    </row>
    <row r="47" spans="1:25" ht="30" customHeight="1">
      <c r="H47" s="96" t="s">
        <v>256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91" t="s">
        <v>58</v>
      </c>
      <c r="B51" s="192"/>
      <c r="C51" s="125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77" t="s">
        <v>8</v>
      </c>
      <c r="B53" s="192"/>
      <c r="C53" s="125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39" t="s">
        <v>115</v>
      </c>
      <c r="B58" s="132"/>
      <c r="C58" s="133"/>
    </row>
    <row r="59" spans="1:5" ht="13.5" customHeight="1">
      <c r="A59" s="140"/>
      <c r="B59" s="141"/>
      <c r="C59" s="14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77" t="s">
        <v>17</v>
      </c>
      <c r="B65" s="192"/>
      <c r="C65" s="125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77" t="s">
        <v>50</v>
      </c>
      <c r="B69" s="178"/>
      <c r="C69" s="179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77" t="s">
        <v>22</v>
      </c>
      <c r="B74" s="178"/>
      <c r="C74" s="179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43" t="s">
        <v>54</v>
      </c>
      <c r="B77" s="144"/>
      <c r="C77" s="14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271</v>
      </c>
      <c r="B79" s="32" t="s">
        <v>272</v>
      </c>
      <c r="C79" s="33">
        <v>0</v>
      </c>
    </row>
    <row r="80" spans="1:3" ht="45">
      <c r="A80" s="31" t="s">
        <v>274</v>
      </c>
      <c r="B80" s="32" t="s">
        <v>275</v>
      </c>
      <c r="C80" s="33">
        <v>0</v>
      </c>
    </row>
    <row r="81" spans="1:3" ht="33" customHeight="1">
      <c r="A81" s="31" t="s">
        <v>273</v>
      </c>
      <c r="B81" s="32" t="s">
        <v>273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51" t="s">
        <v>35</v>
      </c>
      <c r="B83" s="141"/>
      <c r="C83" s="12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48" t="s">
        <v>31</v>
      </c>
      <c r="B88" s="149"/>
      <c r="C88" s="150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48" t="s">
        <v>44</v>
      </c>
      <c r="B95" s="159"/>
      <c r="C95" s="150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267</v>
      </c>
      <c r="B97" s="37"/>
      <c r="C97" s="48">
        <v>5000</v>
      </c>
    </row>
    <row r="98" spans="1:8" ht="13.5" customHeight="1">
      <c r="A98" s="103" t="s">
        <v>259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52" t="s">
        <v>146</v>
      </c>
      <c r="B105" s="153"/>
      <c r="C105" s="153"/>
      <c r="D105" s="153"/>
      <c r="E105" s="154"/>
    </row>
    <row r="106" spans="1:8" ht="13.5" customHeight="1">
      <c r="A106" s="171" t="s">
        <v>38</v>
      </c>
      <c r="B106" s="172"/>
      <c r="C106" s="171" t="s">
        <v>37</v>
      </c>
      <c r="D106" s="172"/>
      <c r="E106" s="42" t="s">
        <v>4</v>
      </c>
    </row>
    <row r="107" spans="1:8" ht="13.5" customHeight="1">
      <c r="A107" s="189" t="s">
        <v>40</v>
      </c>
      <c r="B107" s="190"/>
      <c r="C107" s="183"/>
      <c r="D107" s="184"/>
      <c r="E107" s="43">
        <f>C102</f>
        <v>1503</v>
      </c>
    </row>
    <row r="108" spans="1:8" ht="13.5" customHeight="1">
      <c r="C108" s="137" t="s">
        <v>41</v>
      </c>
      <c r="D108" s="138"/>
      <c r="E108" s="36">
        <f>I3</f>
        <v>0</v>
      </c>
    </row>
    <row r="109" spans="1:8" ht="13.5" customHeight="1"/>
    <row r="110" spans="1:8" ht="13.5" customHeight="1">
      <c r="A110" s="152" t="s">
        <v>147</v>
      </c>
      <c r="B110" s="192"/>
      <c r="C110" s="192"/>
      <c r="D110" s="192"/>
      <c r="E110" s="125"/>
    </row>
    <row r="111" spans="1:8" ht="13.5" customHeight="1">
      <c r="A111" s="152" t="s">
        <v>38</v>
      </c>
      <c r="B111" s="154"/>
      <c r="C111" s="152" t="s">
        <v>37</v>
      </c>
      <c r="D111" s="125"/>
      <c r="E111" s="22" t="s">
        <v>4</v>
      </c>
    </row>
    <row r="112" spans="1:8" ht="13.5" customHeight="1">
      <c r="A112" s="167" t="s">
        <v>68</v>
      </c>
      <c r="B112" s="168"/>
      <c r="C112" s="162"/>
      <c r="D112" s="163"/>
      <c r="E112" s="36">
        <f>E108</f>
        <v>0</v>
      </c>
    </row>
    <row r="113" spans="1:5" ht="13.5" customHeight="1">
      <c r="A113" s="197" t="s">
        <v>73</v>
      </c>
      <c r="B113" s="197"/>
      <c r="C113" s="180" t="s">
        <v>74</v>
      </c>
      <c r="D113" s="170"/>
      <c r="E113" s="51">
        <v>0</v>
      </c>
    </row>
    <row r="114" spans="1:5" ht="13.5" customHeight="1">
      <c r="A114" s="198"/>
      <c r="B114" s="198"/>
      <c r="C114" s="181" t="s">
        <v>157</v>
      </c>
      <c r="D114" s="182"/>
      <c r="E114" s="71">
        <v>1000</v>
      </c>
    </row>
    <row r="115" spans="1:5" ht="13.5" customHeight="1">
      <c r="A115" s="198"/>
      <c r="B115" s="198"/>
      <c r="C115" s="175" t="s">
        <v>158</v>
      </c>
      <c r="D115" s="174"/>
      <c r="E115" s="51">
        <v>140</v>
      </c>
    </row>
    <row r="116" spans="1:5" ht="13.5" customHeight="1">
      <c r="A116" s="198"/>
      <c r="B116" s="198"/>
      <c r="C116" s="175" t="s">
        <v>159</v>
      </c>
      <c r="D116" s="174"/>
      <c r="E116" s="51">
        <v>68</v>
      </c>
    </row>
    <row r="117" spans="1:5" ht="13.5" customHeight="1">
      <c r="A117" s="198"/>
      <c r="B117" s="198"/>
      <c r="C117" s="89" t="s">
        <v>160</v>
      </c>
      <c r="D117" s="88"/>
      <c r="E117" s="51">
        <v>420</v>
      </c>
    </row>
    <row r="118" spans="1:5" ht="13.5" customHeight="1">
      <c r="A118" s="199"/>
      <c r="B118" s="199"/>
      <c r="C118" s="175" t="s">
        <v>166</v>
      </c>
      <c r="D118" s="174"/>
      <c r="E118" s="51">
        <v>775.68</v>
      </c>
    </row>
    <row r="119" spans="1:5" ht="13.5" customHeight="1">
      <c r="A119" s="160" t="s">
        <v>40</v>
      </c>
      <c r="B119" s="161"/>
      <c r="C119" s="165" t="s">
        <v>80</v>
      </c>
      <c r="D119" s="166"/>
      <c r="E119" s="64">
        <f>C102</f>
        <v>1503</v>
      </c>
    </row>
    <row r="120" spans="1:5" ht="13.5" customHeight="1">
      <c r="C120" s="155" t="s">
        <v>28</v>
      </c>
      <c r="D120" s="125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58" t="s">
        <v>148</v>
      </c>
      <c r="B123" s="122"/>
      <c r="C123" s="122"/>
      <c r="D123" s="122"/>
      <c r="E123" s="123"/>
    </row>
    <row r="124" spans="1:5" ht="13.5" customHeight="1">
      <c r="A124" s="152" t="s">
        <v>38</v>
      </c>
      <c r="B124" s="125"/>
      <c r="C124" s="152" t="s">
        <v>37</v>
      </c>
      <c r="D124" s="125"/>
      <c r="E124" s="22" t="s">
        <v>4</v>
      </c>
    </row>
    <row r="125" spans="1:5" ht="13.5" customHeight="1">
      <c r="A125" s="156" t="s">
        <v>69</v>
      </c>
      <c r="B125" s="157"/>
      <c r="C125" s="162"/>
      <c r="D125" s="125"/>
      <c r="E125" s="36">
        <f>E120</f>
        <v>-466.67999999999984</v>
      </c>
    </row>
    <row r="126" spans="1:5" ht="13.5" customHeight="1">
      <c r="A126" s="185" t="s">
        <v>73</v>
      </c>
      <c r="B126" s="186"/>
      <c r="C126" s="169" t="s">
        <v>139</v>
      </c>
      <c r="D126" s="170"/>
      <c r="E126" s="51">
        <v>4000</v>
      </c>
    </row>
    <row r="127" spans="1:5" ht="13.5" customHeight="1">
      <c r="A127" s="187"/>
      <c r="B127" s="188"/>
      <c r="C127" s="169" t="s">
        <v>161</v>
      </c>
      <c r="D127" s="176"/>
      <c r="E127" s="51">
        <v>2254</v>
      </c>
    </row>
    <row r="128" spans="1:5" ht="13.5" customHeight="1">
      <c r="A128" s="187"/>
      <c r="B128" s="188"/>
      <c r="C128" s="169" t="s">
        <v>162</v>
      </c>
      <c r="D128" s="176"/>
      <c r="E128" s="51">
        <v>560</v>
      </c>
    </row>
    <row r="129" spans="1:5" ht="13.5" customHeight="1">
      <c r="A129" s="187"/>
      <c r="B129" s="188"/>
      <c r="C129" s="169" t="s">
        <v>163</v>
      </c>
      <c r="D129" s="176"/>
      <c r="E129" s="51">
        <v>0</v>
      </c>
    </row>
    <row r="130" spans="1:5" ht="30" customHeight="1">
      <c r="A130" s="187"/>
      <c r="B130" s="188"/>
      <c r="C130" s="194" t="s">
        <v>191</v>
      </c>
      <c r="D130" s="195"/>
      <c r="E130" s="51">
        <v>700</v>
      </c>
    </row>
    <row r="131" spans="1:5" ht="15" customHeight="1">
      <c r="A131" s="187"/>
      <c r="B131" s="188"/>
      <c r="C131" s="194" t="s">
        <v>193</v>
      </c>
      <c r="D131" s="195"/>
      <c r="E131" s="51">
        <v>498</v>
      </c>
    </row>
    <row r="132" spans="1:5" ht="13.5" customHeight="1">
      <c r="A132" s="187"/>
      <c r="B132" s="188"/>
      <c r="C132" s="182" t="s">
        <v>192</v>
      </c>
      <c r="D132" s="196"/>
      <c r="E132" s="51">
        <v>368</v>
      </c>
    </row>
    <row r="133" spans="1:5" ht="13.5" customHeight="1">
      <c r="A133" s="187"/>
      <c r="B133" s="188"/>
      <c r="C133" s="173" t="s">
        <v>197</v>
      </c>
      <c r="D133" s="174"/>
      <c r="E133" s="51">
        <v>204</v>
      </c>
    </row>
    <row r="134" spans="1:5" ht="13.5" customHeight="1">
      <c r="A134" s="187"/>
      <c r="B134" s="188"/>
      <c r="C134" s="173" t="s">
        <v>198</v>
      </c>
      <c r="D134" s="174"/>
      <c r="E134" s="51">
        <v>207.5</v>
      </c>
    </row>
    <row r="135" spans="1:5" ht="13.5" customHeight="1">
      <c r="A135" s="187"/>
      <c r="B135" s="188"/>
      <c r="C135" s="173" t="s">
        <v>199</v>
      </c>
      <c r="D135" s="174"/>
      <c r="E135" s="51">
        <v>187</v>
      </c>
    </row>
    <row r="136" spans="1:5" ht="13.5" customHeight="1">
      <c r="A136" s="187"/>
      <c r="B136" s="188"/>
      <c r="C136" s="174" t="s">
        <v>202</v>
      </c>
      <c r="D136" s="193"/>
      <c r="E136" s="51">
        <v>391.5</v>
      </c>
    </row>
    <row r="137" spans="1:5" ht="13.5" customHeight="1">
      <c r="A137" s="187"/>
      <c r="B137" s="188"/>
      <c r="C137" s="175" t="s">
        <v>203</v>
      </c>
      <c r="D137" s="174"/>
      <c r="E137" s="51">
        <v>966.7</v>
      </c>
    </row>
    <row r="138" spans="1:5" ht="13.5" customHeight="1">
      <c r="A138" s="189"/>
      <c r="B138" s="190"/>
      <c r="C138" s="175" t="s">
        <v>207</v>
      </c>
      <c r="D138" s="174"/>
      <c r="E138" s="51">
        <v>4500</v>
      </c>
    </row>
    <row r="139" spans="1:5" ht="13.5" customHeight="1">
      <c r="A139" s="160" t="s">
        <v>40</v>
      </c>
      <c r="B139" s="164"/>
      <c r="C139" s="165"/>
      <c r="D139" s="166"/>
      <c r="E139" s="100">
        <f>C102</f>
        <v>1503</v>
      </c>
    </row>
    <row r="140" spans="1:5" ht="13.5" customHeight="1">
      <c r="C140" s="155" t="s">
        <v>29</v>
      </c>
      <c r="D140" s="125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8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12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20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5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40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3 I25:I29 I32:I33 I38:I47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8"/>
  <sheetViews>
    <sheetView tabSelected="1" topLeftCell="A88" zoomScaleNormal="100" workbookViewId="0">
      <selection activeCell="C82" sqref="C8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7" t="s">
        <v>82</v>
      </c>
      <c r="B1" s="117"/>
      <c r="C1" s="117"/>
      <c r="D1" s="117"/>
      <c r="E1" s="11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2024'!I39)+SUM(E98,E117,E130,E118,E131)</f>
        <v>-6589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21" t="s">
        <v>288</v>
      </c>
      <c r="B8" s="122"/>
      <c r="C8" s="122"/>
      <c r="D8" s="122"/>
      <c r="E8" s="12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27" t="s">
        <v>3</v>
      </c>
      <c r="D9" s="145"/>
      <c r="E9" s="70" t="s">
        <v>4</v>
      </c>
    </row>
    <row r="10" spans="1:25" ht="30" customHeight="1">
      <c r="A10" s="29" t="s">
        <v>71</v>
      </c>
      <c r="B10" s="78" t="s">
        <v>5</v>
      </c>
      <c r="C10" s="228" t="s">
        <v>6</v>
      </c>
      <c r="D10" s="228"/>
      <c r="E10" s="99">
        <v>2405</v>
      </c>
    </row>
    <row r="11" spans="1:25" ht="30" customHeight="1">
      <c r="A11" s="32"/>
      <c r="B11" s="31" t="s">
        <v>308</v>
      </c>
      <c r="C11" s="115"/>
      <c r="D11" s="116"/>
      <c r="E11" s="99">
        <v>27</v>
      </c>
    </row>
    <row r="12" spans="1:25" ht="30" customHeight="1">
      <c r="A12" s="32"/>
      <c r="B12" s="31" t="s">
        <v>351</v>
      </c>
      <c r="C12" s="115"/>
      <c r="D12" s="116"/>
      <c r="E12" s="99">
        <v>17</v>
      </c>
    </row>
    <row r="13" spans="1:25" ht="30" customHeight="1">
      <c r="A13" s="98" t="s">
        <v>269</v>
      </c>
      <c r="B13" s="31" t="s">
        <v>270</v>
      </c>
      <c r="C13" s="115"/>
      <c r="D13" s="116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21" t="s">
        <v>289</v>
      </c>
      <c r="B16" s="122"/>
      <c r="C16" s="122"/>
      <c r="D16" s="122"/>
      <c r="E16" s="12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27" t="s">
        <v>3</v>
      </c>
      <c r="D17" s="145"/>
      <c r="E17" s="70" t="s">
        <v>4</v>
      </c>
    </row>
    <row r="18" spans="1:25" ht="30" customHeight="1">
      <c r="A18" s="32" t="s">
        <v>260</v>
      </c>
      <c r="B18" s="31" t="s">
        <v>262</v>
      </c>
      <c r="C18" s="233" t="s">
        <v>301</v>
      </c>
      <c r="D18" s="116"/>
      <c r="E18" s="65">
        <v>204</v>
      </c>
    </row>
    <row r="19" spans="1:25" ht="30" customHeight="1">
      <c r="A19" s="32" t="s">
        <v>260</v>
      </c>
      <c r="B19" s="31" t="s">
        <v>261</v>
      </c>
      <c r="C19" s="233" t="s">
        <v>302</v>
      </c>
      <c r="D19" s="116"/>
      <c r="E19" s="65">
        <v>207.5</v>
      </c>
    </row>
    <row r="20" spans="1:25" ht="30" customHeight="1">
      <c r="A20" s="32" t="s">
        <v>263</v>
      </c>
      <c r="B20" s="31" t="s">
        <v>266</v>
      </c>
      <c r="C20" s="233" t="s">
        <v>303</v>
      </c>
      <c r="D20" s="116"/>
      <c r="E20" s="65">
        <v>900</v>
      </c>
    </row>
    <row r="21" spans="1:25" ht="30" customHeight="1">
      <c r="A21" s="32" t="s">
        <v>83</v>
      </c>
      <c r="B21" s="31" t="s">
        <v>5</v>
      </c>
      <c r="C21" s="225" t="s">
        <v>6</v>
      </c>
      <c r="D21" s="225"/>
      <c r="E21" s="65">
        <v>2405</v>
      </c>
    </row>
    <row r="22" spans="1:25" ht="30" customHeight="1">
      <c r="A22" s="32" t="s">
        <v>282</v>
      </c>
      <c r="B22" s="31" t="s">
        <v>280</v>
      </c>
      <c r="C22" s="115" t="s">
        <v>281</v>
      </c>
      <c r="D22" s="116"/>
      <c r="E22" s="65">
        <v>0</v>
      </c>
    </row>
    <row r="23" spans="1:25" ht="30" customHeight="1">
      <c r="A23" s="32"/>
      <c r="B23" s="31" t="s">
        <v>351</v>
      </c>
      <c r="C23" s="115"/>
      <c r="D23" s="116"/>
      <c r="E23" s="65">
        <v>17</v>
      </c>
    </row>
    <row r="24" spans="1:25" ht="30" customHeight="1">
      <c r="A24" s="32"/>
      <c r="B24" s="31" t="s">
        <v>308</v>
      </c>
      <c r="C24" s="115"/>
      <c r="D24" s="116"/>
      <c r="E24" s="65">
        <v>27</v>
      </c>
    </row>
    <row r="25" spans="1:25" ht="30" customHeight="1">
      <c r="A25" s="32" t="s">
        <v>114</v>
      </c>
      <c r="B25" s="79" t="s">
        <v>25</v>
      </c>
      <c r="C25" s="115" t="s">
        <v>113</v>
      </c>
      <c r="D25" s="116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21" t="s">
        <v>314</v>
      </c>
      <c r="B28" s="122"/>
      <c r="C28" s="122"/>
      <c r="D28" s="122"/>
      <c r="E28" s="12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27" t="s">
        <v>3</v>
      </c>
      <c r="D29" s="145"/>
      <c r="E29" s="70" t="s">
        <v>4</v>
      </c>
    </row>
    <row r="30" spans="1:25" ht="30" customHeight="1">
      <c r="A30" s="32" t="s">
        <v>84</v>
      </c>
      <c r="B30" s="31" t="s">
        <v>25</v>
      </c>
      <c r="C30" s="225" t="s">
        <v>113</v>
      </c>
      <c r="D30" s="232"/>
      <c r="E30" s="65">
        <v>0</v>
      </c>
    </row>
    <row r="31" spans="1:25" ht="30" customHeight="1">
      <c r="A31" s="32"/>
      <c r="B31" s="31" t="s">
        <v>306</v>
      </c>
      <c r="C31" s="115"/>
      <c r="D31" s="116"/>
      <c r="E31" s="65">
        <v>270</v>
      </c>
    </row>
    <row r="32" spans="1:25" ht="30" customHeight="1">
      <c r="A32" s="112" t="s">
        <v>84</v>
      </c>
      <c r="B32" s="31" t="s">
        <v>5</v>
      </c>
      <c r="C32" s="115" t="s">
        <v>6</v>
      </c>
      <c r="D32" s="116"/>
      <c r="E32" s="65">
        <v>2405</v>
      </c>
    </row>
    <row r="33" spans="1:5" ht="30" customHeight="1">
      <c r="A33" s="32"/>
      <c r="B33" s="31" t="s">
        <v>93</v>
      </c>
      <c r="C33" s="115"/>
      <c r="D33" s="116"/>
      <c r="E33" s="65">
        <v>204</v>
      </c>
    </row>
    <row r="34" spans="1:5" ht="30" customHeight="1">
      <c r="A34" s="32" t="s">
        <v>84</v>
      </c>
      <c r="B34" s="31" t="s">
        <v>352</v>
      </c>
      <c r="C34" s="115"/>
      <c r="D34" s="116"/>
      <c r="E34" s="65">
        <v>27</v>
      </c>
    </row>
    <row r="35" spans="1:5" ht="30" customHeight="1">
      <c r="A35" s="32"/>
      <c r="B35" s="31" t="s">
        <v>309</v>
      </c>
      <c r="C35" s="115" t="s">
        <v>310</v>
      </c>
      <c r="D35" s="116"/>
      <c r="E35" s="65">
        <v>800</v>
      </c>
    </row>
    <row r="36" spans="1:5" ht="30" customHeight="1">
      <c r="A36" s="44"/>
      <c r="B36" s="44"/>
      <c r="C36" s="45"/>
      <c r="D36" s="46" t="s">
        <v>7</v>
      </c>
      <c r="E36" s="47">
        <f>SUM(E30:E35)</f>
        <v>3706</v>
      </c>
    </row>
    <row r="37" spans="1:5" ht="13.5" customHeight="1">
      <c r="A37" s="10"/>
      <c r="B37" s="10"/>
      <c r="C37" s="1"/>
      <c r="D37" s="49"/>
      <c r="E37" s="50"/>
    </row>
    <row r="38" spans="1:5" ht="13.15" customHeight="1">
      <c r="A38" s="10"/>
      <c r="B38" s="10"/>
      <c r="C38" s="1"/>
      <c r="D38" s="49"/>
      <c r="E38" s="50"/>
    </row>
    <row r="39" spans="1:5" ht="13.5" customHeight="1">
      <c r="A39" s="10"/>
      <c r="B39" s="10"/>
      <c r="C39" s="1"/>
      <c r="D39" s="49"/>
      <c r="E39" s="50"/>
    </row>
    <row r="40" spans="1:5" ht="13.5" customHeight="1">
      <c r="A40" s="10"/>
      <c r="B40" s="10"/>
    </row>
    <row r="41" spans="1:5" ht="13.5" customHeight="1">
      <c r="A41" s="240" t="s">
        <v>85</v>
      </c>
      <c r="B41" s="192"/>
      <c r="C41" s="125"/>
    </row>
    <row r="42" spans="1:5" ht="13.5" customHeight="1">
      <c r="A42" s="19" t="s">
        <v>2</v>
      </c>
      <c r="B42" s="19" t="s">
        <v>3</v>
      </c>
      <c r="C42" s="20" t="s">
        <v>4</v>
      </c>
      <c r="D42" s="21"/>
    </row>
    <row r="43" spans="1:5" ht="13.5" customHeight="1">
      <c r="A43" s="177" t="s">
        <v>8</v>
      </c>
      <c r="B43" s="192"/>
      <c r="C43" s="125"/>
    </row>
    <row r="44" spans="1:5" ht="13.5" customHeight="1">
      <c r="A44" s="24" t="s">
        <v>30</v>
      </c>
      <c r="B44" s="2"/>
      <c r="C44" s="18">
        <v>204</v>
      </c>
    </row>
    <row r="45" spans="1:5" ht="13.5" customHeight="1">
      <c r="A45" s="29" t="s">
        <v>106</v>
      </c>
      <c r="B45" s="25"/>
      <c r="C45" s="26">
        <v>0</v>
      </c>
    </row>
    <row r="46" spans="1:5" ht="13.5" customHeight="1">
      <c r="A46" s="25" t="s">
        <v>9</v>
      </c>
      <c r="B46" s="25" t="s">
        <v>10</v>
      </c>
      <c r="C46" s="26">
        <v>207.5</v>
      </c>
    </row>
    <row r="47" spans="1:5" ht="13.5" customHeight="1">
      <c r="A47" s="27"/>
      <c r="B47" s="24" t="s">
        <v>32</v>
      </c>
      <c r="C47" s="28">
        <f>SUM(C44:C46)</f>
        <v>411.5</v>
      </c>
    </row>
    <row r="48" spans="1:5" ht="13.5" customHeight="1">
      <c r="A48" s="139" t="s">
        <v>115</v>
      </c>
      <c r="B48" s="132"/>
      <c r="C48" s="133"/>
    </row>
    <row r="49" spans="1:3" ht="13.5" customHeight="1">
      <c r="A49" s="140"/>
      <c r="B49" s="141"/>
      <c r="C49" s="142"/>
    </row>
    <row r="50" spans="1:3" ht="13.5" customHeight="1">
      <c r="A50" s="2" t="s">
        <v>12</v>
      </c>
      <c r="B50" s="2"/>
      <c r="C50" s="17">
        <v>0</v>
      </c>
    </row>
    <row r="51" spans="1:3" ht="13.5" customHeight="1">
      <c r="A51" s="2" t="s">
        <v>13</v>
      </c>
      <c r="B51" s="2"/>
      <c r="C51" s="9">
        <v>0</v>
      </c>
    </row>
    <row r="52" spans="1:3" ht="13.5" customHeight="1">
      <c r="A52" s="2" t="s">
        <v>14</v>
      </c>
      <c r="B52" s="2"/>
      <c r="C52" s="9">
        <v>0</v>
      </c>
    </row>
    <row r="53" spans="1:3" ht="13.5" customHeight="1">
      <c r="A53" s="2" t="s">
        <v>15</v>
      </c>
      <c r="B53" s="2"/>
      <c r="C53" s="9">
        <v>0</v>
      </c>
    </row>
    <row r="54" spans="1:3" ht="13.5" customHeight="1">
      <c r="A54" s="2" t="s">
        <v>116</v>
      </c>
      <c r="B54" s="2"/>
      <c r="C54" s="9">
        <v>0</v>
      </c>
    </row>
    <row r="55" spans="1:3" ht="13.5" customHeight="1">
      <c r="A55" s="2"/>
      <c r="B55" s="2" t="s">
        <v>16</v>
      </c>
      <c r="C55" s="9">
        <f>SUM(C50:C54)</f>
        <v>0</v>
      </c>
    </row>
    <row r="56" spans="1:3" ht="13.5" customHeight="1">
      <c r="A56" s="177" t="s">
        <v>17</v>
      </c>
      <c r="B56" s="192"/>
      <c r="C56" s="125"/>
    </row>
    <row r="57" spans="1:3" ht="13.5" customHeight="1">
      <c r="A57" s="2" t="s">
        <v>18</v>
      </c>
      <c r="B57" s="2" t="s">
        <v>19</v>
      </c>
      <c r="C57" s="18">
        <v>0</v>
      </c>
    </row>
    <row r="58" spans="1:3" ht="13.5" customHeight="1">
      <c r="A58" s="2" t="s">
        <v>20</v>
      </c>
      <c r="B58" s="2" t="s">
        <v>21</v>
      </c>
      <c r="C58" s="18">
        <v>0</v>
      </c>
    </row>
    <row r="59" spans="1:3" ht="13.5" customHeight="1">
      <c r="A59" s="2"/>
      <c r="B59" s="24" t="s">
        <v>33</v>
      </c>
      <c r="C59" s="18">
        <f>SUM(C57:C58)</f>
        <v>0</v>
      </c>
    </row>
    <row r="60" spans="1:3" ht="13.5" customHeight="1">
      <c r="A60" s="177" t="s">
        <v>50</v>
      </c>
      <c r="B60" s="178"/>
      <c r="C60" s="179"/>
    </row>
    <row r="61" spans="1:3" ht="13.5" customHeight="1">
      <c r="A61" s="2" t="s">
        <v>51</v>
      </c>
      <c r="B61" s="2" t="s">
        <v>53</v>
      </c>
      <c r="C61" s="17">
        <v>0</v>
      </c>
    </row>
    <row r="62" spans="1:3" ht="13.5" customHeight="1">
      <c r="A62" s="25"/>
      <c r="B62" s="29" t="s">
        <v>66</v>
      </c>
      <c r="C62" s="30">
        <v>0</v>
      </c>
    </row>
    <row r="63" spans="1:3" ht="13.5" customHeight="1">
      <c r="A63" s="25"/>
      <c r="B63" s="25" t="s">
        <v>79</v>
      </c>
      <c r="C63" s="30">
        <v>0</v>
      </c>
    </row>
    <row r="64" spans="1:3" ht="13.5" customHeight="1">
      <c r="A64" s="25"/>
      <c r="B64" s="29" t="s">
        <v>52</v>
      </c>
      <c r="C64" s="30">
        <f>SUM(C61:C63)</f>
        <v>0</v>
      </c>
    </row>
    <row r="65" spans="1:3" ht="13.5" customHeight="1">
      <c r="A65" s="177" t="s">
        <v>22</v>
      </c>
      <c r="B65" s="178"/>
      <c r="C65" s="179"/>
    </row>
    <row r="66" spans="1:3" ht="13.5" customHeight="1">
      <c r="A66" s="2" t="s">
        <v>23</v>
      </c>
      <c r="B66" s="2" t="s">
        <v>24</v>
      </c>
      <c r="C66" s="17">
        <v>0</v>
      </c>
    </row>
    <row r="67" spans="1:3" ht="13.5" customHeight="1">
      <c r="A67" s="25"/>
      <c r="B67" s="29" t="s">
        <v>34</v>
      </c>
      <c r="C67" s="30">
        <f>SUM(C66)</f>
        <v>0</v>
      </c>
    </row>
    <row r="68" spans="1:3" ht="13.5" customHeight="1">
      <c r="A68" s="143" t="s">
        <v>54</v>
      </c>
      <c r="B68" s="144"/>
      <c r="C68" s="145"/>
    </row>
    <row r="69" spans="1:3" ht="33" customHeight="1">
      <c r="A69" s="31" t="s">
        <v>55</v>
      </c>
      <c r="B69" s="32" t="s">
        <v>56</v>
      </c>
      <c r="C69" s="33">
        <v>0</v>
      </c>
    </row>
    <row r="70" spans="1:3" ht="33" customHeight="1">
      <c r="A70" s="31" t="s">
        <v>271</v>
      </c>
      <c r="B70" s="32" t="s">
        <v>272</v>
      </c>
      <c r="C70" s="33">
        <v>0</v>
      </c>
    </row>
    <row r="71" spans="1:3" ht="30">
      <c r="A71" s="31" t="s">
        <v>274</v>
      </c>
      <c r="B71" s="32" t="s">
        <v>275</v>
      </c>
      <c r="C71" s="33">
        <v>0</v>
      </c>
    </row>
    <row r="72" spans="1:3" ht="33" customHeight="1">
      <c r="A72" s="31" t="s">
        <v>273</v>
      </c>
      <c r="B72" s="32" t="s">
        <v>273</v>
      </c>
      <c r="C72" s="33">
        <v>0</v>
      </c>
    </row>
    <row r="73" spans="1:3" ht="19.899999999999999" customHeight="1">
      <c r="A73" s="31"/>
      <c r="B73" s="32" t="s">
        <v>57</v>
      </c>
      <c r="C73" s="33">
        <f>SUM(C69:C72)</f>
        <v>0</v>
      </c>
    </row>
    <row r="74" spans="1:3" ht="13.5" customHeight="1">
      <c r="A74" s="151" t="s">
        <v>35</v>
      </c>
      <c r="B74" s="141"/>
      <c r="C74" s="123"/>
    </row>
    <row r="75" spans="1:3" ht="13.5" customHeight="1">
      <c r="A75" s="25" t="s">
        <v>63</v>
      </c>
      <c r="B75" s="25"/>
      <c r="C75" s="17">
        <v>0</v>
      </c>
    </row>
    <row r="76" spans="1:3" ht="15" customHeight="1">
      <c r="A76" s="27" t="s">
        <v>65</v>
      </c>
      <c r="B76" s="27" t="s">
        <v>64</v>
      </c>
      <c r="C76" s="17">
        <v>0</v>
      </c>
    </row>
    <row r="77" spans="1:3" ht="13.5" customHeight="1">
      <c r="A77" s="8" t="s">
        <v>25</v>
      </c>
      <c r="B77" s="8" t="s">
        <v>26</v>
      </c>
      <c r="C77" s="17">
        <v>0</v>
      </c>
    </row>
    <row r="78" spans="1:3" ht="13.5" customHeight="1">
      <c r="A78" s="31"/>
      <c r="B78" s="32" t="s">
        <v>36</v>
      </c>
      <c r="C78" s="33">
        <f>C77</f>
        <v>0</v>
      </c>
    </row>
    <row r="79" spans="1:3" ht="13.5" customHeight="1">
      <c r="A79" s="148" t="s">
        <v>31</v>
      </c>
      <c r="B79" s="149"/>
      <c r="C79" s="150"/>
    </row>
    <row r="80" spans="1:3" ht="13.5" customHeight="1">
      <c r="A80" s="56" t="s">
        <v>42</v>
      </c>
      <c r="B80" s="61" t="s">
        <v>49</v>
      </c>
      <c r="C80" s="58">
        <v>600</v>
      </c>
    </row>
    <row r="81" spans="1:8" ht="13.5" customHeight="1">
      <c r="A81" s="66" t="s">
        <v>75</v>
      </c>
      <c r="B81" s="75" t="s">
        <v>111</v>
      </c>
      <c r="C81" s="67">
        <v>68</v>
      </c>
    </row>
    <row r="82" spans="1:8" ht="45">
      <c r="A82" s="57" t="s">
        <v>67</v>
      </c>
      <c r="B82" s="113" t="s">
        <v>311</v>
      </c>
      <c r="C82" s="59">
        <v>79</v>
      </c>
    </row>
    <row r="83" spans="1:8" ht="13.5" customHeight="1">
      <c r="A83" s="29" t="s">
        <v>46</v>
      </c>
      <c r="B83" s="60" t="s">
        <v>92</v>
      </c>
      <c r="C83" s="30">
        <v>870</v>
      </c>
    </row>
    <row r="84" spans="1:8" ht="13.5" customHeight="1">
      <c r="A84" s="27"/>
      <c r="B84" s="37" t="s">
        <v>43</v>
      </c>
      <c r="C84" s="38">
        <f>SUM(C80:C83)</f>
        <v>1617</v>
      </c>
    </row>
    <row r="85" spans="1:8" ht="13.5" customHeight="1">
      <c r="A85" s="27"/>
      <c r="B85" s="52" t="s">
        <v>57</v>
      </c>
      <c r="C85" s="38">
        <f>C47+C55+C59+C64+C67+C73+C78+C84</f>
        <v>2028.5</v>
      </c>
    </row>
    <row r="86" spans="1:8" ht="13.5" customHeight="1">
      <c r="A86" s="148" t="s">
        <v>44</v>
      </c>
      <c r="B86" s="159"/>
      <c r="C86" s="150"/>
    </row>
    <row r="87" spans="1:8" ht="13.5" customHeight="1">
      <c r="A87" s="41" t="s">
        <v>47</v>
      </c>
      <c r="B87" s="37"/>
      <c r="C87" s="48">
        <v>7239</v>
      </c>
    </row>
    <row r="88" spans="1:8" ht="13.5" customHeight="1">
      <c r="A88" s="103" t="s">
        <v>267</v>
      </c>
      <c r="B88" s="37"/>
      <c r="C88" s="48">
        <v>0</v>
      </c>
    </row>
    <row r="89" spans="1:8" ht="13.5" customHeight="1">
      <c r="A89" s="101" t="s">
        <v>259</v>
      </c>
      <c r="B89" s="37"/>
      <c r="C89" s="48">
        <v>500</v>
      </c>
    </row>
    <row r="90" spans="1:8" ht="30">
      <c r="A90" s="63" t="s">
        <v>70</v>
      </c>
      <c r="B90" s="85"/>
      <c r="C90" s="48">
        <v>0</v>
      </c>
    </row>
    <row r="91" spans="1:8" ht="30">
      <c r="A91" s="77" t="s">
        <v>112</v>
      </c>
      <c r="B91" s="53"/>
      <c r="C91" s="48">
        <v>0</v>
      </c>
    </row>
    <row r="92" spans="1:8" ht="13.5" customHeight="1">
      <c r="A92" s="27"/>
      <c r="B92" s="54" t="s">
        <v>45</v>
      </c>
      <c r="C92" s="48">
        <f>SUM(C87:C91)</f>
        <v>7739</v>
      </c>
    </row>
    <row r="93" spans="1:8" ht="13.5" customHeight="1">
      <c r="A93" s="31"/>
      <c r="B93" s="39" t="s">
        <v>27</v>
      </c>
      <c r="C93" s="40">
        <f>C85</f>
        <v>2028.5</v>
      </c>
      <c r="H93" s="35"/>
    </row>
    <row r="94" spans="1:8" ht="13.5" customHeight="1">
      <c r="A94" s="10"/>
      <c r="B94" s="10"/>
    </row>
    <row r="95" spans="1:8" ht="13.5" customHeight="1">
      <c r="A95" s="10"/>
      <c r="B95" s="10"/>
    </row>
    <row r="96" spans="1:8" ht="13.5" customHeight="1">
      <c r="A96" s="152" t="s">
        <v>149</v>
      </c>
      <c r="B96" s="192"/>
      <c r="C96" s="192"/>
      <c r="D96" s="192"/>
      <c r="E96" s="125"/>
    </row>
    <row r="97" spans="1:5" ht="13.5" customHeight="1">
      <c r="A97" s="171" t="s">
        <v>38</v>
      </c>
      <c r="B97" s="145"/>
      <c r="C97" s="171" t="s">
        <v>37</v>
      </c>
      <c r="D97" s="145"/>
      <c r="E97" s="42" t="s">
        <v>4</v>
      </c>
    </row>
    <row r="98" spans="1:5" ht="13.5" customHeight="1">
      <c r="A98" s="185" t="s">
        <v>73</v>
      </c>
      <c r="B98" s="186"/>
      <c r="C98" s="193" t="s">
        <v>208</v>
      </c>
      <c r="D98" s="236"/>
      <c r="E98" s="51">
        <v>1000</v>
      </c>
    </row>
    <row r="99" spans="1:5" ht="13.5" customHeight="1">
      <c r="A99" s="187"/>
      <c r="B99" s="188"/>
      <c r="C99" s="193" t="s">
        <v>144</v>
      </c>
      <c r="D99" s="193"/>
      <c r="E99" s="51">
        <v>0</v>
      </c>
    </row>
    <row r="100" spans="1:5" ht="13.5" customHeight="1">
      <c r="A100" s="187"/>
      <c r="B100" s="188"/>
      <c r="C100" s="175" t="s">
        <v>190</v>
      </c>
      <c r="D100" s="174"/>
      <c r="E100" s="51">
        <v>788</v>
      </c>
    </row>
    <row r="101" spans="1:5" ht="13.5" customHeight="1">
      <c r="A101" s="187"/>
      <c r="B101" s="188"/>
      <c r="C101" s="175" t="s">
        <v>205</v>
      </c>
      <c r="D101" s="174"/>
      <c r="E101" s="51">
        <v>318</v>
      </c>
    </row>
    <row r="102" spans="1:5" ht="13.5" customHeight="1">
      <c r="A102" s="187"/>
      <c r="B102" s="188"/>
      <c r="C102" s="175" t="s">
        <v>206</v>
      </c>
      <c r="D102" s="174"/>
      <c r="E102" s="51">
        <v>600</v>
      </c>
    </row>
    <row r="103" spans="1:5" ht="13.5" customHeight="1">
      <c r="A103" s="187"/>
      <c r="B103" s="188"/>
      <c r="C103" s="175" t="s">
        <v>257</v>
      </c>
      <c r="D103" s="174"/>
      <c r="E103" s="51">
        <v>264</v>
      </c>
    </row>
    <row r="104" spans="1:5" ht="13.5" customHeight="1">
      <c r="A104" s="187"/>
      <c r="B104" s="188"/>
      <c r="C104" s="175" t="s">
        <v>258</v>
      </c>
      <c r="D104" s="174"/>
      <c r="E104" s="51">
        <v>60</v>
      </c>
    </row>
    <row r="105" spans="1:5" ht="13.5" customHeight="1">
      <c r="A105" s="187"/>
      <c r="B105" s="188"/>
      <c r="C105" s="175" t="s">
        <v>268</v>
      </c>
      <c r="D105" s="174"/>
      <c r="E105" s="51">
        <v>900</v>
      </c>
    </row>
    <row r="106" spans="1:5" ht="13.5" customHeight="1">
      <c r="A106" s="187"/>
      <c r="B106" s="188"/>
      <c r="C106" s="175" t="s">
        <v>298</v>
      </c>
      <c r="D106" s="174"/>
      <c r="E106" s="51">
        <v>204</v>
      </c>
    </row>
    <row r="107" spans="1:5" ht="13.5" customHeight="1">
      <c r="A107" s="187"/>
      <c r="B107" s="188"/>
      <c r="C107" s="175" t="s">
        <v>299</v>
      </c>
      <c r="D107" s="174"/>
      <c r="E107" s="51">
        <v>207.5</v>
      </c>
    </row>
    <row r="108" spans="1:5" ht="13.5" customHeight="1">
      <c r="A108" s="189"/>
      <c r="B108" s="190"/>
      <c r="C108" s="234" t="s">
        <v>300</v>
      </c>
      <c r="D108" s="235"/>
      <c r="E108" s="51">
        <v>139.28</v>
      </c>
    </row>
    <row r="109" spans="1:5" ht="13.5" customHeight="1">
      <c r="A109" s="189" t="s">
        <v>40</v>
      </c>
      <c r="B109" s="190"/>
      <c r="C109" s="244"/>
      <c r="D109" s="244"/>
      <c r="E109" s="74">
        <f>C93</f>
        <v>2028.5</v>
      </c>
    </row>
    <row r="110" spans="1:5" ht="13.5" customHeight="1">
      <c r="C110" s="239" t="s">
        <v>41</v>
      </c>
      <c r="D110" s="141"/>
      <c r="E110" s="36">
        <f>('April 2024 - June 2024'!E140+E14)-SUM(E98:E109)</f>
        <v>499.83999999999924</v>
      </c>
    </row>
    <row r="111" spans="1:5" ht="13.5" customHeight="1"/>
    <row r="112" spans="1:5" ht="13.5" customHeight="1">
      <c r="A112" s="152" t="s">
        <v>150</v>
      </c>
      <c r="B112" s="192"/>
      <c r="C112" s="192"/>
      <c r="D112" s="192"/>
      <c r="E112" s="125"/>
    </row>
    <row r="113" spans="1:5" ht="13.5" customHeight="1">
      <c r="A113" s="152" t="s">
        <v>38</v>
      </c>
      <c r="B113" s="125"/>
      <c r="C113" s="152" t="s">
        <v>37</v>
      </c>
      <c r="D113" s="125"/>
      <c r="E113" s="22" t="s">
        <v>4</v>
      </c>
    </row>
    <row r="114" spans="1:5" ht="13.5" customHeight="1">
      <c r="A114" s="156" t="s">
        <v>72</v>
      </c>
      <c r="B114" s="157"/>
      <c r="C114" s="242"/>
      <c r="D114" s="243"/>
      <c r="E114" s="86">
        <f>E110</f>
        <v>499.83999999999924</v>
      </c>
    </row>
    <row r="115" spans="1:5" ht="13.5" customHeight="1">
      <c r="A115" s="185" t="s">
        <v>73</v>
      </c>
      <c r="B115" s="186"/>
      <c r="C115" s="237" t="s">
        <v>264</v>
      </c>
      <c r="D115" s="238"/>
      <c r="E115" s="87">
        <v>72</v>
      </c>
    </row>
    <row r="116" spans="1:5" ht="13.5" customHeight="1">
      <c r="A116" s="187"/>
      <c r="B116" s="188"/>
      <c r="C116" s="237" t="s">
        <v>265</v>
      </c>
      <c r="D116" s="238"/>
      <c r="E116" s="87">
        <v>55.3</v>
      </c>
    </row>
    <row r="117" spans="1:5" ht="13.5" customHeight="1">
      <c r="A117" s="187"/>
      <c r="B117" s="188"/>
      <c r="C117" s="193" t="s">
        <v>283</v>
      </c>
      <c r="D117" s="236"/>
      <c r="E117" s="84">
        <v>0</v>
      </c>
    </row>
    <row r="118" spans="1:5" ht="13.5" customHeight="1">
      <c r="A118" s="187"/>
      <c r="B118" s="188"/>
      <c r="C118" s="175" t="s">
        <v>276</v>
      </c>
      <c r="D118" s="174"/>
      <c r="E118" s="51">
        <v>500</v>
      </c>
    </row>
    <row r="119" spans="1:5" ht="13.5" customHeight="1">
      <c r="A119" s="187"/>
      <c r="B119" s="188"/>
      <c r="C119" s="193" t="s">
        <v>277</v>
      </c>
      <c r="D119" s="193"/>
      <c r="E119" s="51">
        <v>85</v>
      </c>
    </row>
    <row r="120" spans="1:5" ht="13.5" customHeight="1">
      <c r="A120" s="187"/>
      <c r="B120" s="188"/>
      <c r="C120" s="175" t="s">
        <v>304</v>
      </c>
      <c r="D120" s="174"/>
      <c r="E120" s="51">
        <v>630</v>
      </c>
    </row>
    <row r="121" spans="1:5" ht="13.5" customHeight="1">
      <c r="A121" s="189"/>
      <c r="B121" s="190"/>
      <c r="C121" s="234" t="s">
        <v>305</v>
      </c>
      <c r="D121" s="235"/>
      <c r="E121" s="51">
        <v>464.47</v>
      </c>
    </row>
    <row r="122" spans="1:5" ht="13.5" customHeight="1">
      <c r="A122" s="160" t="s">
        <v>40</v>
      </c>
      <c r="B122" s="161"/>
      <c r="C122" s="230"/>
      <c r="D122" s="123"/>
      <c r="E122" s="64">
        <f>C93</f>
        <v>2028.5</v>
      </c>
    </row>
    <row r="123" spans="1:5" ht="13.5" customHeight="1">
      <c r="C123" s="155" t="s">
        <v>28</v>
      </c>
      <c r="D123" s="125"/>
      <c r="E123" s="36">
        <f>(E114+E26)-SUM(E115:E122)</f>
        <v>425.06999999999925</v>
      </c>
    </row>
    <row r="124" spans="1:5" ht="13.5" customHeight="1">
      <c r="A124" s="23"/>
      <c r="B124" s="23"/>
      <c r="C124" s="23"/>
      <c r="D124" s="23"/>
      <c r="E124" s="23"/>
    </row>
    <row r="125" spans="1:5" ht="17.25" customHeight="1">
      <c r="A125" s="23"/>
      <c r="B125" s="23"/>
      <c r="C125" s="23"/>
      <c r="D125" s="23"/>
      <c r="E125" s="23"/>
    </row>
    <row r="126" spans="1:5" ht="13.5" customHeight="1">
      <c r="A126" s="158" t="s">
        <v>315</v>
      </c>
      <c r="B126" s="122"/>
      <c r="C126" s="122"/>
      <c r="D126" s="122"/>
      <c r="E126" s="123"/>
    </row>
    <row r="127" spans="1:5" ht="13.5" customHeight="1">
      <c r="A127" s="152" t="s">
        <v>38</v>
      </c>
      <c r="B127" s="125"/>
      <c r="C127" s="152" t="s">
        <v>37</v>
      </c>
      <c r="D127" s="125"/>
      <c r="E127" s="22" t="s">
        <v>4</v>
      </c>
    </row>
    <row r="128" spans="1:5" ht="13.5" customHeight="1">
      <c r="A128" s="156" t="s">
        <v>86</v>
      </c>
      <c r="B128" s="157"/>
      <c r="C128" s="162"/>
      <c r="D128" s="125"/>
      <c r="E128" s="36">
        <f>E123</f>
        <v>425.06999999999925</v>
      </c>
    </row>
    <row r="129" spans="1:5" ht="13.5" customHeight="1">
      <c r="A129" s="231" t="s">
        <v>73</v>
      </c>
      <c r="B129" s="231"/>
      <c r="C129" s="182" t="s">
        <v>145</v>
      </c>
      <c r="D129" s="229"/>
      <c r="E129" s="71">
        <v>78</v>
      </c>
    </row>
    <row r="130" spans="1:5" ht="13.5" customHeight="1">
      <c r="A130" s="231"/>
      <c r="B130" s="231"/>
      <c r="C130" s="173" t="s">
        <v>358</v>
      </c>
      <c r="D130" s="174"/>
      <c r="E130" s="51">
        <v>1150</v>
      </c>
    </row>
    <row r="131" spans="1:5" ht="13.5" customHeight="1">
      <c r="A131" s="231"/>
      <c r="B131" s="231"/>
      <c r="C131" s="173" t="s">
        <v>284</v>
      </c>
      <c r="D131" s="174"/>
      <c r="E131" s="51">
        <v>500</v>
      </c>
    </row>
    <row r="132" spans="1:5" ht="13.5" customHeight="1">
      <c r="A132" s="231"/>
      <c r="B132" s="231"/>
      <c r="C132" s="173" t="s">
        <v>307</v>
      </c>
      <c r="D132" s="174"/>
      <c r="E132" s="51">
        <v>30</v>
      </c>
    </row>
    <row r="133" spans="1:5" ht="36.75" customHeight="1">
      <c r="A133" s="231"/>
      <c r="B133" s="231"/>
      <c r="C133" s="241" t="s">
        <v>353</v>
      </c>
      <c r="D133" s="193"/>
      <c r="E133" s="100">
        <v>20</v>
      </c>
    </row>
    <row r="134" spans="1:5" ht="13.5" customHeight="1">
      <c r="A134" s="160" t="s">
        <v>40</v>
      </c>
      <c r="B134" s="161"/>
      <c r="C134" s="230"/>
      <c r="D134" s="141"/>
      <c r="E134" s="107">
        <f>C93</f>
        <v>2028.5</v>
      </c>
    </row>
    <row r="135" spans="1:5" ht="13.5" customHeight="1">
      <c r="C135" s="155" t="s">
        <v>28</v>
      </c>
      <c r="D135" s="125"/>
      <c r="E135" s="51">
        <f>(E36+E128)-SUM(E129:E134)</f>
        <v>324.56999999999971</v>
      </c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</sheetData>
  <mergeCells count="83">
    <mergeCell ref="C133:D133"/>
    <mergeCell ref="C120:D120"/>
    <mergeCell ref="A115:B121"/>
    <mergeCell ref="A74:C74"/>
    <mergeCell ref="A97:B97"/>
    <mergeCell ref="A79:C79"/>
    <mergeCell ref="A86:C86"/>
    <mergeCell ref="A96:E96"/>
    <mergeCell ref="C97:D97"/>
    <mergeCell ref="C98:D98"/>
    <mergeCell ref="C119:D119"/>
    <mergeCell ref="A114:B114"/>
    <mergeCell ref="C114:D114"/>
    <mergeCell ref="C101:D101"/>
    <mergeCell ref="C109:D109"/>
    <mergeCell ref="A109:B109"/>
    <mergeCell ref="C31:D31"/>
    <mergeCell ref="C24:D24"/>
    <mergeCell ref="A60:C60"/>
    <mergeCell ref="A65:C65"/>
    <mergeCell ref="A68:C68"/>
    <mergeCell ref="A48:C49"/>
    <mergeCell ref="A56:C56"/>
    <mergeCell ref="A43:C43"/>
    <mergeCell ref="A41:C41"/>
    <mergeCell ref="C32:D32"/>
    <mergeCell ref="C33:D33"/>
    <mergeCell ref="C35:D35"/>
    <mergeCell ref="C34:D34"/>
    <mergeCell ref="A98:B108"/>
    <mergeCell ref="C121:D121"/>
    <mergeCell ref="C118:D118"/>
    <mergeCell ref="C103:D103"/>
    <mergeCell ref="C99:D99"/>
    <mergeCell ref="C117:D117"/>
    <mergeCell ref="C115:D115"/>
    <mergeCell ref="C116:D116"/>
    <mergeCell ref="C108:D108"/>
    <mergeCell ref="C105:D105"/>
    <mergeCell ref="C110:D110"/>
    <mergeCell ref="A112:E112"/>
    <mergeCell ref="A113:B113"/>
    <mergeCell ref="C100:D100"/>
    <mergeCell ref="C102:D102"/>
    <mergeCell ref="C104:D104"/>
    <mergeCell ref="C113:D113"/>
    <mergeCell ref="C17:D17"/>
    <mergeCell ref="C21:D21"/>
    <mergeCell ref="A28:E28"/>
    <mergeCell ref="C29:D29"/>
    <mergeCell ref="C30:D30"/>
    <mergeCell ref="C25:D25"/>
    <mergeCell ref="C22:D22"/>
    <mergeCell ref="C18:D18"/>
    <mergeCell ref="C19:D19"/>
    <mergeCell ref="C20:D20"/>
    <mergeCell ref="C23:D23"/>
    <mergeCell ref="C106:D106"/>
    <mergeCell ref="C107:D107"/>
    <mergeCell ref="C135:D135"/>
    <mergeCell ref="C129:D129"/>
    <mergeCell ref="A122:B122"/>
    <mergeCell ref="C122:D122"/>
    <mergeCell ref="C123:D123"/>
    <mergeCell ref="A126:E126"/>
    <mergeCell ref="A127:B127"/>
    <mergeCell ref="C127:D127"/>
    <mergeCell ref="A128:B128"/>
    <mergeCell ref="C128:D128"/>
    <mergeCell ref="A134:B134"/>
    <mergeCell ref="C134:D134"/>
    <mergeCell ref="C131:D131"/>
    <mergeCell ref="C130:D130"/>
    <mergeCell ref="C132:D132"/>
    <mergeCell ref="A129:B133"/>
    <mergeCell ref="A1:E1"/>
    <mergeCell ref="A8:E8"/>
    <mergeCell ref="C9:D9"/>
    <mergeCell ref="C10:D10"/>
    <mergeCell ref="A16:E16"/>
    <mergeCell ref="C13:D13"/>
    <mergeCell ref="C11:D11"/>
    <mergeCell ref="C12:D12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10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14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2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8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35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4"/>
  <sheetViews>
    <sheetView topLeftCell="A82" workbookViewId="0">
      <selection activeCell="B86" sqref="B8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7" t="s">
        <v>88</v>
      </c>
      <c r="B1" s="117"/>
      <c r="C1" s="117"/>
      <c r="D1" s="117"/>
      <c r="E1" s="11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2024'!E135</f>
        <v>324.56999999999971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324.56999999999971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2024'!C5)+SUM(E90,E99,E108,E91)</f>
        <v>-4569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1" t="s">
        <v>316</v>
      </c>
      <c r="B8" s="122"/>
      <c r="C8" s="122"/>
      <c r="D8" s="122"/>
      <c r="E8" s="12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4" t="s">
        <v>3</v>
      </c>
      <c r="D9" s="125"/>
      <c r="E9" s="16" t="s">
        <v>4</v>
      </c>
    </row>
    <row r="10" spans="1:25" ht="13.5" customHeight="1">
      <c r="A10" s="29" t="s">
        <v>117</v>
      </c>
      <c r="B10" s="2" t="s">
        <v>25</v>
      </c>
      <c r="C10" s="119" t="s">
        <v>113</v>
      </c>
      <c r="D10" s="120"/>
      <c r="E10" s="17">
        <v>0</v>
      </c>
    </row>
    <row r="11" spans="1:25" ht="17.25" customHeight="1">
      <c r="A11" s="32" t="s">
        <v>141</v>
      </c>
      <c r="B11" s="31" t="s">
        <v>312</v>
      </c>
      <c r="C11" s="233" t="s">
        <v>313</v>
      </c>
      <c r="D11" s="116"/>
      <c r="E11" s="65">
        <v>27</v>
      </c>
    </row>
    <row r="12" spans="1:25" ht="13.15" customHeight="1">
      <c r="A12" s="32" t="s">
        <v>141</v>
      </c>
      <c r="B12" s="31" t="s">
        <v>5</v>
      </c>
      <c r="C12" s="115" t="s">
        <v>6</v>
      </c>
      <c r="D12" s="116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21" t="s">
        <v>290</v>
      </c>
      <c r="B15" s="122"/>
      <c r="C15" s="122"/>
      <c r="D15" s="122"/>
      <c r="E15" s="12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24" t="s">
        <v>3</v>
      </c>
      <c r="D16" s="125"/>
      <c r="E16" s="16" t="s">
        <v>4</v>
      </c>
    </row>
    <row r="17" spans="1:25" ht="13.15" customHeight="1">
      <c r="A17" s="24" t="s">
        <v>118</v>
      </c>
      <c r="B17" s="2" t="s">
        <v>25</v>
      </c>
      <c r="C17" s="119" t="s">
        <v>113</v>
      </c>
      <c r="D17" s="125"/>
      <c r="E17" s="18">
        <v>0</v>
      </c>
    </row>
    <row r="18" spans="1:25" ht="16.5" customHeight="1">
      <c r="A18" s="32" t="s">
        <v>142</v>
      </c>
      <c r="B18" s="31" t="s">
        <v>312</v>
      </c>
      <c r="C18" s="233" t="s">
        <v>313</v>
      </c>
      <c r="D18" s="116"/>
      <c r="E18" s="65">
        <v>27</v>
      </c>
    </row>
    <row r="19" spans="1:25" ht="13.15" customHeight="1">
      <c r="A19" s="32" t="s">
        <v>142</v>
      </c>
      <c r="B19" s="31" t="s">
        <v>5</v>
      </c>
      <c r="C19" s="115" t="s">
        <v>6</v>
      </c>
      <c r="D19" s="116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SUM(E17,E19)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21" t="s">
        <v>297</v>
      </c>
      <c r="B22" s="122"/>
      <c r="C22" s="122"/>
      <c r="D22" s="122"/>
      <c r="E22" s="12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27" t="s">
        <v>3</v>
      </c>
      <c r="D23" s="145"/>
      <c r="E23" s="70" t="s">
        <v>4</v>
      </c>
    </row>
    <row r="24" spans="1:25" ht="13.15" customHeight="1">
      <c r="A24" s="32" t="s">
        <v>119</v>
      </c>
      <c r="B24" s="31" t="s">
        <v>25</v>
      </c>
      <c r="C24" s="225" t="s">
        <v>113</v>
      </c>
      <c r="D24" s="232"/>
      <c r="E24" s="65">
        <v>0</v>
      </c>
    </row>
    <row r="25" spans="1:25" ht="16.5" customHeight="1">
      <c r="A25" s="32" t="s">
        <v>143</v>
      </c>
      <c r="B25" s="31" t="s">
        <v>312</v>
      </c>
      <c r="C25" s="233" t="s">
        <v>313</v>
      </c>
      <c r="D25" s="116"/>
      <c r="E25" s="65">
        <v>27</v>
      </c>
    </row>
    <row r="26" spans="1:25" ht="13.15" customHeight="1">
      <c r="A26" s="32" t="s">
        <v>143</v>
      </c>
      <c r="B26" s="31" t="s">
        <v>5</v>
      </c>
      <c r="C26" s="115" t="s">
        <v>6</v>
      </c>
      <c r="D26" s="116"/>
      <c r="E26" s="65">
        <v>2405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2432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0" t="s">
        <v>89</v>
      </c>
      <c r="B32" s="192"/>
      <c r="C32" s="125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77" t="s">
        <v>8</v>
      </c>
      <c r="B34" s="192"/>
      <c r="C34" s="125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207.5</v>
      </c>
    </row>
    <row r="38" spans="1:4" ht="13.5" customHeight="1">
      <c r="A38" s="27"/>
      <c r="B38" s="24" t="s">
        <v>32</v>
      </c>
      <c r="C38" s="28">
        <f>SUM(C35:C37)</f>
        <v>285.5</v>
      </c>
    </row>
    <row r="39" spans="1:4" ht="13.5" customHeight="1">
      <c r="A39" s="139" t="s">
        <v>11</v>
      </c>
      <c r="B39" s="132"/>
      <c r="C39" s="133"/>
    </row>
    <row r="40" spans="1:4" ht="13.5" customHeight="1">
      <c r="A40" s="140"/>
      <c r="B40" s="141"/>
      <c r="C40" s="142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77" t="s">
        <v>17</v>
      </c>
      <c r="B47" s="192"/>
      <c r="C47" s="125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77" t="s">
        <v>50</v>
      </c>
      <c r="B51" s="178"/>
      <c r="C51" s="179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77" t="s">
        <v>22</v>
      </c>
      <c r="B56" s="178"/>
      <c r="C56" s="179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43" t="s">
        <v>54</v>
      </c>
      <c r="B59" s="144"/>
      <c r="C59" s="145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271</v>
      </c>
      <c r="B61" s="32" t="s">
        <v>272</v>
      </c>
      <c r="C61" s="33">
        <v>0</v>
      </c>
    </row>
    <row r="62" spans="1:3" ht="30">
      <c r="A62" s="31" t="s">
        <v>274</v>
      </c>
      <c r="B62" s="32" t="s">
        <v>275</v>
      </c>
      <c r="C62" s="33">
        <v>0</v>
      </c>
    </row>
    <row r="63" spans="1:3" ht="33" customHeight="1">
      <c r="A63" s="31" t="s">
        <v>273</v>
      </c>
      <c r="B63" s="32" t="s">
        <v>273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51" t="s">
        <v>35</v>
      </c>
      <c r="B65" s="141"/>
      <c r="C65" s="123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48" t="s">
        <v>31</v>
      </c>
      <c r="B70" s="149"/>
      <c r="C70" s="150"/>
    </row>
    <row r="71" spans="1:3" ht="13.5" customHeight="1">
      <c r="A71" s="56" t="s">
        <v>42</v>
      </c>
      <c r="B71" s="61" t="s">
        <v>49</v>
      </c>
      <c r="C71" s="58">
        <v>330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354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1350</v>
      </c>
    </row>
    <row r="76" spans="1:3" ht="13.5" customHeight="1">
      <c r="A76" s="27"/>
      <c r="B76" s="52" t="s">
        <v>57</v>
      </c>
      <c r="C76" s="38">
        <f>C38+C46+C50+C55+C58+C64+C69+C75</f>
        <v>1635.5</v>
      </c>
    </row>
    <row r="77" spans="1:3" ht="13.5" customHeight="1">
      <c r="A77" s="148" t="s">
        <v>44</v>
      </c>
      <c r="B77" s="159"/>
      <c r="C77" s="150"/>
    </row>
    <row r="78" spans="1:3" ht="13.5" customHeight="1">
      <c r="A78" s="41" t="s">
        <v>47</v>
      </c>
      <c r="B78" s="37"/>
      <c r="C78" s="48">
        <v>5839</v>
      </c>
    </row>
    <row r="79" spans="1:3" ht="13.5" customHeight="1">
      <c r="A79" s="103" t="s">
        <v>267</v>
      </c>
      <c r="B79" s="37"/>
      <c r="C79" s="48">
        <v>0</v>
      </c>
    </row>
    <row r="80" spans="1:3" ht="13.5" customHeight="1">
      <c r="A80" s="101" t="s">
        <v>259</v>
      </c>
      <c r="B80" s="37"/>
      <c r="C80" s="48">
        <v>0</v>
      </c>
    </row>
    <row r="81" spans="1:8" ht="30">
      <c r="A81" s="63" t="s">
        <v>70</v>
      </c>
      <c r="B81" s="53"/>
      <c r="C81" s="48">
        <v>0</v>
      </c>
    </row>
    <row r="82" spans="1:8" ht="30">
      <c r="A82" s="77" t="s">
        <v>112</v>
      </c>
      <c r="B82" s="53"/>
      <c r="C82" s="48">
        <v>0</v>
      </c>
    </row>
    <row r="83" spans="1:8" ht="13.5" customHeight="1">
      <c r="A83" s="27"/>
      <c r="B83" s="54">
        <v>0</v>
      </c>
      <c r="C83" s="48">
        <f>SUM(C78:C82)</f>
        <v>5839</v>
      </c>
    </row>
    <row r="84" spans="1:8" ht="13.5" customHeight="1">
      <c r="A84" s="31"/>
      <c r="B84" s="39" t="s">
        <v>27</v>
      </c>
      <c r="C84" s="40">
        <f>C76</f>
        <v>1635.5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52" t="s">
        <v>332</v>
      </c>
      <c r="B87" s="192"/>
      <c r="C87" s="192"/>
      <c r="D87" s="192"/>
      <c r="E87" s="125"/>
    </row>
    <row r="88" spans="1:8" ht="13.5" customHeight="1">
      <c r="A88" s="171" t="s">
        <v>38</v>
      </c>
      <c r="B88" s="145"/>
      <c r="C88" s="171" t="s">
        <v>37</v>
      </c>
      <c r="D88" s="145"/>
      <c r="E88" s="42" t="s">
        <v>4</v>
      </c>
    </row>
    <row r="89" spans="1:8" ht="13.5" customHeight="1">
      <c r="A89" s="156" t="s">
        <v>204</v>
      </c>
      <c r="B89" s="157"/>
      <c r="C89" s="162"/>
      <c r="D89" s="125"/>
      <c r="E89" s="36">
        <f>'July 2024 - September 2024'!E135</f>
        <v>324.56999999999971</v>
      </c>
    </row>
    <row r="90" spans="1:8" ht="13.5" customHeight="1">
      <c r="A90" s="185" t="s">
        <v>73</v>
      </c>
      <c r="B90" s="186"/>
      <c r="C90" s="193" t="s">
        <v>356</v>
      </c>
      <c r="D90" s="236"/>
      <c r="E90" s="51">
        <v>0</v>
      </c>
    </row>
    <row r="91" spans="1:8" ht="13.5" customHeight="1">
      <c r="A91" s="187"/>
      <c r="B91" s="188"/>
      <c r="C91" s="175" t="s">
        <v>278</v>
      </c>
      <c r="D91" s="174"/>
      <c r="E91" s="51">
        <v>500</v>
      </c>
    </row>
    <row r="92" spans="1:8" ht="13.5" customHeight="1">
      <c r="A92" s="189"/>
      <c r="B92" s="190"/>
      <c r="C92" s="193" t="s">
        <v>360</v>
      </c>
      <c r="D92" s="193"/>
      <c r="E92" s="51">
        <v>300</v>
      </c>
    </row>
    <row r="93" spans="1:8" ht="13.5" customHeight="1">
      <c r="A93" s="189" t="s">
        <v>40</v>
      </c>
      <c r="B93" s="190"/>
      <c r="C93" s="183"/>
      <c r="D93" s="184"/>
      <c r="E93" s="43">
        <f>C84</f>
        <v>1635.5</v>
      </c>
    </row>
    <row r="94" spans="1:8" ht="13.5" customHeight="1">
      <c r="C94" s="137" t="s">
        <v>41</v>
      </c>
      <c r="D94" s="192"/>
      <c r="E94" s="36">
        <f>('July 2024 - September 2024'!E135+E13)-SUM(E90:E93)</f>
        <v>321.06999999999971</v>
      </c>
    </row>
    <row r="95" spans="1:8" ht="13.5" customHeight="1"/>
    <row r="96" spans="1:8" ht="13.5" customHeight="1">
      <c r="A96" s="152" t="s">
        <v>151</v>
      </c>
      <c r="B96" s="192"/>
      <c r="C96" s="192"/>
      <c r="D96" s="192"/>
      <c r="E96" s="125"/>
    </row>
    <row r="97" spans="1:5" ht="13.5" customHeight="1">
      <c r="A97" s="152" t="s">
        <v>38</v>
      </c>
      <c r="B97" s="125"/>
      <c r="C97" s="152" t="s">
        <v>37</v>
      </c>
      <c r="D97" s="125"/>
      <c r="E97" s="22" t="s">
        <v>4</v>
      </c>
    </row>
    <row r="98" spans="1:5" ht="13.5" customHeight="1">
      <c r="A98" s="167" t="s">
        <v>87</v>
      </c>
      <c r="B98" s="120"/>
      <c r="C98" s="246"/>
      <c r="D98" s="247"/>
      <c r="E98" s="36">
        <f>E94</f>
        <v>321.06999999999971</v>
      </c>
    </row>
    <row r="99" spans="1:5" ht="13.5" customHeight="1">
      <c r="A99" s="156" t="s">
        <v>73</v>
      </c>
      <c r="B99" s="245"/>
      <c r="C99" s="180" t="s">
        <v>361</v>
      </c>
      <c r="D99" s="248"/>
      <c r="E99" s="51">
        <v>760</v>
      </c>
    </row>
    <row r="100" spans="1:5" ht="13.5" customHeight="1">
      <c r="A100" s="160"/>
      <c r="B100" s="164"/>
      <c r="C100" s="180"/>
      <c r="D100" s="169"/>
      <c r="E100" s="51">
        <v>0</v>
      </c>
    </row>
    <row r="101" spans="1:5" ht="13.5" customHeight="1">
      <c r="A101" s="167" t="s">
        <v>40</v>
      </c>
      <c r="B101" s="120"/>
      <c r="C101" s="162"/>
      <c r="D101" s="125"/>
      <c r="E101" s="64">
        <f>C84</f>
        <v>1635.5</v>
      </c>
    </row>
    <row r="102" spans="1:5" ht="13.5" customHeight="1">
      <c r="C102" s="155" t="s">
        <v>28</v>
      </c>
      <c r="D102" s="125"/>
      <c r="E102" s="36">
        <f>(E20+E98)-SUM(E99:E101)</f>
        <v>330.56999999999971</v>
      </c>
    </row>
    <row r="103" spans="1:5" ht="13.5" customHeight="1">
      <c r="A103" s="23"/>
      <c r="B103" s="23"/>
      <c r="C103" s="23"/>
      <c r="D103" s="23"/>
      <c r="E103" s="23"/>
    </row>
    <row r="104" spans="1:5" ht="17.25" customHeight="1">
      <c r="A104" s="23"/>
      <c r="B104" s="23"/>
      <c r="C104" s="23"/>
      <c r="D104" s="23"/>
      <c r="E104" s="23"/>
    </row>
    <row r="105" spans="1:5" ht="13.5" customHeight="1">
      <c r="A105" s="158" t="s">
        <v>152</v>
      </c>
      <c r="B105" s="122"/>
      <c r="C105" s="122"/>
      <c r="D105" s="122"/>
      <c r="E105" s="123"/>
    </row>
    <row r="106" spans="1:5" ht="13.5" customHeight="1">
      <c r="A106" s="152" t="s">
        <v>38</v>
      </c>
      <c r="B106" s="125"/>
      <c r="C106" s="152" t="s">
        <v>37</v>
      </c>
      <c r="D106" s="125"/>
      <c r="E106" s="22" t="s">
        <v>4</v>
      </c>
    </row>
    <row r="107" spans="1:5" ht="13.5" customHeight="1">
      <c r="A107" s="167" t="s">
        <v>90</v>
      </c>
      <c r="B107" s="120"/>
      <c r="C107" s="162"/>
      <c r="D107" s="125"/>
      <c r="E107" s="36">
        <f>E102</f>
        <v>330.56999999999971</v>
      </c>
    </row>
    <row r="108" spans="1:5" ht="13.5" customHeight="1">
      <c r="A108" s="156" t="s">
        <v>73</v>
      </c>
      <c r="B108" s="245"/>
      <c r="C108" s="180" t="s">
        <v>361</v>
      </c>
      <c r="D108" s="170"/>
      <c r="E108" s="51">
        <v>760</v>
      </c>
    </row>
    <row r="109" spans="1:5" ht="13.5" customHeight="1">
      <c r="A109" s="160"/>
      <c r="B109" s="164"/>
      <c r="C109" s="180"/>
      <c r="D109" s="169"/>
      <c r="E109" s="51">
        <v>0</v>
      </c>
    </row>
    <row r="110" spans="1:5" ht="13.5" customHeight="1">
      <c r="A110" s="167" t="s">
        <v>40</v>
      </c>
      <c r="B110" s="120"/>
      <c r="C110" s="162"/>
      <c r="D110" s="125"/>
      <c r="E110" s="64">
        <f>C84</f>
        <v>1635.5</v>
      </c>
    </row>
    <row r="111" spans="1:5" ht="13.5" customHeight="1">
      <c r="C111" s="155" t="s">
        <v>28</v>
      </c>
      <c r="D111" s="125"/>
      <c r="E111" s="51">
        <f>(E27+E107)-SUM(E108:E110)</f>
        <v>367.06999999999971</v>
      </c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</sheetData>
  <mergeCells count="60">
    <mergeCell ref="C11:D11"/>
    <mergeCell ref="C18:D18"/>
    <mergeCell ref="C25:D25"/>
    <mergeCell ref="A110:B110"/>
    <mergeCell ref="C110:D110"/>
    <mergeCell ref="C99:D99"/>
    <mergeCell ref="A101:B101"/>
    <mergeCell ref="C101:D101"/>
    <mergeCell ref="A99:B100"/>
    <mergeCell ref="C100:D100"/>
    <mergeCell ref="A77:C77"/>
    <mergeCell ref="A87:E87"/>
    <mergeCell ref="A88:B88"/>
    <mergeCell ref="C88:D88"/>
    <mergeCell ref="A98:B98"/>
    <mergeCell ref="C111:D111"/>
    <mergeCell ref="C90:D90"/>
    <mergeCell ref="C108:D108"/>
    <mergeCell ref="A93:B93"/>
    <mergeCell ref="C93:D93"/>
    <mergeCell ref="C94:D94"/>
    <mergeCell ref="A96:E96"/>
    <mergeCell ref="A97:B97"/>
    <mergeCell ref="C97:D97"/>
    <mergeCell ref="A107:B107"/>
    <mergeCell ref="C107:D107"/>
    <mergeCell ref="C102:D102"/>
    <mergeCell ref="A105:E105"/>
    <mergeCell ref="A106:B106"/>
    <mergeCell ref="C106:D106"/>
    <mergeCell ref="C98:D98"/>
    <mergeCell ref="C91:D91"/>
    <mergeCell ref="A56:C56"/>
    <mergeCell ref="A59:C59"/>
    <mergeCell ref="C19:D19"/>
    <mergeCell ref="C26:D26"/>
    <mergeCell ref="A70:C70"/>
    <mergeCell ref="A32:C32"/>
    <mergeCell ref="A34:C34"/>
    <mergeCell ref="A39:C40"/>
    <mergeCell ref="A47:C47"/>
    <mergeCell ref="A51:C51"/>
    <mergeCell ref="A90:B92"/>
    <mergeCell ref="C92:D92"/>
    <mergeCell ref="A108:B109"/>
    <mergeCell ref="C109:D109"/>
    <mergeCell ref="C16:D16"/>
    <mergeCell ref="A1:E1"/>
    <mergeCell ref="A8:E8"/>
    <mergeCell ref="C9:D9"/>
    <mergeCell ref="C10:D10"/>
    <mergeCell ref="A15:E15"/>
    <mergeCell ref="C12:D12"/>
    <mergeCell ref="A89:B89"/>
    <mergeCell ref="C89:D89"/>
    <mergeCell ref="A65:C65"/>
    <mergeCell ref="C17:D17"/>
    <mergeCell ref="A22:E22"/>
    <mergeCell ref="C23:D23"/>
    <mergeCell ref="C24:D24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9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4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8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102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7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11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8"/>
  <sheetViews>
    <sheetView topLeftCell="A79" workbookViewId="0">
      <selection activeCell="A96" sqref="A96:B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7" t="s">
        <v>94</v>
      </c>
      <c r="B1" s="117"/>
      <c r="C1" s="117"/>
      <c r="D1" s="117"/>
      <c r="E1" s="11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2024'!E111</f>
        <v>367.06999999999971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367.06999999999971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2024'!C5)+SUM(E87,E95,E103)</f>
        <v>-2239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1" t="s">
        <v>317</v>
      </c>
      <c r="B8" s="122"/>
      <c r="C8" s="122"/>
      <c r="D8" s="122"/>
      <c r="E8" s="12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4" t="s">
        <v>3</v>
      </c>
      <c r="D9" s="125"/>
      <c r="E9" s="16" t="s">
        <v>4</v>
      </c>
    </row>
    <row r="10" spans="1:25" ht="13.5" customHeight="1">
      <c r="A10" s="29" t="s">
        <v>225</v>
      </c>
      <c r="B10" s="78" t="s">
        <v>5</v>
      </c>
      <c r="C10" s="228" t="s">
        <v>6</v>
      </c>
      <c r="D10" s="228"/>
      <c r="E10" s="99">
        <v>2405</v>
      </c>
    </row>
    <row r="11" spans="1:25" ht="16.5" customHeight="1">
      <c r="A11" s="32" t="s">
        <v>225</v>
      </c>
      <c r="B11" s="31" t="s">
        <v>312</v>
      </c>
      <c r="C11" s="233" t="s">
        <v>313</v>
      </c>
      <c r="D11" s="116"/>
      <c r="E11" s="65">
        <v>27</v>
      </c>
    </row>
    <row r="12" spans="1:25" ht="13.5" customHeight="1">
      <c r="A12" s="24" t="s">
        <v>120</v>
      </c>
      <c r="B12" s="2" t="s">
        <v>25</v>
      </c>
      <c r="C12" s="119" t="s">
        <v>113</v>
      </c>
      <c r="D12" s="120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21" t="s">
        <v>318</v>
      </c>
      <c r="B15" s="122"/>
      <c r="C15" s="122"/>
      <c r="D15" s="122"/>
      <c r="E15" s="12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24" t="s">
        <v>3</v>
      </c>
      <c r="D16" s="125"/>
      <c r="E16" s="16" t="s">
        <v>4</v>
      </c>
    </row>
    <row r="17" spans="1:25" ht="13.5" customHeight="1">
      <c r="A17" s="29" t="s">
        <v>226</v>
      </c>
      <c r="B17" s="78" t="s">
        <v>5</v>
      </c>
      <c r="C17" s="228" t="s">
        <v>6</v>
      </c>
      <c r="D17" s="228"/>
      <c r="E17" s="99">
        <v>2405</v>
      </c>
    </row>
    <row r="18" spans="1:25" ht="13.15" customHeight="1">
      <c r="A18" s="24" t="s">
        <v>121</v>
      </c>
      <c r="B18" s="2" t="s">
        <v>25</v>
      </c>
      <c r="C18" s="119" t="s">
        <v>113</v>
      </c>
      <c r="D18" s="125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21" t="s">
        <v>319</v>
      </c>
      <c r="B21" s="122"/>
      <c r="C21" s="122"/>
      <c r="D21" s="122"/>
      <c r="E21" s="12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27" t="s">
        <v>3</v>
      </c>
      <c r="D22" s="145"/>
      <c r="E22" s="70" t="s">
        <v>4</v>
      </c>
    </row>
    <row r="23" spans="1:25" ht="13.5" customHeight="1">
      <c r="A23" s="29" t="s">
        <v>227</v>
      </c>
      <c r="B23" s="78" t="s">
        <v>5</v>
      </c>
      <c r="C23" s="228" t="s">
        <v>6</v>
      </c>
      <c r="D23" s="228"/>
      <c r="E23" s="99">
        <v>2405</v>
      </c>
    </row>
    <row r="24" spans="1:25" ht="13.15" customHeight="1">
      <c r="A24" s="32" t="s">
        <v>122</v>
      </c>
      <c r="B24" s="31" t="s">
        <v>25</v>
      </c>
      <c r="C24" s="225" t="s">
        <v>113</v>
      </c>
      <c r="D24" s="232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0" t="s">
        <v>95</v>
      </c>
      <c r="B30" s="192"/>
      <c r="C30" s="125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77" t="s">
        <v>8</v>
      </c>
      <c r="B32" s="192"/>
      <c r="C32" s="125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139" t="s">
        <v>11</v>
      </c>
      <c r="B37" s="132"/>
      <c r="C37" s="133"/>
    </row>
    <row r="38" spans="1:3" ht="13.5" customHeight="1">
      <c r="A38" s="140"/>
      <c r="B38" s="141"/>
      <c r="C38" s="14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77" t="s">
        <v>17</v>
      </c>
      <c r="B45" s="192"/>
      <c r="C45" s="125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77" t="s">
        <v>50</v>
      </c>
      <c r="B49" s="178"/>
      <c r="C49" s="17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77" t="s">
        <v>22</v>
      </c>
      <c r="B54" s="178"/>
      <c r="C54" s="17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43" t="s">
        <v>54</v>
      </c>
      <c r="B57" s="144"/>
      <c r="C57" s="14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271</v>
      </c>
      <c r="B59" s="32" t="s">
        <v>272</v>
      </c>
      <c r="C59" s="33">
        <v>0</v>
      </c>
    </row>
    <row r="60" spans="1:3" ht="30">
      <c r="A60" s="31" t="s">
        <v>274</v>
      </c>
      <c r="B60" s="32" t="s">
        <v>275</v>
      </c>
      <c r="C60" s="33">
        <v>0</v>
      </c>
    </row>
    <row r="61" spans="1:3" ht="33" customHeight="1">
      <c r="A61" s="31" t="s">
        <v>273</v>
      </c>
      <c r="B61" s="32" t="s">
        <v>273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51" t="s">
        <v>35</v>
      </c>
      <c r="B63" s="141"/>
      <c r="C63" s="12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48" t="s">
        <v>31</v>
      </c>
      <c r="B68" s="149"/>
      <c r="C68" s="150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355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1635.5</v>
      </c>
    </row>
    <row r="75" spans="1:3" ht="13.5" customHeight="1">
      <c r="A75" s="148" t="s">
        <v>44</v>
      </c>
      <c r="B75" s="159"/>
      <c r="C75" s="150"/>
    </row>
    <row r="76" spans="1:3" ht="13.5" customHeight="1">
      <c r="A76" s="41" t="s">
        <v>47</v>
      </c>
      <c r="B76" s="37"/>
      <c r="C76" s="48">
        <v>3139</v>
      </c>
    </row>
    <row r="77" spans="1:3" ht="13.5" customHeight="1">
      <c r="A77" s="103" t="s">
        <v>267</v>
      </c>
      <c r="B77" s="37"/>
      <c r="C77" s="48">
        <v>0</v>
      </c>
    </row>
    <row r="78" spans="1:3" ht="13.5" customHeight="1">
      <c r="A78" s="101" t="s">
        <v>259</v>
      </c>
      <c r="B78" s="37"/>
      <c r="C78" s="48"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3139</v>
      </c>
    </row>
    <row r="82" spans="1:8" ht="13.5" customHeight="1">
      <c r="A82" s="31"/>
      <c r="B82" s="39" t="s">
        <v>27</v>
      </c>
      <c r="C82" s="40">
        <f>C74</f>
        <v>1635.5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2" t="s">
        <v>333</v>
      </c>
      <c r="B85" s="192"/>
      <c r="C85" s="192"/>
      <c r="D85" s="192"/>
      <c r="E85" s="125"/>
    </row>
    <row r="86" spans="1:8" ht="13.5" customHeight="1">
      <c r="A86" s="171" t="s">
        <v>38</v>
      </c>
      <c r="B86" s="145"/>
      <c r="C86" s="171" t="s">
        <v>37</v>
      </c>
      <c r="D86" s="145"/>
      <c r="E86" s="42" t="s">
        <v>4</v>
      </c>
    </row>
    <row r="87" spans="1:8" ht="13.5" customHeight="1">
      <c r="A87" s="185" t="s">
        <v>73</v>
      </c>
      <c r="B87" s="186"/>
      <c r="C87" s="182" t="s">
        <v>362</v>
      </c>
      <c r="D87" s="229"/>
      <c r="E87" s="51">
        <v>790</v>
      </c>
    </row>
    <row r="88" spans="1:8" ht="13.5" customHeight="1">
      <c r="A88" s="189"/>
      <c r="B88" s="190"/>
      <c r="C88" s="193"/>
      <c r="D88" s="193"/>
      <c r="E88" s="51">
        <v>0</v>
      </c>
    </row>
    <row r="89" spans="1:8" ht="13.5" customHeight="1">
      <c r="A89" s="189" t="s">
        <v>40</v>
      </c>
      <c r="B89" s="190"/>
      <c r="C89" s="244"/>
      <c r="D89" s="244"/>
      <c r="E89" s="74">
        <f>C82</f>
        <v>1635.5</v>
      </c>
    </row>
    <row r="90" spans="1:8" ht="13.5" customHeight="1">
      <c r="C90" s="239" t="s">
        <v>41</v>
      </c>
      <c r="D90" s="141"/>
      <c r="E90" s="36">
        <f>('October 2024 - December 2024'!E111+E13)-SUM(E87:E89)</f>
        <v>373.56999999999971</v>
      </c>
    </row>
    <row r="91" spans="1:8" ht="13.5" customHeight="1"/>
    <row r="92" spans="1:8" ht="13.5" customHeight="1">
      <c r="A92" s="152" t="s">
        <v>320</v>
      </c>
      <c r="B92" s="192"/>
      <c r="C92" s="192"/>
      <c r="D92" s="192"/>
      <c r="E92" s="125"/>
    </row>
    <row r="93" spans="1:8" ht="13.5" customHeight="1">
      <c r="A93" s="152" t="s">
        <v>38</v>
      </c>
      <c r="B93" s="125"/>
      <c r="C93" s="152" t="s">
        <v>37</v>
      </c>
      <c r="D93" s="125"/>
      <c r="E93" s="22" t="s">
        <v>4</v>
      </c>
    </row>
    <row r="94" spans="1:8" ht="13.5" customHeight="1">
      <c r="A94" s="167" t="s">
        <v>100</v>
      </c>
      <c r="B94" s="120"/>
      <c r="C94" s="246"/>
      <c r="D94" s="247"/>
      <c r="E94" s="36">
        <f>E90</f>
        <v>373.56999999999971</v>
      </c>
    </row>
    <row r="95" spans="1:8" ht="13.5" customHeight="1">
      <c r="A95" s="167" t="s">
        <v>73</v>
      </c>
      <c r="B95" s="168"/>
      <c r="C95" s="180" t="s">
        <v>357</v>
      </c>
      <c r="D95" s="248"/>
      <c r="E95" s="51">
        <v>770</v>
      </c>
    </row>
    <row r="96" spans="1:8" ht="13.5" customHeight="1">
      <c r="A96" s="167" t="s">
        <v>40</v>
      </c>
      <c r="B96" s="120"/>
      <c r="C96" s="162"/>
      <c r="D96" s="125"/>
      <c r="E96" s="64">
        <f>C82</f>
        <v>1635.5</v>
      </c>
    </row>
    <row r="97" spans="1:5" ht="13.5" customHeight="1">
      <c r="C97" s="155" t="s">
        <v>28</v>
      </c>
      <c r="D97" s="125"/>
      <c r="E97" s="36">
        <f>(E19+E94)-SUM(E95:E96)</f>
        <v>373.06999999999971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58" t="s">
        <v>321</v>
      </c>
      <c r="B100" s="122"/>
      <c r="C100" s="122"/>
      <c r="D100" s="122"/>
      <c r="E100" s="123"/>
    </row>
    <row r="101" spans="1:5" ht="13.5" customHeight="1">
      <c r="A101" s="152" t="s">
        <v>38</v>
      </c>
      <c r="B101" s="125"/>
      <c r="C101" s="152" t="s">
        <v>37</v>
      </c>
      <c r="D101" s="125"/>
      <c r="E101" s="22" t="s">
        <v>4</v>
      </c>
    </row>
    <row r="102" spans="1:5" ht="13.5" customHeight="1">
      <c r="A102" s="167" t="s">
        <v>101</v>
      </c>
      <c r="B102" s="120"/>
      <c r="C102" s="162"/>
      <c r="D102" s="125"/>
      <c r="E102" s="36">
        <f>E97</f>
        <v>373.06999999999971</v>
      </c>
    </row>
    <row r="103" spans="1:5" ht="13.5" customHeight="1">
      <c r="A103" s="167" t="s">
        <v>73</v>
      </c>
      <c r="B103" s="168"/>
      <c r="C103" s="180" t="s">
        <v>357</v>
      </c>
      <c r="D103" s="170"/>
      <c r="E103" s="51">
        <v>770</v>
      </c>
    </row>
    <row r="104" spans="1:5" ht="13.5" customHeight="1">
      <c r="A104" s="167" t="s">
        <v>40</v>
      </c>
      <c r="B104" s="120"/>
      <c r="C104" s="162"/>
      <c r="D104" s="125"/>
      <c r="E104" s="64">
        <f>C82</f>
        <v>1635.5</v>
      </c>
    </row>
    <row r="105" spans="1:5" ht="13.5" customHeight="1">
      <c r="C105" s="155" t="s">
        <v>28</v>
      </c>
      <c r="D105" s="125"/>
      <c r="E105" s="51">
        <f>(E25+E102)-SUM(E103:E104)</f>
        <v>372.56999999999971</v>
      </c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</sheetData>
  <mergeCells count="53"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89:B89"/>
    <mergeCell ref="C89:D89"/>
    <mergeCell ref="C90:D90"/>
    <mergeCell ref="A92:E92"/>
    <mergeCell ref="A93:B93"/>
    <mergeCell ref="C93:D93"/>
    <mergeCell ref="A94:B94"/>
    <mergeCell ref="C94:D94"/>
    <mergeCell ref="A95:B95"/>
    <mergeCell ref="C95:D95"/>
    <mergeCell ref="A96:B96"/>
    <mergeCell ref="C96:D96"/>
    <mergeCell ref="C97:D97"/>
    <mergeCell ref="A100:E100"/>
    <mergeCell ref="A101:B101"/>
    <mergeCell ref="C101:D101"/>
    <mergeCell ref="A102:B102"/>
    <mergeCell ref="C102:D102"/>
    <mergeCell ref="A103:B103"/>
    <mergeCell ref="C103:D103"/>
    <mergeCell ref="A104:B104"/>
    <mergeCell ref="C104:D104"/>
    <mergeCell ref="C105:D105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90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4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7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2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5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79" workbookViewId="0">
      <selection activeCell="C105" sqref="C10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7" t="s">
        <v>96</v>
      </c>
      <c r="B1" s="117"/>
      <c r="C1" s="117"/>
      <c r="D1" s="117"/>
      <c r="E1" s="11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2025'!E105</f>
        <v>372.56999999999971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372.56999999999971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1" t="s">
        <v>291</v>
      </c>
      <c r="B8" s="122"/>
      <c r="C8" s="122"/>
      <c r="D8" s="122"/>
      <c r="E8" s="12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4" t="s">
        <v>3</v>
      </c>
      <c r="D9" s="125"/>
      <c r="E9" s="16" t="s">
        <v>4</v>
      </c>
    </row>
    <row r="10" spans="1:25" ht="13.5" customHeight="1">
      <c r="A10" s="29" t="s">
        <v>222</v>
      </c>
      <c r="B10" s="78" t="s">
        <v>5</v>
      </c>
      <c r="C10" s="228" t="s">
        <v>6</v>
      </c>
      <c r="D10" s="228"/>
      <c r="E10" s="99">
        <v>2405</v>
      </c>
    </row>
    <row r="11" spans="1:25" ht="13.5" customHeight="1">
      <c r="A11" s="24" t="s">
        <v>123</v>
      </c>
      <c r="B11" s="2" t="s">
        <v>25</v>
      </c>
      <c r="C11" s="119" t="s">
        <v>113</v>
      </c>
      <c r="D11" s="12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1" t="s">
        <v>292</v>
      </c>
      <c r="B14" s="122"/>
      <c r="C14" s="122"/>
      <c r="D14" s="122"/>
      <c r="E14" s="12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4" t="s">
        <v>3</v>
      </c>
      <c r="D15" s="125"/>
      <c r="E15" s="16" t="s">
        <v>4</v>
      </c>
    </row>
    <row r="16" spans="1:25" ht="13.5" customHeight="1">
      <c r="A16" s="29" t="s">
        <v>223</v>
      </c>
      <c r="B16" s="78" t="s">
        <v>5</v>
      </c>
      <c r="C16" s="228" t="s">
        <v>6</v>
      </c>
      <c r="D16" s="228"/>
      <c r="E16" s="99">
        <v>2405</v>
      </c>
    </row>
    <row r="17" spans="1:25" ht="13.15" customHeight="1">
      <c r="A17" s="24" t="s">
        <v>124</v>
      </c>
      <c r="B17" s="2" t="s">
        <v>25</v>
      </c>
      <c r="C17" s="119" t="s">
        <v>113</v>
      </c>
      <c r="D17" s="12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1" t="s">
        <v>293</v>
      </c>
      <c r="B20" s="122"/>
      <c r="C20" s="122"/>
      <c r="D20" s="122"/>
      <c r="E20" s="12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7" t="s">
        <v>3</v>
      </c>
      <c r="D21" s="145"/>
      <c r="E21" s="70" t="s">
        <v>4</v>
      </c>
    </row>
    <row r="22" spans="1:25" ht="13.5" customHeight="1">
      <c r="A22" s="29" t="s">
        <v>224</v>
      </c>
      <c r="B22" s="78" t="s">
        <v>5</v>
      </c>
      <c r="C22" s="228" t="s">
        <v>6</v>
      </c>
      <c r="D22" s="228"/>
      <c r="E22" s="99">
        <v>2405</v>
      </c>
    </row>
    <row r="23" spans="1:25" ht="13.15" customHeight="1">
      <c r="A23" s="32" t="s">
        <v>125</v>
      </c>
      <c r="B23" s="31" t="s">
        <v>25</v>
      </c>
      <c r="C23" s="225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97</v>
      </c>
      <c r="B29" s="192"/>
      <c r="C29" s="12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2"/>
      <c r="C31" s="12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9" t="s">
        <v>11</v>
      </c>
      <c r="B36" s="132"/>
      <c r="C36" s="133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2"/>
      <c r="C44" s="12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44"/>
      <c r="C56" s="14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1" t="s">
        <v>35</v>
      </c>
      <c r="B62" s="141"/>
      <c r="C62" s="12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8" t="s">
        <v>31</v>
      </c>
      <c r="B67" s="149"/>
      <c r="C67" s="15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48" t="s">
        <v>44</v>
      </c>
      <c r="B74" s="159"/>
      <c r="C74" s="150"/>
    </row>
    <row r="75" spans="1:3" ht="13.5" customHeight="1">
      <c r="A75" s="41" t="s">
        <v>47</v>
      </c>
      <c r="B75" s="37"/>
      <c r="C75" s="48">
        <v>639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639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2" t="s">
        <v>153</v>
      </c>
      <c r="B84" s="192"/>
      <c r="C84" s="192"/>
      <c r="D84" s="192"/>
      <c r="E84" s="125"/>
    </row>
    <row r="85" spans="1:8" ht="13.5" customHeight="1">
      <c r="A85" s="171" t="s">
        <v>38</v>
      </c>
      <c r="B85" s="145"/>
      <c r="C85" s="171" t="s">
        <v>37</v>
      </c>
      <c r="D85" s="145"/>
      <c r="E85" s="42" t="s">
        <v>4</v>
      </c>
    </row>
    <row r="86" spans="1:8" ht="13.5" customHeight="1">
      <c r="A86" s="231" t="s">
        <v>73</v>
      </c>
      <c r="B86" s="231"/>
      <c r="C86" s="193" t="s">
        <v>279</v>
      </c>
      <c r="D86" s="236"/>
      <c r="E86" s="51">
        <v>700</v>
      </c>
    </row>
    <row r="87" spans="1:8" ht="13.5" customHeight="1">
      <c r="A87" s="231" t="s">
        <v>40</v>
      </c>
      <c r="B87" s="231"/>
      <c r="C87" s="244"/>
      <c r="D87" s="244"/>
      <c r="E87" s="74">
        <f>C81</f>
        <v>1635.5</v>
      </c>
    </row>
    <row r="88" spans="1:8" ht="13.5" customHeight="1">
      <c r="A88" s="72"/>
      <c r="B88" s="72"/>
      <c r="C88" s="239" t="s">
        <v>41</v>
      </c>
      <c r="D88" s="141"/>
      <c r="E88" s="73">
        <f>('January 2025 - March 2025'!E105+E12)-SUM(E86:E87)</f>
        <v>442.06999999999971</v>
      </c>
    </row>
    <row r="89" spans="1:8" ht="13.5" customHeight="1"/>
    <row r="90" spans="1:8" ht="13.5" customHeight="1">
      <c r="A90" s="152" t="s">
        <v>154</v>
      </c>
      <c r="B90" s="192"/>
      <c r="C90" s="192"/>
      <c r="D90" s="192"/>
      <c r="E90" s="125"/>
    </row>
    <row r="91" spans="1:8" ht="13.5" customHeight="1">
      <c r="A91" s="152" t="s">
        <v>38</v>
      </c>
      <c r="B91" s="125"/>
      <c r="C91" s="152" t="s">
        <v>37</v>
      </c>
      <c r="D91" s="125"/>
      <c r="E91" s="22" t="s">
        <v>4</v>
      </c>
    </row>
    <row r="92" spans="1:8" ht="13.5" customHeight="1">
      <c r="A92" s="167" t="s">
        <v>98</v>
      </c>
      <c r="B92" s="120"/>
      <c r="C92" s="246"/>
      <c r="D92" s="247"/>
      <c r="E92" s="36">
        <f>E88</f>
        <v>442.06999999999971</v>
      </c>
    </row>
    <row r="93" spans="1:8" ht="13.5" customHeight="1">
      <c r="A93" s="167" t="s">
        <v>73</v>
      </c>
      <c r="B93" s="168"/>
      <c r="C93" s="180" t="s">
        <v>357</v>
      </c>
      <c r="D93" s="248"/>
      <c r="E93" s="51">
        <v>770</v>
      </c>
    </row>
    <row r="94" spans="1:8" ht="13.5" customHeight="1">
      <c r="A94" s="167" t="s">
        <v>40</v>
      </c>
      <c r="B94" s="120"/>
      <c r="C94" s="162"/>
      <c r="D94" s="125"/>
      <c r="E94" s="64">
        <f>C81</f>
        <v>1635.5</v>
      </c>
    </row>
    <row r="95" spans="1:8" ht="13.5" customHeight="1">
      <c r="C95" s="155" t="s">
        <v>28</v>
      </c>
      <c r="D95" s="125"/>
      <c r="E95" s="36">
        <f>(E18+E92)-SUM(E93:E94)</f>
        <v>441.56999999999971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155</v>
      </c>
      <c r="B98" s="122"/>
      <c r="C98" s="122"/>
      <c r="D98" s="122"/>
      <c r="E98" s="123"/>
    </row>
    <row r="99" spans="1:5" ht="13.5" customHeight="1">
      <c r="A99" s="152" t="s">
        <v>38</v>
      </c>
      <c r="B99" s="125"/>
      <c r="C99" s="152" t="s">
        <v>37</v>
      </c>
      <c r="D99" s="125"/>
      <c r="E99" s="22" t="s">
        <v>4</v>
      </c>
    </row>
    <row r="100" spans="1:5" ht="13.5" customHeight="1">
      <c r="A100" s="167" t="s">
        <v>99</v>
      </c>
      <c r="B100" s="120"/>
      <c r="C100" s="162"/>
      <c r="D100" s="125"/>
      <c r="E100" s="36">
        <f>E95</f>
        <v>441.56999999999971</v>
      </c>
    </row>
    <row r="101" spans="1:5" ht="13.5" customHeight="1">
      <c r="A101" s="167" t="s">
        <v>73</v>
      </c>
      <c r="B101" s="168"/>
      <c r="C101" s="180" t="s">
        <v>359</v>
      </c>
      <c r="D101" s="170"/>
      <c r="E101" s="51">
        <v>769</v>
      </c>
    </row>
    <row r="102" spans="1:5" ht="13.5" customHeight="1">
      <c r="A102" s="167" t="s">
        <v>40</v>
      </c>
      <c r="B102" s="120"/>
      <c r="C102" s="162"/>
      <c r="D102" s="125"/>
      <c r="E102" s="64">
        <f>C81</f>
        <v>1635.5</v>
      </c>
    </row>
    <row r="103" spans="1:5" ht="13.5" customHeight="1">
      <c r="C103" s="155" t="s">
        <v>28</v>
      </c>
      <c r="D103" s="125"/>
      <c r="E103" s="51">
        <f>(E24+E100)-SUM(E101:E102)</f>
        <v>442.06999999999971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76" workbookViewId="0">
      <selection activeCell="H88" sqref="H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7" t="s">
        <v>103</v>
      </c>
      <c r="B1" s="117"/>
      <c r="C1" s="117"/>
      <c r="D1" s="117"/>
      <c r="E1" s="11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2025'!E103</f>
        <v>442.06999999999971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442.06999999999971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1" t="s">
        <v>322</v>
      </c>
      <c r="B8" s="122"/>
      <c r="C8" s="122"/>
      <c r="D8" s="122"/>
      <c r="E8" s="12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4" t="s">
        <v>3</v>
      </c>
      <c r="D9" s="125"/>
      <c r="E9" s="16" t="s">
        <v>4</v>
      </c>
    </row>
    <row r="10" spans="1:25" ht="13.5" customHeight="1">
      <c r="A10" s="29" t="s">
        <v>219</v>
      </c>
      <c r="B10" s="78" t="s">
        <v>5</v>
      </c>
      <c r="C10" s="228" t="s">
        <v>6</v>
      </c>
      <c r="D10" s="228"/>
      <c r="E10" s="99">
        <v>2405</v>
      </c>
    </row>
    <row r="11" spans="1:25" ht="13.5" customHeight="1">
      <c r="A11" s="24" t="s">
        <v>126</v>
      </c>
      <c r="B11" s="2" t="s">
        <v>25</v>
      </c>
      <c r="C11" s="119" t="s">
        <v>113</v>
      </c>
      <c r="D11" s="12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1" t="s">
        <v>323</v>
      </c>
      <c r="B14" s="122"/>
      <c r="C14" s="122"/>
      <c r="D14" s="122"/>
      <c r="E14" s="12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4" t="s">
        <v>3</v>
      </c>
      <c r="D15" s="125"/>
      <c r="E15" s="16" t="s">
        <v>4</v>
      </c>
    </row>
    <row r="16" spans="1:25" ht="13.5" customHeight="1">
      <c r="A16" s="29" t="s">
        <v>220</v>
      </c>
      <c r="B16" s="78" t="s">
        <v>5</v>
      </c>
      <c r="C16" s="228" t="s">
        <v>6</v>
      </c>
      <c r="D16" s="228"/>
      <c r="E16" s="99">
        <v>2405</v>
      </c>
    </row>
    <row r="17" spans="1:25" ht="13.15" customHeight="1">
      <c r="A17" s="24" t="s">
        <v>127</v>
      </c>
      <c r="B17" s="2" t="s">
        <v>25</v>
      </c>
      <c r="C17" s="119" t="s">
        <v>113</v>
      </c>
      <c r="D17" s="12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1" t="s">
        <v>294</v>
      </c>
      <c r="B20" s="122"/>
      <c r="C20" s="122"/>
      <c r="D20" s="122"/>
      <c r="E20" s="12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7" t="s">
        <v>3</v>
      </c>
      <c r="D21" s="145"/>
      <c r="E21" s="70" t="s">
        <v>4</v>
      </c>
    </row>
    <row r="22" spans="1:25" ht="13.5" customHeight="1">
      <c r="A22" s="29" t="s">
        <v>221</v>
      </c>
      <c r="B22" s="78" t="s">
        <v>5</v>
      </c>
      <c r="C22" s="228" t="s">
        <v>6</v>
      </c>
      <c r="D22" s="228"/>
      <c r="E22" s="99">
        <v>2405</v>
      </c>
    </row>
    <row r="23" spans="1:25" ht="13.15" customHeight="1">
      <c r="A23" s="32" t="s">
        <v>128</v>
      </c>
      <c r="B23" s="31" t="s">
        <v>25</v>
      </c>
      <c r="C23" s="225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104</v>
      </c>
      <c r="B29" s="192"/>
      <c r="C29" s="12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2"/>
      <c r="C31" s="12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9" t="s">
        <v>11</v>
      </c>
      <c r="B36" s="132"/>
      <c r="C36" s="133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2"/>
      <c r="C44" s="12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44"/>
      <c r="C56" s="14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1" t="s">
        <v>35</v>
      </c>
      <c r="B62" s="141"/>
      <c r="C62" s="12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8" t="s">
        <v>31</v>
      </c>
      <c r="B67" s="149"/>
      <c r="C67" s="15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48" t="s">
        <v>44</v>
      </c>
      <c r="B74" s="159"/>
      <c r="C74" s="150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2" t="s">
        <v>324</v>
      </c>
      <c r="B84" s="192"/>
      <c r="C84" s="192"/>
      <c r="D84" s="192"/>
      <c r="E84" s="125"/>
    </row>
    <row r="85" spans="1:8" ht="13.5" customHeight="1">
      <c r="A85" s="171" t="s">
        <v>38</v>
      </c>
      <c r="B85" s="145"/>
      <c r="C85" s="171" t="s">
        <v>37</v>
      </c>
      <c r="D85" s="145"/>
      <c r="E85" s="42" t="s">
        <v>4</v>
      </c>
    </row>
    <row r="86" spans="1:8" ht="13.5" customHeight="1">
      <c r="A86" s="231" t="s">
        <v>73</v>
      </c>
      <c r="B86" s="231"/>
      <c r="C86" s="193"/>
      <c r="D86" s="236"/>
      <c r="E86" s="51">
        <v>0</v>
      </c>
    </row>
    <row r="87" spans="1:8" ht="13.5" customHeight="1">
      <c r="A87" s="231" t="s">
        <v>40</v>
      </c>
      <c r="B87" s="231"/>
      <c r="C87" s="244"/>
      <c r="D87" s="244"/>
      <c r="E87" s="74">
        <f>C81</f>
        <v>1635.5</v>
      </c>
    </row>
    <row r="88" spans="1:8" ht="13.5" customHeight="1">
      <c r="A88" s="72"/>
      <c r="B88" s="72"/>
      <c r="C88" s="239" t="s">
        <v>41</v>
      </c>
      <c r="D88" s="141"/>
      <c r="E88" s="73">
        <f>('April 2025 - June 2025'!E103+E12)-SUM(E86:E87)</f>
        <v>1211.5699999999997</v>
      </c>
    </row>
    <row r="89" spans="1:8" ht="13.5" customHeight="1"/>
    <row r="90" spans="1:8" ht="13.5" customHeight="1">
      <c r="A90" s="152" t="s">
        <v>328</v>
      </c>
      <c r="B90" s="192"/>
      <c r="C90" s="192"/>
      <c r="D90" s="192"/>
      <c r="E90" s="125"/>
    </row>
    <row r="91" spans="1:8" ht="13.5" customHeight="1">
      <c r="A91" s="152" t="s">
        <v>38</v>
      </c>
      <c r="B91" s="125"/>
      <c r="C91" s="152" t="s">
        <v>37</v>
      </c>
      <c r="D91" s="125"/>
      <c r="E91" s="22" t="s">
        <v>4</v>
      </c>
    </row>
    <row r="92" spans="1:8" ht="13.5" customHeight="1">
      <c r="A92" s="167" t="s">
        <v>102</v>
      </c>
      <c r="B92" s="120"/>
      <c r="C92" s="246"/>
      <c r="D92" s="247"/>
      <c r="E92" s="36">
        <f>E88</f>
        <v>1211.5699999999997</v>
      </c>
    </row>
    <row r="93" spans="1:8" ht="13.5" customHeight="1">
      <c r="A93" s="167" t="s">
        <v>73</v>
      </c>
      <c r="B93" s="168"/>
      <c r="C93" s="180"/>
      <c r="D93" s="248"/>
      <c r="E93" s="51">
        <v>0</v>
      </c>
    </row>
    <row r="94" spans="1:8" ht="13.5" customHeight="1">
      <c r="A94" s="167" t="s">
        <v>40</v>
      </c>
      <c r="B94" s="120"/>
      <c r="C94" s="162"/>
      <c r="D94" s="125"/>
      <c r="E94" s="64">
        <f>C81</f>
        <v>1635.5</v>
      </c>
    </row>
    <row r="95" spans="1:8" ht="13.5" customHeight="1">
      <c r="C95" s="155" t="s">
        <v>28</v>
      </c>
      <c r="D95" s="125"/>
      <c r="E95" s="36">
        <f>(E18+E92)-SUM(E93:E94)</f>
        <v>1981.0699999999997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156</v>
      </c>
      <c r="B98" s="122"/>
      <c r="C98" s="122"/>
      <c r="D98" s="122"/>
      <c r="E98" s="123"/>
    </row>
    <row r="99" spans="1:5" ht="13.5" customHeight="1">
      <c r="A99" s="152" t="s">
        <v>38</v>
      </c>
      <c r="B99" s="125"/>
      <c r="C99" s="152" t="s">
        <v>37</v>
      </c>
      <c r="D99" s="125"/>
      <c r="E99" s="22" t="s">
        <v>4</v>
      </c>
    </row>
    <row r="100" spans="1:5" ht="13.5" customHeight="1">
      <c r="A100" s="167" t="s">
        <v>105</v>
      </c>
      <c r="B100" s="120"/>
      <c r="C100" s="246"/>
      <c r="D100" s="249"/>
      <c r="E100" s="36">
        <f>E95</f>
        <v>1981.0699999999997</v>
      </c>
    </row>
    <row r="101" spans="1:5" ht="13.5" customHeight="1">
      <c r="A101" s="167" t="s">
        <v>73</v>
      </c>
      <c r="B101" s="168"/>
      <c r="C101" s="180"/>
      <c r="D101" s="170"/>
      <c r="E101" s="51">
        <v>0</v>
      </c>
    </row>
    <row r="102" spans="1:5" ht="13.5" customHeight="1">
      <c r="A102" s="167" t="s">
        <v>40</v>
      </c>
      <c r="B102" s="120"/>
      <c r="C102" s="162"/>
      <c r="D102" s="125"/>
      <c r="E102" s="64">
        <f>C81</f>
        <v>1635.5</v>
      </c>
    </row>
    <row r="103" spans="1:5" ht="13.5" customHeight="1">
      <c r="C103" s="155" t="s">
        <v>28</v>
      </c>
      <c r="D103" s="125"/>
      <c r="E103" s="51">
        <f>(E24+E100)-SUM(E101:E102)</f>
        <v>2750.5699999999997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64" workbookViewId="0">
      <selection activeCell="D71" sqref="D7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7" t="s">
        <v>211</v>
      </c>
      <c r="B1" s="117"/>
      <c r="C1" s="117"/>
      <c r="D1" s="117"/>
      <c r="E1" s="11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2750.5699999999997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2750.5699999999997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1" t="s">
        <v>325</v>
      </c>
      <c r="B8" s="122"/>
      <c r="C8" s="122"/>
      <c r="D8" s="122"/>
      <c r="E8" s="12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4" t="s">
        <v>3</v>
      </c>
      <c r="D9" s="125"/>
      <c r="E9" s="16" t="s">
        <v>4</v>
      </c>
    </row>
    <row r="10" spans="1:25" ht="13.5" customHeight="1">
      <c r="A10" s="29" t="s">
        <v>217</v>
      </c>
      <c r="B10" s="78" t="s">
        <v>5</v>
      </c>
      <c r="C10" s="228" t="s">
        <v>6</v>
      </c>
      <c r="D10" s="228"/>
      <c r="E10" s="99">
        <v>2405</v>
      </c>
    </row>
    <row r="11" spans="1:25" ht="13.5" customHeight="1">
      <c r="A11" s="24" t="s">
        <v>209</v>
      </c>
      <c r="B11" s="2" t="s">
        <v>25</v>
      </c>
      <c r="C11" s="119" t="s">
        <v>113</v>
      </c>
      <c r="D11" s="12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1" t="s">
        <v>326</v>
      </c>
      <c r="B14" s="122"/>
      <c r="C14" s="122"/>
      <c r="D14" s="122"/>
      <c r="E14" s="12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4" t="s">
        <v>3</v>
      </c>
      <c r="D15" s="125"/>
      <c r="E15" s="16" t="s">
        <v>4</v>
      </c>
    </row>
    <row r="16" spans="1:25" ht="13.5" customHeight="1">
      <c r="A16" s="29" t="s">
        <v>218</v>
      </c>
      <c r="B16" s="78" t="s">
        <v>5</v>
      </c>
      <c r="C16" s="228" t="s">
        <v>6</v>
      </c>
      <c r="D16" s="228"/>
      <c r="E16" s="99">
        <v>2405</v>
      </c>
    </row>
    <row r="17" spans="1:25" ht="13.15" customHeight="1">
      <c r="A17" s="24" t="s">
        <v>214</v>
      </c>
      <c r="B17" s="2" t="s">
        <v>25</v>
      </c>
      <c r="C17" s="119" t="s">
        <v>113</v>
      </c>
      <c r="D17" s="12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1" t="s">
        <v>339</v>
      </c>
      <c r="B20" s="122"/>
      <c r="C20" s="122"/>
      <c r="D20" s="122"/>
      <c r="E20" s="12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27" t="s">
        <v>3</v>
      </c>
      <c r="D21" s="145"/>
      <c r="E21" s="70" t="s">
        <v>4</v>
      </c>
    </row>
    <row r="22" spans="1:25" ht="13.5" customHeight="1">
      <c r="A22" s="29" t="s">
        <v>216</v>
      </c>
      <c r="B22" s="78" t="s">
        <v>5</v>
      </c>
      <c r="C22" s="228" t="s">
        <v>6</v>
      </c>
      <c r="D22" s="228"/>
      <c r="E22" s="99">
        <v>2405</v>
      </c>
    </row>
    <row r="23" spans="1:25" ht="13.15" customHeight="1">
      <c r="A23" s="32" t="s">
        <v>212</v>
      </c>
      <c r="B23" s="31" t="s">
        <v>25</v>
      </c>
      <c r="C23" s="225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213</v>
      </c>
      <c r="B29" s="192"/>
      <c r="C29" s="12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2"/>
      <c r="C31" s="12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9" t="s">
        <v>11</v>
      </c>
      <c r="B36" s="132"/>
      <c r="C36" s="133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2"/>
      <c r="C44" s="12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44"/>
      <c r="C56" s="14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1" t="s">
        <v>35</v>
      </c>
      <c r="B62" s="141"/>
      <c r="C62" s="12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8" t="s">
        <v>31</v>
      </c>
      <c r="B67" s="149"/>
      <c r="C67" s="15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48" t="s">
        <v>44</v>
      </c>
      <c r="B74" s="159"/>
      <c r="C74" s="150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2" t="s">
        <v>327</v>
      </c>
      <c r="B84" s="192"/>
      <c r="C84" s="192"/>
      <c r="D84" s="192"/>
      <c r="E84" s="125"/>
    </row>
    <row r="85" spans="1:8" ht="13.5" customHeight="1">
      <c r="A85" s="171" t="s">
        <v>38</v>
      </c>
      <c r="B85" s="145"/>
      <c r="C85" s="171" t="s">
        <v>37</v>
      </c>
      <c r="D85" s="145"/>
      <c r="E85" s="42" t="s">
        <v>4</v>
      </c>
    </row>
    <row r="86" spans="1:8" ht="13.5" customHeight="1">
      <c r="A86" s="231" t="s">
        <v>73</v>
      </c>
      <c r="B86" s="231"/>
      <c r="C86" s="193"/>
      <c r="D86" s="236"/>
      <c r="E86" s="51">
        <v>0</v>
      </c>
    </row>
    <row r="87" spans="1:8" ht="13.5" customHeight="1">
      <c r="A87" s="231" t="s">
        <v>40</v>
      </c>
      <c r="B87" s="231"/>
      <c r="C87" s="244"/>
      <c r="D87" s="244"/>
      <c r="E87" s="74">
        <f>C81</f>
        <v>1635.5</v>
      </c>
    </row>
    <row r="88" spans="1:8" ht="13.5" customHeight="1">
      <c r="A88" s="72"/>
      <c r="B88" s="72"/>
      <c r="C88" s="239" t="s">
        <v>41</v>
      </c>
      <c r="D88" s="141"/>
      <c r="E88" s="73">
        <f>('July 2025 - September 2025'!E103+E12)-SUM(E86:E87)</f>
        <v>3520.0699999999997</v>
      </c>
    </row>
    <row r="89" spans="1:8" ht="13.5" customHeight="1"/>
    <row r="90" spans="1:8" ht="13.5" customHeight="1">
      <c r="A90" s="152" t="s">
        <v>329</v>
      </c>
      <c r="B90" s="192"/>
      <c r="C90" s="192"/>
      <c r="D90" s="192"/>
      <c r="E90" s="125"/>
    </row>
    <row r="91" spans="1:8" ht="13.5" customHeight="1">
      <c r="A91" s="152" t="s">
        <v>38</v>
      </c>
      <c r="B91" s="125"/>
      <c r="C91" s="152" t="s">
        <v>37</v>
      </c>
      <c r="D91" s="125"/>
      <c r="E91" s="22" t="s">
        <v>4</v>
      </c>
    </row>
    <row r="92" spans="1:8" ht="13.5" customHeight="1">
      <c r="A92" s="167" t="s">
        <v>210</v>
      </c>
      <c r="B92" s="120"/>
      <c r="C92" s="246"/>
      <c r="D92" s="247"/>
      <c r="E92" s="36">
        <f>E88</f>
        <v>3520.0699999999997</v>
      </c>
    </row>
    <row r="93" spans="1:8" ht="13.5" customHeight="1">
      <c r="A93" s="167" t="s">
        <v>73</v>
      </c>
      <c r="B93" s="168"/>
      <c r="C93" s="180"/>
      <c r="D93" s="248"/>
      <c r="E93" s="51">
        <v>0</v>
      </c>
    </row>
    <row r="94" spans="1:8" ht="13.5" customHeight="1">
      <c r="A94" s="167" t="s">
        <v>40</v>
      </c>
      <c r="B94" s="120"/>
      <c r="C94" s="162"/>
      <c r="D94" s="125"/>
      <c r="E94" s="64">
        <f>C81</f>
        <v>1635.5</v>
      </c>
    </row>
    <row r="95" spans="1:8" ht="13.5" customHeight="1">
      <c r="C95" s="155" t="s">
        <v>28</v>
      </c>
      <c r="D95" s="125"/>
      <c r="E95" s="36">
        <f>(E18+E92)-SUM(E93:E94)</f>
        <v>4289.57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242</v>
      </c>
      <c r="B98" s="122"/>
      <c r="C98" s="122"/>
      <c r="D98" s="122"/>
      <c r="E98" s="123"/>
    </row>
    <row r="99" spans="1:5" ht="13.5" customHeight="1">
      <c r="A99" s="152" t="s">
        <v>38</v>
      </c>
      <c r="B99" s="125"/>
      <c r="C99" s="152" t="s">
        <v>37</v>
      </c>
      <c r="D99" s="125"/>
      <c r="E99" s="22" t="s">
        <v>4</v>
      </c>
    </row>
    <row r="100" spans="1:5" ht="13.5" customHeight="1">
      <c r="A100" s="167" t="s">
        <v>215</v>
      </c>
      <c r="B100" s="120"/>
      <c r="C100" s="162"/>
      <c r="D100" s="125"/>
      <c r="E100" s="36">
        <f>E95</f>
        <v>4289.57</v>
      </c>
    </row>
    <row r="101" spans="1:5" ht="13.5" customHeight="1">
      <c r="A101" s="167" t="s">
        <v>73</v>
      </c>
      <c r="B101" s="168"/>
      <c r="C101" s="180"/>
      <c r="D101" s="170"/>
      <c r="E101" s="51">
        <v>0</v>
      </c>
    </row>
    <row r="102" spans="1:5" ht="13.5" customHeight="1">
      <c r="A102" s="167" t="s">
        <v>40</v>
      </c>
      <c r="B102" s="120"/>
      <c r="C102" s="162"/>
      <c r="D102" s="125"/>
      <c r="E102" s="64">
        <f>C81</f>
        <v>1635.5</v>
      </c>
    </row>
    <row r="103" spans="1:5" ht="13.5" customHeight="1">
      <c r="C103" s="155" t="s">
        <v>28</v>
      </c>
      <c r="D103" s="125"/>
      <c r="E103" s="51">
        <f>(E24+E100)-SUM(E101:E102)</f>
        <v>5059.07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49" workbookViewId="0">
      <selection activeCell="D71" sqref="D7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7" t="s">
        <v>229</v>
      </c>
      <c r="B1" s="117"/>
      <c r="C1" s="117"/>
      <c r="D1" s="117"/>
      <c r="E1" s="11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5059.07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5059.07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1" t="s">
        <v>334</v>
      </c>
      <c r="B8" s="122"/>
      <c r="C8" s="122"/>
      <c r="D8" s="122"/>
      <c r="E8" s="12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4" t="s">
        <v>3</v>
      </c>
      <c r="D9" s="125"/>
      <c r="E9" s="16" t="s">
        <v>4</v>
      </c>
    </row>
    <row r="10" spans="1:25" ht="13.5" customHeight="1">
      <c r="A10" s="29" t="s">
        <v>230</v>
      </c>
      <c r="B10" s="78" t="s">
        <v>5</v>
      </c>
      <c r="C10" s="228" t="s">
        <v>6</v>
      </c>
      <c r="D10" s="228"/>
      <c r="E10" s="99">
        <v>2405</v>
      </c>
    </row>
    <row r="11" spans="1:25" ht="13.5" customHeight="1">
      <c r="A11" s="24" t="s">
        <v>231</v>
      </c>
      <c r="B11" s="2" t="s">
        <v>25</v>
      </c>
      <c r="C11" s="119" t="s">
        <v>113</v>
      </c>
      <c r="D11" s="12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1" t="s">
        <v>295</v>
      </c>
      <c r="B14" s="122"/>
      <c r="C14" s="122"/>
      <c r="D14" s="122"/>
      <c r="E14" s="12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4" t="s">
        <v>3</v>
      </c>
      <c r="D15" s="125"/>
      <c r="E15" s="16" t="s">
        <v>4</v>
      </c>
    </row>
    <row r="16" spans="1:25" ht="13.5" customHeight="1">
      <c r="A16" s="29" t="s">
        <v>232</v>
      </c>
      <c r="B16" s="78" t="s">
        <v>5</v>
      </c>
      <c r="C16" s="228" t="s">
        <v>6</v>
      </c>
      <c r="D16" s="228"/>
      <c r="E16" s="99">
        <v>2405</v>
      </c>
    </row>
    <row r="17" spans="1:25" ht="13.15" customHeight="1">
      <c r="A17" s="24" t="s">
        <v>233</v>
      </c>
      <c r="B17" s="2" t="s">
        <v>25</v>
      </c>
      <c r="C17" s="119" t="s">
        <v>113</v>
      </c>
      <c r="D17" s="12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1" t="s">
        <v>296</v>
      </c>
      <c r="B20" s="122"/>
      <c r="C20" s="122"/>
      <c r="D20" s="122"/>
      <c r="E20" s="12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7" t="s">
        <v>3</v>
      </c>
      <c r="D21" s="145"/>
      <c r="E21" s="70" t="s">
        <v>4</v>
      </c>
    </row>
    <row r="22" spans="1:25" ht="13.5" customHeight="1">
      <c r="A22" s="29" t="s">
        <v>234</v>
      </c>
      <c r="B22" s="78" t="s">
        <v>5</v>
      </c>
      <c r="C22" s="228" t="s">
        <v>6</v>
      </c>
      <c r="D22" s="228"/>
      <c r="E22" s="99">
        <v>2405</v>
      </c>
    </row>
    <row r="23" spans="1:25" ht="13.15" customHeight="1">
      <c r="A23" s="32" t="s">
        <v>235</v>
      </c>
      <c r="B23" s="31" t="s">
        <v>25</v>
      </c>
      <c r="C23" s="225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236</v>
      </c>
      <c r="B29" s="192"/>
      <c r="C29" s="12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2"/>
      <c r="C31" s="12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9" t="s">
        <v>11</v>
      </c>
      <c r="B36" s="132"/>
      <c r="C36" s="133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2"/>
      <c r="C44" s="12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44"/>
      <c r="C56" s="14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1" t="s">
        <v>35</v>
      </c>
      <c r="B62" s="141"/>
      <c r="C62" s="12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8" t="s">
        <v>31</v>
      </c>
      <c r="B67" s="149"/>
      <c r="C67" s="15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48" t="s">
        <v>44</v>
      </c>
      <c r="B74" s="159"/>
      <c r="C74" s="150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2" t="s">
        <v>237</v>
      </c>
      <c r="B84" s="192"/>
      <c r="C84" s="192"/>
      <c r="D84" s="192"/>
      <c r="E84" s="125"/>
    </row>
    <row r="85" spans="1:8" ht="13.5" customHeight="1">
      <c r="A85" s="171" t="s">
        <v>38</v>
      </c>
      <c r="B85" s="145"/>
      <c r="C85" s="171" t="s">
        <v>37</v>
      </c>
      <c r="D85" s="145"/>
      <c r="E85" s="42" t="s">
        <v>4</v>
      </c>
    </row>
    <row r="86" spans="1:8" ht="13.5" customHeight="1">
      <c r="A86" s="231" t="s">
        <v>73</v>
      </c>
      <c r="B86" s="231"/>
      <c r="C86" s="193"/>
      <c r="D86" s="236"/>
      <c r="E86" s="51">
        <v>0</v>
      </c>
    </row>
    <row r="87" spans="1:8" ht="13.5" customHeight="1">
      <c r="A87" s="231" t="s">
        <v>40</v>
      </c>
      <c r="B87" s="231"/>
      <c r="C87" s="244"/>
      <c r="D87" s="244"/>
      <c r="E87" s="74">
        <f>C81</f>
        <v>1635.5</v>
      </c>
    </row>
    <row r="88" spans="1:8" ht="13.5" customHeight="1">
      <c r="A88" s="72"/>
      <c r="B88" s="72"/>
      <c r="C88" s="239" t="s">
        <v>41</v>
      </c>
      <c r="D88" s="141"/>
      <c r="E88" s="73">
        <f>('October 2025 - December 2025'!E103+E12)-SUM(E86:E87)</f>
        <v>5828.57</v>
      </c>
    </row>
    <row r="89" spans="1:8" ht="13.5" customHeight="1"/>
    <row r="90" spans="1:8" ht="13.5" customHeight="1">
      <c r="A90" s="152" t="s">
        <v>330</v>
      </c>
      <c r="B90" s="192"/>
      <c r="C90" s="192"/>
      <c r="D90" s="192"/>
      <c r="E90" s="125"/>
    </row>
    <row r="91" spans="1:8" ht="13.5" customHeight="1">
      <c r="A91" s="152" t="s">
        <v>38</v>
      </c>
      <c r="B91" s="125"/>
      <c r="C91" s="152" t="s">
        <v>37</v>
      </c>
      <c r="D91" s="125"/>
      <c r="E91" s="22" t="s">
        <v>4</v>
      </c>
    </row>
    <row r="92" spans="1:8" ht="13.5" customHeight="1">
      <c r="A92" s="167" t="s">
        <v>100</v>
      </c>
      <c r="B92" s="120"/>
      <c r="C92" s="246"/>
      <c r="D92" s="247"/>
      <c r="E92" s="36">
        <f>E88</f>
        <v>5828.57</v>
      </c>
    </row>
    <row r="93" spans="1:8" ht="13.5" customHeight="1">
      <c r="A93" s="167" t="s">
        <v>73</v>
      </c>
      <c r="B93" s="168"/>
      <c r="C93" s="180"/>
      <c r="D93" s="248"/>
      <c r="E93" s="51">
        <v>0</v>
      </c>
    </row>
    <row r="94" spans="1:8" ht="13.5" customHeight="1">
      <c r="A94" s="167" t="s">
        <v>40</v>
      </c>
      <c r="B94" s="120"/>
      <c r="C94" s="162"/>
      <c r="D94" s="125"/>
      <c r="E94" s="64">
        <f>C81</f>
        <v>1635.5</v>
      </c>
    </row>
    <row r="95" spans="1:8" ht="13.5" customHeight="1">
      <c r="C95" s="155" t="s">
        <v>28</v>
      </c>
      <c r="D95" s="125"/>
      <c r="E95" s="36">
        <f>(E18+E92)-SUM(E93:E94)</f>
        <v>6598.07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243</v>
      </c>
      <c r="B98" s="122"/>
      <c r="C98" s="122"/>
      <c r="D98" s="122"/>
      <c r="E98" s="123"/>
    </row>
    <row r="99" spans="1:5" ht="13.5" customHeight="1">
      <c r="A99" s="152" t="s">
        <v>38</v>
      </c>
      <c r="B99" s="125"/>
      <c r="C99" s="152" t="s">
        <v>37</v>
      </c>
      <c r="D99" s="125"/>
      <c r="E99" s="22" t="s">
        <v>4</v>
      </c>
    </row>
    <row r="100" spans="1:5" ht="13.5" customHeight="1">
      <c r="A100" s="167" t="s">
        <v>228</v>
      </c>
      <c r="B100" s="120"/>
      <c r="C100" s="162"/>
      <c r="D100" s="125"/>
      <c r="E100" s="36">
        <f>E95</f>
        <v>6598.07</v>
      </c>
    </row>
    <row r="101" spans="1:5" ht="13.5" customHeight="1">
      <c r="A101" s="167" t="s">
        <v>73</v>
      </c>
      <c r="B101" s="168"/>
      <c r="C101" s="180"/>
      <c r="D101" s="170"/>
      <c r="E101" s="51">
        <v>0</v>
      </c>
    </row>
    <row r="102" spans="1:5" ht="13.5" customHeight="1">
      <c r="A102" s="167" t="s">
        <v>40</v>
      </c>
      <c r="B102" s="120"/>
      <c r="C102" s="162"/>
      <c r="D102" s="125"/>
      <c r="E102" s="64">
        <f>C81</f>
        <v>1635.5</v>
      </c>
    </row>
    <row r="103" spans="1:5" ht="13.5" customHeight="1">
      <c r="C103" s="155" t="s">
        <v>28</v>
      </c>
      <c r="D103" s="125"/>
      <c r="E103" s="51">
        <f>(E24+E100)-SUM(E101:E102)</f>
        <v>7367.57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52" workbookViewId="0">
      <selection activeCell="D70" sqref="D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7" t="s">
        <v>248</v>
      </c>
      <c r="B1" s="117"/>
      <c r="C1" s="117"/>
      <c r="D1" s="117"/>
      <c r="E1" s="11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7367.57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7367.57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1" t="s">
        <v>336</v>
      </c>
      <c r="B8" s="122"/>
      <c r="C8" s="122"/>
      <c r="D8" s="122"/>
      <c r="E8" s="12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4" t="s">
        <v>3</v>
      </c>
      <c r="D9" s="125"/>
      <c r="E9" s="16" t="s">
        <v>4</v>
      </c>
    </row>
    <row r="10" spans="1:25" ht="13.5" customHeight="1">
      <c r="A10" s="29" t="s">
        <v>246</v>
      </c>
      <c r="B10" s="78" t="s">
        <v>5</v>
      </c>
      <c r="C10" s="228" t="s">
        <v>6</v>
      </c>
      <c r="D10" s="228"/>
      <c r="E10" s="99">
        <v>2405</v>
      </c>
    </row>
    <row r="11" spans="1:25" ht="13.5" customHeight="1">
      <c r="A11" s="24" t="s">
        <v>247</v>
      </c>
      <c r="B11" s="2" t="s">
        <v>25</v>
      </c>
      <c r="C11" s="119" t="s">
        <v>113</v>
      </c>
      <c r="D11" s="12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1" t="s">
        <v>337</v>
      </c>
      <c r="B14" s="122"/>
      <c r="C14" s="122"/>
      <c r="D14" s="122"/>
      <c r="E14" s="12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4" t="s">
        <v>3</v>
      </c>
      <c r="D15" s="125"/>
      <c r="E15" s="16" t="s">
        <v>4</v>
      </c>
    </row>
    <row r="16" spans="1:25" ht="13.5" customHeight="1">
      <c r="A16" s="29" t="s">
        <v>252</v>
      </c>
      <c r="B16" s="78" t="s">
        <v>5</v>
      </c>
      <c r="C16" s="228" t="s">
        <v>6</v>
      </c>
      <c r="D16" s="228"/>
      <c r="E16" s="99">
        <v>2405</v>
      </c>
    </row>
    <row r="17" spans="1:25" ht="13.15" customHeight="1">
      <c r="A17" s="24" t="s">
        <v>253</v>
      </c>
      <c r="B17" s="2" t="s">
        <v>25</v>
      </c>
      <c r="C17" s="119" t="s">
        <v>113</v>
      </c>
      <c r="D17" s="12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1" t="s">
        <v>335</v>
      </c>
      <c r="B20" s="122"/>
      <c r="C20" s="122"/>
      <c r="D20" s="122"/>
      <c r="E20" s="12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7" t="s">
        <v>3</v>
      </c>
      <c r="D21" s="145"/>
      <c r="E21" s="70" t="s">
        <v>4</v>
      </c>
    </row>
    <row r="22" spans="1:25" ht="13.5" customHeight="1">
      <c r="A22" s="29" t="s">
        <v>249</v>
      </c>
      <c r="B22" s="78" t="s">
        <v>5</v>
      </c>
      <c r="C22" s="228" t="s">
        <v>6</v>
      </c>
      <c r="D22" s="228"/>
      <c r="E22" s="99">
        <v>2405</v>
      </c>
    </row>
    <row r="23" spans="1:25" ht="13.15" customHeight="1">
      <c r="A23" s="32" t="s">
        <v>250</v>
      </c>
      <c r="B23" s="31" t="s">
        <v>25</v>
      </c>
      <c r="C23" s="225" t="s">
        <v>113</v>
      </c>
      <c r="D23" s="23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251</v>
      </c>
      <c r="B29" s="192"/>
      <c r="C29" s="12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2"/>
      <c r="C31" s="12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9" t="s">
        <v>11</v>
      </c>
      <c r="B36" s="132"/>
      <c r="C36" s="133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2"/>
      <c r="C44" s="12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44"/>
      <c r="C56" s="14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1" t="s">
        <v>35</v>
      </c>
      <c r="B62" s="141"/>
      <c r="C62" s="12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8" t="s">
        <v>31</v>
      </c>
      <c r="B67" s="149"/>
      <c r="C67" s="15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48" t="s">
        <v>44</v>
      </c>
      <c r="B74" s="159"/>
      <c r="C74" s="150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2" t="s">
        <v>331</v>
      </c>
      <c r="B84" s="192"/>
      <c r="C84" s="192"/>
      <c r="D84" s="192"/>
      <c r="E84" s="125"/>
    </row>
    <row r="85" spans="1:8" ht="13.5" customHeight="1">
      <c r="A85" s="171" t="s">
        <v>38</v>
      </c>
      <c r="B85" s="145"/>
      <c r="C85" s="171" t="s">
        <v>37</v>
      </c>
      <c r="D85" s="145"/>
      <c r="E85" s="42" t="s">
        <v>4</v>
      </c>
    </row>
    <row r="86" spans="1:8" ht="13.5" customHeight="1">
      <c r="A86" s="231" t="s">
        <v>73</v>
      </c>
      <c r="B86" s="231"/>
      <c r="C86" s="193"/>
      <c r="D86" s="236"/>
      <c r="E86" s="51">
        <v>0</v>
      </c>
    </row>
    <row r="87" spans="1:8" ht="13.5" customHeight="1">
      <c r="A87" s="231" t="s">
        <v>40</v>
      </c>
      <c r="B87" s="231"/>
      <c r="C87" s="244"/>
      <c r="D87" s="244"/>
      <c r="E87" s="74">
        <f>C81</f>
        <v>1635.5</v>
      </c>
    </row>
    <row r="88" spans="1:8" ht="13.5" customHeight="1">
      <c r="A88" s="72"/>
      <c r="B88" s="72"/>
      <c r="C88" s="239" t="s">
        <v>41</v>
      </c>
      <c r="D88" s="141"/>
      <c r="E88" s="73">
        <f>('January 2026 - March 2026'!E103+E12)-SUM(E86:E87)</f>
        <v>8137.07</v>
      </c>
    </row>
    <row r="89" spans="1:8" ht="13.5" customHeight="1"/>
    <row r="90" spans="1:8" ht="13.5" customHeight="1">
      <c r="A90" s="152" t="s">
        <v>338</v>
      </c>
      <c r="B90" s="192"/>
      <c r="C90" s="192"/>
      <c r="D90" s="192"/>
      <c r="E90" s="125"/>
    </row>
    <row r="91" spans="1:8" ht="13.5" customHeight="1">
      <c r="A91" s="152" t="s">
        <v>38</v>
      </c>
      <c r="B91" s="125"/>
      <c r="C91" s="152" t="s">
        <v>37</v>
      </c>
      <c r="D91" s="125"/>
      <c r="E91" s="22" t="s">
        <v>4</v>
      </c>
    </row>
    <row r="92" spans="1:8" ht="13.5" customHeight="1">
      <c r="A92" s="167" t="s">
        <v>98</v>
      </c>
      <c r="B92" s="120"/>
      <c r="C92" s="246"/>
      <c r="D92" s="247"/>
      <c r="E92" s="36">
        <f>E88</f>
        <v>8137.07</v>
      </c>
    </row>
    <row r="93" spans="1:8" ht="13.5" customHeight="1">
      <c r="A93" s="167" t="s">
        <v>73</v>
      </c>
      <c r="B93" s="168"/>
      <c r="C93" s="180"/>
      <c r="D93" s="248"/>
      <c r="E93" s="51">
        <v>0</v>
      </c>
    </row>
    <row r="94" spans="1:8" ht="13.5" customHeight="1">
      <c r="A94" s="167" t="s">
        <v>40</v>
      </c>
      <c r="B94" s="120"/>
      <c r="C94" s="162"/>
      <c r="D94" s="125"/>
      <c r="E94" s="64">
        <f>C81</f>
        <v>1635.5</v>
      </c>
    </row>
    <row r="95" spans="1:8" ht="13.5" customHeight="1">
      <c r="C95" s="155" t="s">
        <v>28</v>
      </c>
      <c r="D95" s="125"/>
      <c r="E95" s="36">
        <f>(E18+E92)-SUM(E93:E94)</f>
        <v>8906.57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254</v>
      </c>
      <c r="B98" s="122"/>
      <c r="C98" s="122"/>
      <c r="D98" s="122"/>
      <c r="E98" s="123"/>
    </row>
    <row r="99" spans="1:5" ht="13.5" customHeight="1">
      <c r="A99" s="152" t="s">
        <v>38</v>
      </c>
      <c r="B99" s="125"/>
      <c r="C99" s="152" t="s">
        <v>37</v>
      </c>
      <c r="D99" s="125"/>
      <c r="E99" s="22" t="s">
        <v>4</v>
      </c>
    </row>
    <row r="100" spans="1:5" ht="13.5" customHeight="1">
      <c r="A100" s="167" t="s">
        <v>228</v>
      </c>
      <c r="B100" s="120"/>
      <c r="C100" s="162"/>
      <c r="D100" s="125"/>
      <c r="E100" s="36">
        <f>E95</f>
        <v>8906.57</v>
      </c>
    </row>
    <row r="101" spans="1:5" ht="13.5" customHeight="1">
      <c r="A101" s="167" t="s">
        <v>73</v>
      </c>
      <c r="B101" s="168"/>
      <c r="C101" s="180"/>
      <c r="D101" s="170"/>
      <c r="E101" s="51">
        <v>0</v>
      </c>
    </row>
    <row r="102" spans="1:5" ht="13.5" customHeight="1">
      <c r="A102" s="167" t="s">
        <v>40</v>
      </c>
      <c r="B102" s="120"/>
      <c r="C102" s="162"/>
      <c r="D102" s="125"/>
      <c r="E102" s="64">
        <f>C81</f>
        <v>1635.5</v>
      </c>
    </row>
    <row r="103" spans="1:5" ht="13.5" customHeight="1">
      <c r="C103" s="155" t="s">
        <v>28</v>
      </c>
      <c r="D103" s="125"/>
      <c r="E103" s="51">
        <f>(E24+E100)-SUM(E101:E102)</f>
        <v>9676.07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2024-09-20T21:37:40Z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