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EBCB2018-318B-46A7-9CAD-D129E46F92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E18" i="2" l="1"/>
  <c r="C77" i="9"/>
  <c r="C69" i="9"/>
  <c r="C63" i="9"/>
  <c r="C58" i="9"/>
  <c r="C55" i="9"/>
  <c r="C52" i="9"/>
  <c r="C47" i="9"/>
  <c r="C43" i="9"/>
  <c r="C35" i="9"/>
  <c r="E24" i="9"/>
  <c r="E18" i="9"/>
  <c r="E12" i="9"/>
  <c r="C77" i="8"/>
  <c r="C69" i="8"/>
  <c r="C63" i="8"/>
  <c r="C58" i="8"/>
  <c r="C55" i="8"/>
  <c r="C52" i="8"/>
  <c r="C47" i="8"/>
  <c r="C43" i="8"/>
  <c r="C35" i="8"/>
  <c r="E24" i="8"/>
  <c r="E18" i="8"/>
  <c r="E12" i="8"/>
  <c r="C77" i="7"/>
  <c r="C69" i="7"/>
  <c r="C63" i="7"/>
  <c r="C58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4" i="4"/>
  <c r="E18" i="4"/>
  <c r="E12" i="4"/>
  <c r="E42" i="1"/>
  <c r="E100" i="1"/>
  <c r="F11" i="1"/>
  <c r="E24" i="3"/>
  <c r="E18" i="3"/>
  <c r="E12" i="3"/>
  <c r="C70" i="2"/>
  <c r="C43" i="6"/>
  <c r="C43" i="5"/>
  <c r="C43" i="4"/>
  <c r="C43" i="3"/>
  <c r="C50" i="2"/>
  <c r="E24" i="2"/>
  <c r="C77" i="6"/>
  <c r="C93" i="1"/>
  <c r="C12" i="1" s="1"/>
  <c r="E33" i="1"/>
  <c r="C69" i="6"/>
  <c r="C63" i="6"/>
  <c r="C58" i="6"/>
  <c r="C55" i="6"/>
  <c r="C52" i="6"/>
  <c r="C47" i="6"/>
  <c r="C35" i="6"/>
  <c r="C69" i="5"/>
  <c r="C63" i="5"/>
  <c r="C58" i="5"/>
  <c r="C55" i="5"/>
  <c r="C52" i="5"/>
  <c r="C47" i="5"/>
  <c r="C35" i="5"/>
  <c r="C69" i="4"/>
  <c r="C63" i="4"/>
  <c r="C58" i="4"/>
  <c r="C55" i="4"/>
  <c r="C52" i="4"/>
  <c r="C47" i="4"/>
  <c r="C35" i="4"/>
  <c r="E31" i="2"/>
  <c r="C69" i="3"/>
  <c r="C63" i="3"/>
  <c r="C58" i="3"/>
  <c r="C55" i="3"/>
  <c r="C52" i="3"/>
  <c r="C47" i="3"/>
  <c r="C35" i="3"/>
  <c r="C76" i="2"/>
  <c r="C65" i="2"/>
  <c r="C62" i="2"/>
  <c r="C59" i="2"/>
  <c r="C54" i="2"/>
  <c r="C42" i="2"/>
  <c r="C11" i="1"/>
  <c r="C85" i="1"/>
  <c r="C79" i="1"/>
  <c r="C74" i="1"/>
  <c r="C68" i="1"/>
  <c r="C71" i="1"/>
  <c r="E18" i="1"/>
  <c r="C63" i="1"/>
  <c r="C52" i="1"/>
  <c r="C59" i="1"/>
  <c r="I34" i="1" l="1"/>
  <c r="C70" i="9"/>
  <c r="C78" i="9" s="1"/>
  <c r="E84" i="9" s="1"/>
  <c r="C70" i="8"/>
  <c r="C78" i="8" s="1"/>
  <c r="E99" i="8" s="1"/>
  <c r="C70" i="7"/>
  <c r="C78" i="7" s="1"/>
  <c r="E91" i="7" s="1"/>
  <c r="C5" i="2"/>
  <c r="I35" i="1" s="1"/>
  <c r="I33" i="1"/>
  <c r="C77" i="3"/>
  <c r="C84" i="2"/>
  <c r="C70" i="4"/>
  <c r="C78" i="4" s="1"/>
  <c r="E99" i="4" s="1"/>
  <c r="C70" i="6"/>
  <c r="C78" i="6" s="1"/>
  <c r="E99" i="6" s="1"/>
  <c r="C70" i="5"/>
  <c r="C78" i="5" s="1"/>
  <c r="C77" i="4"/>
  <c r="C70" i="3"/>
  <c r="C78" i="3" s="1"/>
  <c r="C77" i="2"/>
  <c r="C85" i="2" s="1"/>
  <c r="E99" i="2" s="1"/>
  <c r="C86" i="1"/>
  <c r="C94" i="1" s="1"/>
  <c r="E131" i="1" s="1"/>
  <c r="E84" i="7" l="1"/>
  <c r="E91" i="9"/>
  <c r="E99" i="9"/>
  <c r="E91" i="8"/>
  <c r="E84" i="8"/>
  <c r="E99" i="7"/>
  <c r="E84" i="5"/>
  <c r="E91" i="5"/>
  <c r="E100" i="3"/>
  <c r="E85" i="3"/>
  <c r="C5" i="3"/>
  <c r="I36" i="1" s="1"/>
  <c r="E91" i="4"/>
  <c r="E84" i="4"/>
  <c r="E84" i="6"/>
  <c r="E91" i="6"/>
  <c r="E99" i="5"/>
  <c r="C77" i="5"/>
  <c r="E92" i="3"/>
  <c r="E99" i="1"/>
  <c r="E111" i="1"/>
  <c r="E108" i="2"/>
  <c r="E117" i="2"/>
  <c r="E104" i="1"/>
  <c r="C5" i="4" l="1"/>
  <c r="E112" i="1"/>
  <c r="E117" i="1" s="1"/>
  <c r="E132" i="1" s="1"/>
  <c r="I5" i="1" s="1"/>
  <c r="I37" i="1" l="1"/>
  <c r="C5" i="5"/>
  <c r="I38" i="1" s="1"/>
  <c r="C3" i="2"/>
  <c r="C4" i="2" s="1"/>
  <c r="E100" i="2"/>
  <c r="E104" i="2" s="1"/>
  <c r="E109" i="2" s="1"/>
  <c r="I4" i="1"/>
  <c r="C5" i="6" l="1"/>
  <c r="I6" i="1"/>
  <c r="E114" i="2"/>
  <c r="E118" i="2" s="1"/>
  <c r="E83" i="3" s="1"/>
  <c r="I7" i="1"/>
  <c r="I39" i="1" l="1"/>
  <c r="C5" i="7"/>
  <c r="I8" i="1"/>
  <c r="C3" i="3"/>
  <c r="C4" i="3" s="1"/>
  <c r="E86" i="3"/>
  <c r="C5" i="8" l="1"/>
  <c r="I40" i="1"/>
  <c r="E90" i="3"/>
  <c r="E93" i="3" s="1"/>
  <c r="I9" i="1"/>
  <c r="I41" i="1" l="1"/>
  <c r="C5" i="9"/>
  <c r="I42" i="1" s="1"/>
  <c r="E98" i="3"/>
  <c r="E101" i="3" s="1"/>
  <c r="I10" i="1"/>
  <c r="I11" i="1" l="1"/>
  <c r="C3" i="4"/>
  <c r="C4" i="4" s="1"/>
  <c r="E85" i="4"/>
  <c r="E89" i="4" l="1"/>
  <c r="E92" i="4" s="1"/>
  <c r="I12" i="1"/>
  <c r="E97" i="4" l="1"/>
  <c r="E100" i="4" s="1"/>
  <c r="I13" i="1"/>
  <c r="I14" i="1" l="1"/>
  <c r="E85" i="5"/>
  <c r="C3" i="5"/>
  <c r="C4" i="5" s="1"/>
  <c r="E89" i="5" l="1"/>
  <c r="E92" i="5" s="1"/>
  <c r="I15" i="1"/>
  <c r="E97" i="5" l="1"/>
  <c r="E100" i="5" s="1"/>
  <c r="I16" i="1"/>
  <c r="I17" i="1" l="1"/>
  <c r="C3" i="6"/>
  <c r="C4" i="6" s="1"/>
  <c r="E85" i="6"/>
  <c r="E89" i="6" l="1"/>
  <c r="E92" i="6" s="1"/>
  <c r="I18" i="1"/>
  <c r="E97" i="6" l="1"/>
  <c r="E100" i="6" s="1"/>
  <c r="I19" i="1"/>
  <c r="I20" i="1" l="1"/>
  <c r="C3" i="7"/>
  <c r="C4" i="7" s="1"/>
  <c r="E85" i="7"/>
  <c r="E89" i="7" l="1"/>
  <c r="E92" i="7" s="1"/>
  <c r="I21" i="1"/>
  <c r="E97" i="7" l="1"/>
  <c r="E100" i="7" s="1"/>
  <c r="I22" i="1"/>
  <c r="I23" i="1" l="1"/>
  <c r="E85" i="8"/>
  <c r="C3" i="8"/>
  <c r="C4" i="8" s="1"/>
  <c r="I24" i="1" l="1"/>
  <c r="E89" i="8"/>
  <c r="E92" i="8" s="1"/>
  <c r="I25" i="1" l="1"/>
  <c r="E97" i="8"/>
  <c r="E100" i="8" s="1"/>
  <c r="I26" i="1" l="1"/>
  <c r="E85" i="9"/>
  <c r="C3" i="9"/>
  <c r="C4" i="9" s="1"/>
  <c r="E89" i="9" l="1"/>
  <c r="E92" i="9" s="1"/>
  <c r="I27" i="1"/>
  <c r="E97" i="9" l="1"/>
  <c r="E100" i="9" s="1"/>
  <c r="I29" i="1" s="1"/>
  <c r="I28" i="1"/>
</calcChain>
</file>

<file path=xl/sharedStrings.xml><?xml version="1.0" encoding="utf-8"?>
<sst xmlns="http://schemas.openxmlformats.org/spreadsheetml/2006/main" count="1266" uniqueCount="331">
  <si>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</si>
  <si>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</si>
  <si>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</si>
  <si>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</si>
  <si>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</si>
  <si>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</si>
  <si>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</si>
  <si>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</si>
  <si>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</si>
  <si>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</si>
  <si>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</si>
  <si>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</si>
  <si>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</si>
  <si>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</si>
  <si>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</si>
  <si>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</si>
  <si>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</si>
  <si>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</si>
  <si>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</si>
  <si>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</si>
  <si>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</si>
  <si>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</si>
  <si>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</si>
  <si>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</si>
  <si>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</si>
  <si>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</si>
  <si>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</si>
  <si>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</si>
  <si>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</si>
  <si>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</si>
  <si>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3" type="noConversion"/>
  </si>
  <si>
    <t>Other Expense</t>
    <phoneticPr fontId="23" type="noConversion"/>
  </si>
  <si>
    <t>Total Payment</t>
    <phoneticPr fontId="23" type="noConversion"/>
  </si>
  <si>
    <t>Total Donation</t>
    <phoneticPr fontId="23" type="noConversion"/>
  </si>
  <si>
    <t>Total Insurance</t>
    <phoneticPr fontId="23" type="noConversion"/>
  </si>
  <si>
    <t>House Expense</t>
    <phoneticPr fontId="23" type="noConversion"/>
  </si>
  <si>
    <t>Total House Expense</t>
    <phoneticPr fontId="23" type="noConversion"/>
  </si>
  <si>
    <t>Description</t>
    <phoneticPr fontId="23" type="noConversion"/>
  </si>
  <si>
    <t>Principal</t>
    <phoneticPr fontId="23" type="noConversion"/>
  </si>
  <si>
    <t>Bank Cheque For Inland Revenue</t>
    <phoneticPr fontId="23" type="noConversion"/>
  </si>
  <si>
    <t>Fixed Expense</t>
    <phoneticPr fontId="23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</si>
  <si>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3" type="noConversion"/>
  </si>
  <si>
    <t>Other Stuff</t>
    <phoneticPr fontId="23" type="noConversion"/>
  </si>
  <si>
    <t>Total Other Expense</t>
    <phoneticPr fontId="23" type="noConversion"/>
  </si>
  <si>
    <t>Debts</t>
    <phoneticPr fontId="23" type="noConversion"/>
  </si>
  <si>
    <t>Total Debts</t>
    <phoneticPr fontId="23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</si>
  <si>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</si>
  <si>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</si>
  <si>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</si>
  <si>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</si>
  <si>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</si>
  <si>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</si>
  <si>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</si>
  <si>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</si>
  <si>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</si>
  <si>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</si>
  <si>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</si>
  <si>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</si>
  <si>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</si>
  <si>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</si>
  <si>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</si>
  <si>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</si>
  <si>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</si>
  <si>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</si>
  <si>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</si>
  <si>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</si>
  <si>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</si>
  <si>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</si>
  <si>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</si>
  <si>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</si>
  <si>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</si>
  <si>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</si>
  <si>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</si>
  <si>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</si>
  <si>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</si>
  <si>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</si>
  <si>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</si>
  <si>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</si>
  <si>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</si>
  <si>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</si>
  <si>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</si>
  <si>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</si>
  <si>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</si>
  <si>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</si>
  <si>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</si>
  <si>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</si>
  <si>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</si>
  <si>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</si>
  <si>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</si>
  <si>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</si>
  <si>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</si>
  <si>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</si>
  <si>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</si>
  <si>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</si>
  <si>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</si>
  <si>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</si>
  <si>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</si>
  <si>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</si>
  <si>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</si>
  <si>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</si>
  <si>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</si>
  <si>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</si>
  <si>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</si>
  <si>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</si>
  <si>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</si>
  <si>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</si>
  <si>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</si>
  <si>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</si>
  <si>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</si>
  <si>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</si>
  <si>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</si>
  <si>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</si>
  <si>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</si>
  <si>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</si>
  <si>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</si>
  <si>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</si>
  <si>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</si>
  <si>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</si>
  <si>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</si>
  <si>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</si>
  <si>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</si>
  <si>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</si>
  <si>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</si>
  <si>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</si>
  <si>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</si>
  <si>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</si>
  <si>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</si>
  <si>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</si>
  <si>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</si>
  <si>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</si>
  <si>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</si>
  <si>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</si>
  <si>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</si>
  <si>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</si>
  <si>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</si>
  <si>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</si>
  <si>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</si>
  <si>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</si>
  <si>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</si>
  <si>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</si>
  <si>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</si>
  <si>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</si>
  <si>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</si>
  <si>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</si>
  <si>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</si>
  <si>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</si>
  <si>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</si>
  <si>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</si>
  <si>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</si>
  <si>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</si>
  <si>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</si>
  <si>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Comming September 20th 2024 to October 19th 2024</t>
  </si>
  <si>
    <t>Debts Or Credits For the Comming October 20th 2024 to November 19th 2024</t>
  </si>
  <si>
    <t>Debts Or Credits For the Coming November 20th 2024 to December 19th 2024</t>
  </si>
  <si>
    <t>Debts Or Credits For the Comming December 20th 2024 to January 19th 2025</t>
  </si>
  <si>
    <t>Debts Or Credits For the Comming January 20th 2025 to February 19th 2025</t>
  </si>
  <si>
    <t>Debts Or Credits For the Coming February 20th 2025 to March 19th 2025</t>
  </si>
  <si>
    <t>Debts Or Credits For the Comming March 20th 2025 to April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</si>
  <si>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</si>
  <si>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</si>
  <si>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</si>
  <si>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July 20th 2025 to August 19th 2025</t>
  </si>
  <si>
    <t>Debts Or Credits For the Comming September 20th 2025 to October 19th 2025</t>
  </si>
  <si>
    <t>Debts Or Credits For the Coming August 20th 2025 to September 19th September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</si>
  <si>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</si>
  <si>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</si>
  <si>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</si>
  <si>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</si>
  <si>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</si>
  <si>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</si>
  <si>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</si>
  <si>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</si>
  <si>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</si>
  <si>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</si>
  <si>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</si>
  <si>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</si>
  <si>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</si>
  <si>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</si>
  <si>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</si>
  <si>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</si>
  <si>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</si>
  <si>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September 20th 2024 to October 19th 2024</t>
  </si>
  <si>
    <t>October 20th 2024 to November 19th 2024</t>
  </si>
  <si>
    <t>November 20th 2024 to December 19th 2024</t>
  </si>
  <si>
    <t>December 20th 2024 to January 19th 2025</t>
  </si>
  <si>
    <t>January 20th 2025 to February 19th 2025</t>
  </si>
  <si>
    <t>February 20th 2025 to March 19th 2025</t>
  </si>
  <si>
    <t>March 20th 2025 to April 19th 2025</t>
  </si>
  <si>
    <t>April 20th 2025 to May 19th 2025</t>
  </si>
  <si>
    <t>May 20th 2025 to June 19th 2025</t>
  </si>
  <si>
    <t>June 20th 2025 to July 19th 2025</t>
  </si>
  <si>
    <t>July 20th 2025 to August 19th 2025</t>
  </si>
  <si>
    <t>August 20th 2025 to September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</si>
  <si>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</si>
  <si>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</si>
  <si>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</si>
  <si>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</si>
  <si>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</si>
  <si>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</si>
  <si>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</si>
  <si>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</si>
  <si>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</si>
  <si>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</si>
  <si>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</si>
  <si>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</si>
  <si>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</si>
  <si>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</si>
  <si>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</si>
  <si>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</si>
  <si>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</si>
  <si>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</si>
  <si>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</si>
  <si>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</si>
  <si>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</si>
  <si>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</si>
  <si>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</si>
  <si>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1st of July 2024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</si>
  <si>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</si>
  <si>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</si>
  <si>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</si>
  <si>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</si>
  <si>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</si>
  <si>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</si>
  <si>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</si>
  <si>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$60 for Hair Cut plus Color treatment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</si>
  <si>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</si>
  <si>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</si>
  <si>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</si>
  <si>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</si>
  <si>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</si>
  <si>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</si>
  <si>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Debts Or Credits For the Comming October 20th 2025 to November 19th 2025</t>
  </si>
  <si>
    <t>Debts Or Credits For the Coming November 20th 2025 to December 19th December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</si>
  <si>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</si>
  <si>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</si>
  <si>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</si>
  <si>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</si>
  <si>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</si>
  <si>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</si>
  <si>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</si>
  <si>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</si>
  <si>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</si>
  <si>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</si>
  <si>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</si>
  <si>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</si>
  <si>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</si>
  <si>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</si>
  <si>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</si>
  <si>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</si>
  <si>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</si>
  <si>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</si>
  <si>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</si>
  <si>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</si>
  <si>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</si>
  <si>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</si>
  <si>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</si>
  <si>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October 20th 2025 to November 19th 2025</t>
  </si>
  <si>
    <t>November 20th 2025 to December 19th 2025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</si>
  <si>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</si>
  <si>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</si>
  <si>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</si>
  <si>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</si>
  <si>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</si>
  <si>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</si>
  <si>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Debts Or Credits For the Coming Feburary 20th 2026 to March 19th March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</si>
  <si>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</si>
  <si>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</si>
  <si>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</si>
  <si>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</si>
  <si>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</si>
  <si>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</si>
  <si>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</si>
  <si>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</si>
  <si>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</si>
  <si>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</si>
  <si>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April 20th 2026 to May 19th 2026</t>
  </si>
  <si>
    <t>Debts Or Credits For the Coming May 20th 2026 to June 19th June 2026</t>
  </si>
  <si>
    <t>Debts Or Credits For the Comming June 20th 2026 to July 19th 2026</t>
  </si>
  <si>
    <t>April 20th 2026 to May 19th 2026</t>
  </si>
  <si>
    <t>May 20th 2026 to June 19th 2026</t>
  </si>
  <si>
    <t>June 20th 2026 to July 19th 2026</t>
  </si>
  <si>
    <t>April  2026 to June 2026</t>
  </si>
  <si>
    <t>6. Nicotin Chew Gum</t>
  </si>
  <si>
    <t>7. Additional For Cigarette</t>
  </si>
  <si>
    <t>2. Payback $800 to Mom</t>
  </si>
  <si>
    <t>1. Payback $800 to Mom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</si>
  <si>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</si>
  <si>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</si>
  <si>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</si>
  <si>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</si>
  <si>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</si>
  <si>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</si>
  <si>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</si>
  <si>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3. Payback $800 to Mom</t>
  </si>
  <si>
    <t>30 Packet of Cigarette</t>
  </si>
  <si>
    <t>Ng Wing Lam</t>
  </si>
  <si>
    <t>8. 30 Packet of Cigarette</t>
  </si>
  <si>
    <t>9. Balance with the Total Asset</t>
  </si>
  <si>
    <t>12th August 2024</t>
  </si>
  <si>
    <t>Borrowed $1500 From Lawrence</t>
  </si>
  <si>
    <t>Prepaid China Mobile Fee</t>
  </si>
  <si>
    <t>Last Payment Prepaid HGC Broadband Fee</t>
  </si>
  <si>
    <t>Prepaid Cigarette Fee</t>
  </si>
  <si>
    <t>For the Comming April 20th 2024  to May 19th 2024 Revenue / Defered Debts Or Expenses</t>
  </si>
  <si>
    <t>For the Coming May 20th 2024 to June 19th 2024 Revenue / Defered Debts Or Expenses</t>
  </si>
  <si>
    <t>For the Comming June 20th 2024 to July 19th 2024 Revenue / Defered Debts Or Expenses</t>
  </si>
  <si>
    <t>For the Comming July 20th 2024 to August 19th 2024 Revenue / Defered Debts Or Expenses</t>
  </si>
  <si>
    <t>For the Coming August 20th 2024 to September 19th 2024 Revenue / Defered Debts Or Expenses</t>
  </si>
  <si>
    <t>For the Comming September 20th 2024 to October 19th 2024 Revenue / Defered Debts Or Expenses</t>
  </si>
  <si>
    <t>For the Comming October 20th 2024 to November 19th 2024 Revenue / Defered Debts Or Expenses</t>
  </si>
  <si>
    <t>For the Coming November 20th 2024 to December 19th 2024 Revenue / Defered Debts Or Expenses</t>
  </si>
  <si>
    <t>For the Comming December 20th 2024 to January 19th 2025 Revenue / Defered Debts Or Expenses</t>
  </si>
  <si>
    <t>For the Comming January 20th 2025 to February 19th 2025 Revenue / Defered Debts Or Expenses</t>
  </si>
  <si>
    <t>For the Coming February 20th 2025 to March 19th 2025 Revenue / Defered Debts Or Expenses</t>
  </si>
  <si>
    <t>For the Comming March 20th 2025 to April 19th 2025 Revenue / Defered Debts Or Expenses</t>
  </si>
  <si>
    <t>For the Comming April 20th 2025 to May 19th 2025 Revenue / Defered Debts Or Expenses</t>
  </si>
  <si>
    <t>For the Coming May 20th 2025 to June 19th 2025 Revenue / Defered Debts Or Expenses</t>
  </si>
  <si>
    <t>For the Comming June 20th 2025 to July 19th 2025 Revenue / Defered Debts Or Expenses</t>
  </si>
  <si>
    <t>For the Comming July 20th 2025 to August 19th 2025 Revenue / Defered Debts Or Expenses</t>
  </si>
  <si>
    <t>For the Coming August 20th 2025 to September 19th September 2025 Revenue / Defered Debts Or Expenses</t>
  </si>
  <si>
    <t>For the Comming September 20th 2025 to October 19th 2025 Revenue / Defered Debts Or Expenses</t>
  </si>
  <si>
    <t>For the Comming October 20th 2025 to November 19th 2025 Revenue / Defered Debts Or Expenses</t>
  </si>
  <si>
    <t>For the Coming November 20th 2025 to December 19th December 2025 Revenue / Defered Debts Or Expenses</t>
  </si>
  <si>
    <t>For the Comming December 20th 2025 to Janurary 19th 2026 Revenue / Defered Debts Or Expenses</t>
  </si>
  <si>
    <t>For the Comming January 20th 2026 to Feburary 19th 2026 Revenue / Defered Debts Or Expenses</t>
  </si>
  <si>
    <t>For the Coming Feburary 20th 2026 to March 19th March 2026 Revenue / Defered Debts Or Expenses</t>
  </si>
  <si>
    <t>For the Comming March 20th 2026 to April 19th 2026 Revenue / Defered Debts Or Expenses</t>
  </si>
  <si>
    <t>For the Comming April 20th 2026 to May 19th 2026 Revenue / Defered Debts Or Expenses</t>
  </si>
  <si>
    <t>For the Coming May 20th 2026 to June 19th June 2026 Revenue / Defered Debts Or Expenses</t>
  </si>
  <si>
    <t>For the Comming June 20th 2026 to July 19th 2026 Revenue / Defered Debts Or Expenses</t>
  </si>
  <si>
    <t>1. Payback $839 to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</si>
</sst>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4" fillId="0" borderId="4" xfId="0" applyFont="1" applyBorder="1" applyAlignment="1">
      <alignment vertical="center" wrapText="1"/>
    </xf>
    <xf numFmtId="0" fontId="16" fillId="2" borderId="4" xfId="0" applyFont="1" applyFill="1" applyBorder="1" applyAlignment="1">
      <alignment horizontal="center" vertical="center" wrapText="1"/>
    </xf>
    <xf numFmtId="164" fontId="17" fillId="2" borderId="4" xfId="0" applyNumberFormat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164" fontId="14" fillId="0" borderId="4" xfId="0" applyNumberFormat="1" applyFont="1" applyBorder="1" applyAlignment="1">
      <alignment vertical="center"/>
    </xf>
    <xf numFmtId="0" fontId="14" fillId="0" borderId="0" xfId="0" applyFont="1" applyAlignment="1">
      <alignment vertical="center" wrapText="1"/>
    </xf>
    <xf numFmtId="0" fontId="12" fillId="0" borderId="4" xfId="0" applyFont="1" applyBorder="1" applyAlignment="1">
      <alignment horizontal="right" vertical="center" wrapText="1"/>
    </xf>
    <xf numFmtId="165" fontId="21" fillId="0" borderId="4" xfId="0" applyNumberFormat="1" applyFont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164" fontId="14" fillId="0" borderId="4" xfId="0" applyNumberFormat="1" applyFont="1" applyBorder="1" applyAlignment="1">
      <alignment horizontal="right" vertical="center"/>
    </xf>
    <xf numFmtId="165" fontId="14" fillId="0" borderId="4" xfId="0" applyNumberFormat="1" applyFont="1" applyBorder="1" applyAlignment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6" fillId="0" borderId="4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165" fontId="14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6" fillId="0" borderId="14" xfId="0" applyFont="1" applyBorder="1" applyAlignment="1">
      <alignment vertical="center" wrapText="1"/>
    </xf>
    <xf numFmtId="164" fontId="14" fillId="0" borderId="14" xfId="0" applyNumberFormat="1" applyFont="1" applyBorder="1" applyAlignment="1">
      <alignment horizontal="right" vertical="center"/>
    </xf>
    <xf numFmtId="0" fontId="14" fillId="0" borderId="13" xfId="0" applyFont="1" applyBorder="1" applyAlignment="1">
      <alignment vertical="center" wrapText="1"/>
    </xf>
    <xf numFmtId="0" fontId="26" fillId="0" borderId="13" xfId="0" applyFont="1" applyBorder="1" applyAlignment="1">
      <alignment vertical="center" wrapText="1"/>
    </xf>
    <xf numFmtId="164" fontId="14" fillId="0" borderId="13" xfId="0" applyNumberFormat="1" applyFont="1" applyBorder="1" applyAlignment="1">
      <alignment horizontal="right" vertical="center"/>
    </xf>
    <xf numFmtId="0" fontId="27" fillId="2" borderId="4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1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horizontal="right" vertical="center" wrapText="1"/>
    </xf>
    <xf numFmtId="165" fontId="19" fillId="0" borderId="13" xfId="0" applyNumberFormat="1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8" fillId="6" borderId="14" xfId="0" applyFont="1" applyFill="1" applyBorder="1" applyAlignment="1">
      <alignment horizontal="center" vertical="center"/>
    </xf>
    <xf numFmtId="164" fontId="22" fillId="0" borderId="22" xfId="0" applyNumberFormat="1" applyFont="1" applyBorder="1" applyAlignment="1">
      <alignment vertical="center"/>
    </xf>
    <xf numFmtId="0" fontId="14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2" fillId="0" borderId="5" xfId="0" applyFont="1" applyBorder="1" applyAlignment="1">
      <alignment horizontal="right" vertical="center" wrapText="1"/>
    </xf>
    <xf numFmtId="165" fontId="21" fillId="0" borderId="5" xfId="0" applyNumberFormat="1" applyFont="1" applyBorder="1" applyAlignment="1">
      <alignment vertical="center"/>
    </xf>
    <xf numFmtId="164" fontId="30" fillId="0" borderId="13" xfId="0" applyNumberFormat="1" applyFont="1" applyBorder="1" applyAlignment="1">
      <alignment vertical="center"/>
    </xf>
    <xf numFmtId="0" fontId="12" fillId="0" borderId="11" xfId="0" applyFont="1" applyBorder="1" applyAlignment="1">
      <alignment horizontal="right" vertical="center" wrapText="1"/>
    </xf>
    <xf numFmtId="165" fontId="21" fillId="0" borderId="11" xfId="0" applyNumberFormat="1" applyFont="1" applyBorder="1" applyAlignment="1">
      <alignment vertical="center"/>
    </xf>
    <xf numFmtId="167" fontId="30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8" fontId="11" fillId="0" borderId="13" xfId="0" applyNumberFormat="1" applyFont="1" applyBorder="1" applyAlignment="1">
      <alignment vertical="center"/>
    </xf>
    <xf numFmtId="0" fontId="30" fillId="0" borderId="13" xfId="0" applyFont="1" applyBorder="1" applyAlignment="1">
      <alignment horizontal="right" vertical="center"/>
    </xf>
    <xf numFmtId="168" fontId="32" fillId="2" borderId="4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26" fillId="0" borderId="20" xfId="0" applyFont="1" applyBorder="1" applyAlignment="1">
      <alignment vertical="center" wrapText="1"/>
    </xf>
    <xf numFmtId="164" fontId="14" fillId="0" borderId="3" xfId="0" applyNumberFormat="1" applyFont="1" applyBorder="1" applyAlignment="1">
      <alignment horizontal="right" vertical="center"/>
    </xf>
    <xf numFmtId="164" fontId="14" fillId="0" borderId="21" xfId="0" applyNumberFormat="1" applyFont="1" applyBorder="1" applyAlignment="1">
      <alignment horizontal="right" vertical="center"/>
    </xf>
    <xf numFmtId="0" fontId="14" fillId="0" borderId="22" xfId="0" applyFont="1" applyBorder="1" applyAlignment="1">
      <alignment vertical="center" wrapText="1"/>
    </xf>
    <xf numFmtId="0" fontId="9" fillId="0" borderId="13" xfId="0" applyFont="1" applyBorder="1" applyAlignment="1">
      <alignment vertical="center"/>
    </xf>
    <xf numFmtId="0" fontId="27" fillId="2" borderId="4" xfId="0" applyFont="1" applyFill="1" applyBorder="1" applyAlignment="1">
      <alignment horizontal="right" vertical="center" wrapText="1"/>
    </xf>
    <xf numFmtId="0" fontId="8" fillId="0" borderId="13" xfId="0" applyFont="1" applyBorder="1" applyAlignment="1">
      <alignment vertical="center" wrapText="1"/>
    </xf>
    <xf numFmtId="164" fontId="22" fillId="0" borderId="5" xfId="0" applyNumberFormat="1" applyFont="1" applyBorder="1" applyAlignment="1">
      <alignment vertical="center"/>
    </xf>
    <xf numFmtId="165" fontId="14" fillId="0" borderId="13" xfId="0" applyNumberFormat="1" applyFont="1" applyBorder="1" applyAlignment="1">
      <alignment vertical="center"/>
    </xf>
    <xf numFmtId="0" fontId="26" fillId="8" borderId="20" xfId="0" applyFont="1" applyFill="1" applyBorder="1" applyAlignment="1">
      <alignment vertical="center" wrapText="1"/>
    </xf>
    <xf numFmtId="164" fontId="26" fillId="8" borderId="21" xfId="0" applyNumberFormat="1" applyFont="1" applyFill="1" applyBorder="1" applyAlignment="1">
      <alignment horizontal="right" vertical="center"/>
    </xf>
    <xf numFmtId="0" fontId="20" fillId="3" borderId="14" xfId="0" applyFont="1" applyFill="1" applyBorder="1" applyAlignment="1">
      <alignment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167" fontId="30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2" fillId="0" borderId="13" xfId="0" applyNumberFormat="1" applyFont="1" applyBorder="1" applyAlignment="1">
      <alignment vertical="center"/>
    </xf>
    <xf numFmtId="0" fontId="29" fillId="8" borderId="13" xfId="0" applyFont="1" applyFill="1" applyBorder="1" applyAlignment="1">
      <alignment vertical="center"/>
    </xf>
    <xf numFmtId="0" fontId="7" fillId="8" borderId="13" xfId="0" applyFont="1" applyFill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0" fontId="14" fillId="0" borderId="20" xfId="0" applyFont="1" applyBorder="1" applyAlignment="1">
      <alignment vertical="center" wrapText="1"/>
    </xf>
    <xf numFmtId="0" fontId="14" fillId="0" borderId="25" xfId="0" applyFont="1" applyBorder="1" applyAlignment="1">
      <alignment vertical="center" wrapText="1"/>
    </xf>
    <xf numFmtId="165" fontId="14" fillId="0" borderId="21" xfId="0" applyNumberFormat="1" applyFont="1" applyBorder="1" applyAlignment="1">
      <alignment vertical="center"/>
    </xf>
    <xf numFmtId="165" fontId="14" fillId="0" borderId="26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165" fontId="14" fillId="0" borderId="31" xfId="0" applyNumberFormat="1" applyFont="1" applyBorder="1" applyAlignment="1">
      <alignment vertical="center"/>
    </xf>
    <xf numFmtId="0" fontId="14" fillId="0" borderId="33" xfId="0" applyFont="1" applyBorder="1" applyAlignment="1">
      <alignment vertical="center" wrapText="1"/>
    </xf>
    <xf numFmtId="165" fontId="14" fillId="0" borderId="33" xfId="0" applyNumberFormat="1" applyFont="1" applyBorder="1" applyAlignment="1">
      <alignment vertical="center"/>
    </xf>
    <xf numFmtId="167" fontId="30" fillId="0" borderId="26" xfId="0" applyNumberFormat="1" applyFont="1" applyBorder="1" applyAlignment="1">
      <alignment vertical="center"/>
    </xf>
    <xf numFmtId="8" fontId="4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0" fillId="0" borderId="36" xfId="0" applyNumberFormat="1" applyFont="1" applyBorder="1" applyAlignment="1">
      <alignment vertical="center"/>
    </xf>
    <xf numFmtId="166" fontId="26" fillId="0" borderId="26" xfId="0" applyNumberFormat="1" applyFont="1" applyBorder="1" applyAlignment="1">
      <alignment horizontal="left" vertical="center"/>
    </xf>
    <xf numFmtId="166" fontId="26" fillId="0" borderId="25" xfId="0" applyNumberFormat="1" applyFont="1" applyBorder="1" applyAlignment="1">
      <alignment horizontal="left" vertical="center"/>
    </xf>
    <xf numFmtId="0" fontId="16" fillId="2" borderId="5" xfId="0" applyFont="1" applyFill="1" applyBorder="1" applyAlignment="1">
      <alignment horizontal="center" vertical="center" wrapText="1"/>
    </xf>
    <xf numFmtId="164" fontId="17" fillId="2" borderId="5" xfId="0" applyNumberFormat="1" applyFont="1" applyFill="1" applyBorder="1" applyAlignment="1">
      <alignment horizontal="center" vertical="center" wrapText="1"/>
    </xf>
    <xf numFmtId="0" fontId="15" fillId="0" borderId="5" xfId="0" applyFont="1" applyBorder="1" applyAlignment="1">
      <alignment vertical="center"/>
    </xf>
    <xf numFmtId="0" fontId="35" fillId="9" borderId="13" xfId="0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horizontal="center" vertical="center"/>
    </xf>
    <xf numFmtId="168" fontId="36" fillId="2" borderId="13" xfId="0" applyNumberFormat="1" applyFont="1" applyFill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167" fontId="37" fillId="0" borderId="13" xfId="0" applyNumberFormat="1" applyFont="1" applyBorder="1" applyAlignment="1">
      <alignment horizontal="center" vertical="center"/>
    </xf>
    <xf numFmtId="17" fontId="26" fillId="0" borderId="13" xfId="0" applyNumberFormat="1" applyFont="1" applyBorder="1" applyAlignment="1">
      <alignment horizontal="left" vertical="center" wrapText="1"/>
    </xf>
    <xf numFmtId="164" fontId="14" fillId="0" borderId="31" xfId="0" applyNumberFormat="1" applyFont="1" applyBorder="1" applyAlignment="1">
      <alignment horizontal="right" vertical="center"/>
    </xf>
    <xf numFmtId="167" fontId="30" fillId="0" borderId="3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6" fontId="26" fillId="0" borderId="26" xfId="0" applyNumberFormat="1" applyFont="1" applyBorder="1" applyAlignment="1">
      <alignment horizontal="left" vertical="center"/>
    </xf>
    <xf numFmtId="166" fontId="26" fillId="0" borderId="13" xfId="0" applyNumberFormat="1" applyFont="1" applyBorder="1" applyAlignment="1">
      <alignment horizontal="left" vertical="center"/>
    </xf>
    <xf numFmtId="166" fontId="26" fillId="0" borderId="25" xfId="0" applyNumberFormat="1" applyFont="1" applyBorder="1" applyAlignment="1">
      <alignment horizontal="left" vertical="center"/>
    </xf>
    <xf numFmtId="166" fontId="26" fillId="0" borderId="2" xfId="0" applyNumberFormat="1" applyFont="1" applyBorder="1" applyAlignment="1">
      <alignment horizontal="left" vertical="center" wrapText="1"/>
    </xf>
    <xf numFmtId="166" fontId="26" fillId="0" borderId="27" xfId="0" applyNumberFormat="1" applyFont="1" applyBorder="1" applyAlignment="1">
      <alignment horizontal="left" vertical="center" wrapText="1"/>
    </xf>
    <xf numFmtId="166" fontId="26" fillId="0" borderId="23" xfId="0" applyNumberFormat="1" applyFont="1" applyBorder="1" applyAlignment="1">
      <alignment horizontal="left" vertical="center"/>
    </xf>
    <xf numFmtId="166" fontId="26" fillId="0" borderId="39" xfId="0" applyNumberFormat="1" applyFont="1" applyBorder="1" applyAlignment="1">
      <alignment horizontal="left" vertical="center"/>
    </xf>
    <xf numFmtId="0" fontId="33" fillId="7" borderId="13" xfId="0" applyFont="1" applyFill="1" applyBorder="1" applyAlignment="1">
      <alignment horizontal="center" vertical="center" wrapText="1"/>
    </xf>
    <xf numFmtId="166" fontId="26" fillId="0" borderId="2" xfId="0" applyNumberFormat="1" applyFont="1" applyBorder="1" applyAlignment="1">
      <alignment horizontal="left" vertical="center"/>
    </xf>
    <xf numFmtId="166" fontId="26" fillId="0" borderId="27" xfId="0" applyNumberFormat="1" applyFont="1" applyBorder="1" applyAlignment="1">
      <alignment horizontal="left" vertical="center"/>
    </xf>
    <xf numFmtId="166" fontId="14" fillId="0" borderId="1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166" fontId="14" fillId="0" borderId="8" xfId="0" applyNumberFormat="1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4" fillId="5" borderId="1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vertical="center" wrapText="1"/>
    </xf>
    <xf numFmtId="166" fontId="26" fillId="0" borderId="1" xfId="0" applyNumberFormat="1" applyFont="1" applyBorder="1" applyAlignment="1">
      <alignment horizontal="left" vertical="center"/>
    </xf>
    <xf numFmtId="166" fontId="14" fillId="0" borderId="2" xfId="0" applyNumberFormat="1" applyFont="1" applyBorder="1" applyAlignment="1">
      <alignment horizontal="left" vertical="center"/>
    </xf>
    <xf numFmtId="166" fontId="26" fillId="0" borderId="20" xfId="0" applyNumberFormat="1" applyFont="1" applyBorder="1" applyAlignment="1">
      <alignment horizontal="left" vertical="center"/>
    </xf>
    <xf numFmtId="0" fontId="25" fillId="6" borderId="1" xfId="0" applyFont="1" applyFill="1" applyBorder="1" applyAlignment="1">
      <alignment horizontal="center" vertical="center"/>
    </xf>
    <xf numFmtId="166" fontId="14" fillId="0" borderId="28" xfId="0" applyNumberFormat="1" applyFont="1" applyBorder="1" applyAlignment="1">
      <alignment horizontal="center" vertical="center"/>
    </xf>
    <xf numFmtId="166" fontId="14" fillId="0" borderId="1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right" vertical="center"/>
    </xf>
    <xf numFmtId="0" fontId="14" fillId="0" borderId="25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/>
    </xf>
    <xf numFmtId="0" fontId="26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5" fillId="6" borderId="8" xfId="0" applyFont="1" applyFill="1" applyBorder="1" applyAlignment="1">
      <alignment horizontal="center"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26" fillId="5" borderId="17" xfId="0" applyFont="1" applyFill="1" applyBorder="1" applyAlignment="1">
      <alignment horizontal="left" vertical="center" wrapText="1"/>
    </xf>
    <xf numFmtId="0" fontId="26" fillId="5" borderId="18" xfId="0" applyFont="1" applyFill="1" applyBorder="1" applyAlignment="1">
      <alignment horizontal="left" vertical="center" wrapText="1"/>
    </xf>
    <xf numFmtId="0" fontId="26" fillId="5" borderId="19" xfId="0" applyFont="1" applyFill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6" fontId="14" fillId="0" borderId="27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166" fontId="26" fillId="0" borderId="37" xfId="0" applyNumberFormat="1" applyFont="1" applyBorder="1" applyAlignment="1">
      <alignment horizontal="left" vertical="center"/>
    </xf>
    <xf numFmtId="0" fontId="33" fillId="7" borderId="25" xfId="0" applyFont="1" applyFill="1" applyBorder="1" applyAlignment="1">
      <alignment horizontal="center" vertical="center" wrapText="1"/>
    </xf>
    <xf numFmtId="0" fontId="33" fillId="7" borderId="26" xfId="0" applyFont="1" applyFill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34" fillId="9" borderId="8" xfId="0" applyFont="1" applyFill="1" applyBorder="1" applyAlignment="1">
      <alignment horizontal="center" vertical="center" wrapText="1"/>
    </xf>
    <xf numFmtId="0" fontId="34" fillId="9" borderId="12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14" fillId="0" borderId="20" xfId="0" applyFont="1" applyBorder="1" applyAlignment="1">
      <alignment horizontal="center" vertical="center"/>
    </xf>
    <xf numFmtId="0" fontId="13" fillId="0" borderId="23" xfId="0" applyFont="1" applyBorder="1" applyAlignment="1">
      <alignment vertical="center"/>
    </xf>
    <xf numFmtId="0" fontId="28" fillId="0" borderId="1" xfId="0" applyFont="1" applyBorder="1" applyAlignment="1">
      <alignment horizontal="right" vertical="center"/>
    </xf>
    <xf numFmtId="0" fontId="28" fillId="0" borderId="27" xfId="0" applyFont="1" applyBorder="1" applyAlignment="1">
      <alignment horizontal="right" vertical="center"/>
    </xf>
    <xf numFmtId="0" fontId="14" fillId="5" borderId="15" xfId="0" applyFont="1" applyFill="1" applyBorder="1" applyAlignment="1">
      <alignment vertical="center" wrapText="1"/>
    </xf>
    <xf numFmtId="0" fontId="13" fillId="0" borderId="11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26" fillId="5" borderId="20" xfId="0" applyFont="1" applyFill="1" applyBorder="1" applyAlignment="1">
      <alignment vertical="center" wrapText="1"/>
    </xf>
    <xf numFmtId="0" fontId="13" fillId="0" borderId="21" xfId="0" applyFont="1" applyBorder="1" applyAlignment="1">
      <alignment vertical="center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26" fillId="5" borderId="24" xfId="0" applyFont="1" applyFill="1" applyBorder="1" applyAlignment="1">
      <alignment horizontal="left" vertical="center" wrapText="1"/>
    </xf>
    <xf numFmtId="0" fontId="26" fillId="5" borderId="8" xfId="0" applyFont="1" applyFill="1" applyBorder="1" applyAlignment="1">
      <alignment vertical="center" wrapText="1"/>
    </xf>
    <xf numFmtId="0" fontId="35" fillId="9" borderId="3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68" fontId="32" fillId="2" borderId="1" xfId="0" applyNumberFormat="1" applyFont="1" applyFill="1" applyBorder="1" applyAlignment="1">
      <alignment horizontal="center" vertical="center" wrapText="1"/>
    </xf>
    <xf numFmtId="168" fontId="32" fillId="2" borderId="2" xfId="0" applyNumberFormat="1" applyFont="1" applyFill="1" applyBorder="1" applyAlignment="1">
      <alignment horizontal="center" vertical="center" wrapText="1"/>
    </xf>
    <xf numFmtId="168" fontId="32" fillId="2" borderId="3" xfId="0" applyNumberFormat="1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 vertical="center"/>
    </xf>
    <xf numFmtId="0" fontId="20" fillId="3" borderId="41" xfId="0" applyFont="1" applyFill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40" xfId="0" applyFont="1" applyFill="1" applyBorder="1" applyAlignment="1">
      <alignment horizontal="center" vertical="center" wrapText="1"/>
    </xf>
    <xf numFmtId="0" fontId="20" fillId="3" borderId="23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0" fillId="3" borderId="23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32" xfId="0" applyFont="1" applyFill="1" applyBorder="1" applyAlignment="1">
      <alignment horizontal="center" vertical="center"/>
    </xf>
    <xf numFmtId="0" fontId="14" fillId="0" borderId="32" xfId="0" applyFont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0" fontId="25" fillId="6" borderId="2" xfId="0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166" fontId="14" fillId="0" borderId="23" xfId="0" applyNumberFormat="1" applyFont="1" applyBorder="1" applyAlignment="1">
      <alignment horizontal="left" vertical="center"/>
    </xf>
    <xf numFmtId="166" fontId="14" fillId="0" borderId="8" xfId="0" applyNumberFormat="1" applyFont="1" applyBorder="1" applyAlignment="1">
      <alignment horizontal="center" vertical="center"/>
    </xf>
    <xf numFmtId="166" fontId="14" fillId="0" borderId="13" xfId="0" applyNumberFormat="1" applyFont="1" applyBorder="1" applyAlignment="1">
      <alignment horizontal="left" vertical="center"/>
    </xf>
    <xf numFmtId="0" fontId="14" fillId="0" borderId="31" xfId="0" applyFont="1" applyBorder="1" applyAlignment="1">
      <alignment horizontal="center" vertical="center"/>
    </xf>
    <xf numFmtId="166" fontId="14" fillId="0" borderId="13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right" vertical="center"/>
    </xf>
    <xf numFmtId="166" fontId="14" fillId="0" borderId="20" xfId="0" applyNumberFormat="1" applyFont="1" applyBorder="1" applyAlignment="1">
      <alignment horizontal="left" vertical="center"/>
    </xf>
    <xf numFmtId="166" fontId="14" fillId="0" borderId="21" xfId="0" applyNumberFormat="1" applyFont="1" applyBorder="1" applyAlignment="1">
      <alignment horizontal="left" vertical="center"/>
    </xf>
    <xf numFmtId="0" fontId="26" fillId="0" borderId="13" xfId="0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left" vertical="center"/>
    </xf>
    <xf numFmtId="166" fontId="14" fillId="0" borderId="3" xfId="0" applyNumberFormat="1" applyFont="1" applyBorder="1" applyAlignment="1">
      <alignment horizontal="left" vertical="center"/>
    </xf>
    <xf numFmtId="166" fontId="14" fillId="0" borderId="27" xfId="0" applyNumberFormat="1" applyFont="1" applyBorder="1" applyAlignment="1">
      <alignment horizontal="left" vertical="center"/>
    </xf>
    <xf numFmtId="0" fontId="26" fillId="0" borderId="21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166" fontId="14" fillId="0" borderId="25" xfId="0" applyNumberFormat="1" applyFont="1" applyBorder="1" applyAlignment="1">
      <alignment horizontal="left" vertical="center"/>
    </xf>
    <xf numFmtId="166" fontId="14" fillId="0" borderId="26" xfId="0" applyNumberFormat="1" applyFont="1" applyBorder="1" applyAlignment="1">
      <alignment horizontal="left" vertical="center"/>
    </xf>
    <xf numFmtId="0" fontId="1" fillId="0" borderId="13" xfId="0" applyFont="1" applyBorder="1" applyAlignment="1">
      <alignment vertical="center"/>
    </xf>
    <xf numFmtId="166" fontId="28" fillId="0" borderId="25" xfId="0" applyNumberFormat="1" applyFont="1" applyBorder="1" applyAlignment="1">
      <alignment horizontal="left" vertical="center"/>
    </xf>
    <xf numFmtId="166" fontId="28" fillId="0" borderId="26" xfId="0" applyNumberFormat="1" applyFont="1" applyBorder="1" applyAlignment="1">
      <alignment horizontal="left" vertical="center"/>
    </xf>
    <xf numFmtId="0" fontId="38" fillId="3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4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5"/>
  <sheetViews>
    <sheetView tabSelected="1" zoomScaleNormal="100" workbookViewId="0">
      <selection activeCell="C11" sqref="C11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12" t="s">
        <v>59</v>
      </c>
      <c r="B1" s="112"/>
      <c r="C1" s="112"/>
      <c r="D1" s="112"/>
      <c r="E1" s="112"/>
      <c r="F1" s="112"/>
      <c r="G1" s="1"/>
      <c r="H1" s="112" t="s">
        <v>174</v>
      </c>
      <c r="I1" s="112"/>
    </row>
    <row r="2" spans="1:25" ht="21">
      <c r="A2" s="154" t="s">
        <v>171</v>
      </c>
      <c r="B2" s="155"/>
      <c r="C2" s="155"/>
      <c r="D2" s="176" t="s">
        <v>172</v>
      </c>
      <c r="E2" s="176"/>
      <c r="F2" s="176"/>
      <c r="H2" s="95" t="s">
        <v>1</v>
      </c>
      <c r="I2" s="95" t="s">
        <v>175</v>
      </c>
    </row>
    <row r="3" spans="1:25" ht="30" customHeight="1">
      <c r="A3" s="3" t="s">
        <v>0</v>
      </c>
      <c r="B3" s="3" t="s">
        <v>78</v>
      </c>
      <c r="C3" s="4">
        <v>2350.44</v>
      </c>
      <c r="D3" s="92" t="s">
        <v>0</v>
      </c>
      <c r="E3" s="92" t="s">
        <v>78</v>
      </c>
      <c r="F3" s="93">
        <v>986.4</v>
      </c>
      <c r="G3" s="6"/>
      <c r="H3" s="96" t="s">
        <v>176</v>
      </c>
      <c r="I3" s="97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0</v>
      </c>
      <c r="D4" s="3"/>
      <c r="E4" s="3" t="s">
        <v>76</v>
      </c>
      <c r="F4" s="4">
        <v>40</v>
      </c>
      <c r="G4" s="6"/>
      <c r="H4" s="96" t="s">
        <v>177</v>
      </c>
      <c r="I4" s="97">
        <f>E112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33.799999999999997</v>
      </c>
      <c r="D5" s="3"/>
      <c r="E5" s="3" t="s">
        <v>77</v>
      </c>
      <c r="F5" s="4">
        <v>31.3</v>
      </c>
      <c r="G5" s="6"/>
      <c r="H5" s="96" t="s">
        <v>178</v>
      </c>
      <c r="I5" s="97">
        <f>E132</f>
        <v>2848.619999999999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6" t="s">
        <v>179</v>
      </c>
      <c r="I6" s="97">
        <f>'July 2024 - September 2024'!E100</f>
        <v>2282.8399999999992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23</v>
      </c>
      <c r="D7" s="3"/>
      <c r="E7" s="34" t="s">
        <v>137</v>
      </c>
      <c r="F7" s="55">
        <v>4</v>
      </c>
      <c r="G7" s="6"/>
      <c r="H7" s="96" t="s">
        <v>180</v>
      </c>
      <c r="I7" s="97">
        <f>'July 2024 - September 2024'!E109</f>
        <v>1653.0399999999991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6" t="s">
        <v>181</v>
      </c>
      <c r="I8" s="97">
        <f>'July 2024 - September 2024'!E118</f>
        <v>1344.5399999999991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2</v>
      </c>
      <c r="D9" s="3"/>
      <c r="E9" s="34" t="s">
        <v>130</v>
      </c>
      <c r="F9" s="4">
        <v>2</v>
      </c>
      <c r="G9" s="6"/>
      <c r="H9" s="96" t="s">
        <v>182</v>
      </c>
      <c r="I9" s="97">
        <f>'October 2024 - December 2024'!E86</f>
        <v>1036.0399999999991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13.6</v>
      </c>
      <c r="D10" s="3"/>
      <c r="E10" s="34" t="s">
        <v>48</v>
      </c>
      <c r="F10" s="55">
        <v>31.6</v>
      </c>
      <c r="G10" s="6"/>
      <c r="H10" s="96" t="s">
        <v>183</v>
      </c>
      <c r="I10" s="97">
        <f>'October 2024 - December 2024'!E93</f>
        <v>727.53999999999905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2422.84</v>
      </c>
      <c r="D11" s="3"/>
      <c r="E11" s="62" t="s">
        <v>57</v>
      </c>
      <c r="F11" s="55">
        <f>SUM(F3:F10)</f>
        <v>1095.3</v>
      </c>
      <c r="G11" s="6"/>
      <c r="H11" s="96" t="s">
        <v>184</v>
      </c>
      <c r="I11" s="97">
        <f>'October 2024 - December 2024'!E101</f>
        <v>419.03999999999905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179">
        <f>-C93</f>
        <v>-19239</v>
      </c>
      <c r="D12" s="180"/>
      <c r="E12" s="180"/>
      <c r="F12" s="181"/>
      <c r="G12" s="6"/>
      <c r="H12" s="96" t="s">
        <v>185</v>
      </c>
      <c r="I12" s="97">
        <f>'January 2025 - March 2025'!E85</f>
        <v>110.53999999999905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6" t="s">
        <v>186</v>
      </c>
      <c r="I13" s="97">
        <f>'January 2025 - March 2025'!E92</f>
        <v>-197.96000000000095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6" t="s">
        <v>187</v>
      </c>
      <c r="I14" s="97">
        <f>'January 2025 - March 2025'!E100</f>
        <v>-506.46000000000095</v>
      </c>
    </row>
    <row r="15" spans="1:25" ht="30" customHeight="1">
      <c r="A15" s="157" t="s">
        <v>303</v>
      </c>
      <c r="B15" s="134"/>
      <c r="C15" s="134"/>
      <c r="D15" s="134"/>
      <c r="E15" s="135"/>
      <c r="G15" s="13"/>
      <c r="H15" s="96" t="s">
        <v>188</v>
      </c>
      <c r="I15" s="97">
        <f>'April 2025 - June 2025'!E85</f>
        <v>-853.96000000000095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56" t="s">
        <v>3</v>
      </c>
      <c r="D16" s="116"/>
      <c r="E16" s="16" t="s">
        <v>4</v>
      </c>
      <c r="H16" s="96" t="s">
        <v>189</v>
      </c>
      <c r="I16" s="97">
        <f>'April 2025 - June 2025'!E92</f>
        <v>-362.46000000000095</v>
      </c>
    </row>
    <row r="17" spans="1:25" ht="30" customHeight="1">
      <c r="A17" s="2" t="s">
        <v>60</v>
      </c>
      <c r="B17" s="2" t="s">
        <v>5</v>
      </c>
      <c r="C17" s="177" t="s">
        <v>6</v>
      </c>
      <c r="D17" s="178"/>
      <c r="E17" s="17">
        <v>2405</v>
      </c>
      <c r="H17" s="96" t="s">
        <v>190</v>
      </c>
      <c r="I17" s="97">
        <f>'April 2025 - June 2025'!E100</f>
        <v>129.03999999999905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6" t="s">
        <v>191</v>
      </c>
      <c r="I18" s="97">
        <f>'July 2025 - September 2025'!E85</f>
        <v>620.53999999999905</v>
      </c>
    </row>
    <row r="19" spans="1:25" ht="30" customHeight="1">
      <c r="A19" s="10"/>
      <c r="B19" s="10"/>
      <c r="H19" s="96" t="s">
        <v>192</v>
      </c>
      <c r="I19" s="97">
        <f>'July 2025 - September 2025'!E92</f>
        <v>1112.0399999999991</v>
      </c>
    </row>
    <row r="20" spans="1:25" ht="30" customHeight="1">
      <c r="A20" s="157" t="s">
        <v>304</v>
      </c>
      <c r="B20" s="134"/>
      <c r="C20" s="134"/>
      <c r="D20" s="134"/>
      <c r="E20" s="135"/>
      <c r="G20" s="13"/>
      <c r="H20" s="96" t="s">
        <v>193</v>
      </c>
      <c r="I20" s="97">
        <f>'July 2025 - September 2025'!E100</f>
        <v>1603.5399999999991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191" t="s">
        <v>1</v>
      </c>
      <c r="B21" s="194" t="s">
        <v>2</v>
      </c>
      <c r="C21" s="197" t="s">
        <v>3</v>
      </c>
      <c r="D21" s="197"/>
      <c r="E21" s="182" t="s">
        <v>4</v>
      </c>
      <c r="G21" s="13"/>
      <c r="H21" s="96" t="s">
        <v>256</v>
      </c>
      <c r="I21" s="97">
        <f>'October 2025 - December 2025'!E85</f>
        <v>2095.0399999999991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192"/>
      <c r="B22" s="195"/>
      <c r="C22" s="198"/>
      <c r="D22" s="198"/>
      <c r="E22" s="183"/>
      <c r="G22" s="13"/>
      <c r="H22" s="96" t="s">
        <v>257</v>
      </c>
      <c r="I22" s="97">
        <f>'October 2025 - December 2025'!E92</f>
        <v>2586.5399999999991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192"/>
      <c r="B23" s="195"/>
      <c r="C23" s="198"/>
      <c r="D23" s="198"/>
      <c r="E23" s="183"/>
      <c r="G23" s="13"/>
      <c r="H23" s="96" t="s">
        <v>258</v>
      </c>
      <c r="I23" s="97">
        <f>'October 2025 - December 2025'!E100</f>
        <v>3078.0399999999991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192"/>
      <c r="B24" s="195"/>
      <c r="C24" s="198"/>
      <c r="D24" s="198"/>
      <c r="E24" s="183"/>
      <c r="G24" s="13"/>
      <c r="H24" s="96" t="s">
        <v>259</v>
      </c>
      <c r="I24" s="97">
        <f>'January 2026 - March 2026'!E85</f>
        <v>3569.5399999999991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30" customHeight="1">
      <c r="A25" s="192"/>
      <c r="B25" s="195"/>
      <c r="C25" s="198"/>
      <c r="D25" s="198"/>
      <c r="E25" s="183"/>
      <c r="G25" s="13"/>
      <c r="H25" s="96" t="s">
        <v>260</v>
      </c>
      <c r="I25" s="97">
        <f>'January 2026 - March 2026'!E92</f>
        <v>4061.0399999999991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92"/>
      <c r="B26" s="195"/>
      <c r="C26" s="198"/>
      <c r="D26" s="198"/>
      <c r="E26" s="183"/>
      <c r="G26" s="13"/>
      <c r="H26" s="96" t="s">
        <v>261</v>
      </c>
      <c r="I26" s="97">
        <f>'January 2026 - March 2026'!E100</f>
        <v>4552.5399999999991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92"/>
      <c r="B27" s="195"/>
      <c r="C27" s="198"/>
      <c r="D27" s="198"/>
      <c r="E27" s="183"/>
      <c r="G27" s="13"/>
      <c r="H27" s="96" t="s">
        <v>278</v>
      </c>
      <c r="I27" s="97">
        <f>'April 2026 - June 2026'!E85</f>
        <v>5044.0399999999991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192"/>
      <c r="B28" s="195"/>
      <c r="C28" s="198"/>
      <c r="D28" s="198"/>
      <c r="E28" s="183"/>
      <c r="G28" s="13"/>
      <c r="H28" s="96" t="s">
        <v>279</v>
      </c>
      <c r="I28" s="97">
        <f>'April 2026 - June 2026'!E92</f>
        <v>5535.5399999999991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192"/>
      <c r="B29" s="195"/>
      <c r="C29" s="198"/>
      <c r="D29" s="198"/>
      <c r="E29" s="183"/>
      <c r="G29" s="13"/>
      <c r="H29" s="96" t="s">
        <v>280</v>
      </c>
      <c r="I29" s="97">
        <f>'April 2026 - June 2026'!E100</f>
        <v>6027.0399999999991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30" customHeight="1">
      <c r="A30" s="193"/>
      <c r="B30" s="196"/>
      <c r="C30" s="199"/>
      <c r="D30" s="199"/>
      <c r="E30" s="184"/>
    </row>
    <row r="31" spans="1:25" ht="30" customHeight="1">
      <c r="A31" s="31" t="s">
        <v>61</v>
      </c>
      <c r="B31" s="31" t="s">
        <v>5</v>
      </c>
      <c r="C31" s="158" t="s">
        <v>6</v>
      </c>
      <c r="D31" s="159"/>
      <c r="E31" s="65">
        <v>2405</v>
      </c>
      <c r="H31" s="149" t="s">
        <v>194</v>
      </c>
      <c r="I31" s="150"/>
    </row>
    <row r="32" spans="1:25" ht="30" customHeight="1">
      <c r="A32" s="31" t="s">
        <v>109</v>
      </c>
      <c r="B32" s="31" t="s">
        <v>5</v>
      </c>
      <c r="C32" s="129" t="s">
        <v>81</v>
      </c>
      <c r="D32" s="130"/>
      <c r="E32" s="65">
        <v>1035</v>
      </c>
      <c r="H32" s="95" t="s">
        <v>195</v>
      </c>
      <c r="I32" s="95" t="s">
        <v>196</v>
      </c>
    </row>
    <row r="33" spans="1:25" ht="30" customHeight="1">
      <c r="A33" s="44"/>
      <c r="B33" s="44"/>
      <c r="C33" s="45"/>
      <c r="D33" s="46" t="s">
        <v>7</v>
      </c>
      <c r="E33" s="47">
        <f>SUM(E31:E32)</f>
        <v>3440</v>
      </c>
      <c r="H33" s="96" t="s">
        <v>203</v>
      </c>
      <c r="I33" s="99">
        <f>-C93</f>
        <v>-19239</v>
      </c>
    </row>
    <row r="34" spans="1:25" ht="30" customHeight="1">
      <c r="A34" s="10"/>
      <c r="B34" s="10"/>
      <c r="C34" s="1"/>
      <c r="D34" s="49"/>
      <c r="E34" s="50"/>
      <c r="H34" s="96" t="s">
        <v>197</v>
      </c>
      <c r="I34" s="99">
        <f>(-C93+SUM(E106,E118,E130))</f>
        <v>-9739</v>
      </c>
    </row>
    <row r="35" spans="1:25" ht="30" customHeight="1">
      <c r="A35" s="157" t="s">
        <v>305</v>
      </c>
      <c r="B35" s="134"/>
      <c r="C35" s="134"/>
      <c r="D35" s="134"/>
      <c r="E35" s="135"/>
      <c r="G35" s="13"/>
      <c r="H35" s="98" t="s">
        <v>198</v>
      </c>
      <c r="I35" s="99">
        <f>('July 2024 - September 2024'!C5)</f>
        <v>-7139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30" customHeight="1">
      <c r="A36" s="14" t="s">
        <v>1</v>
      </c>
      <c r="B36" s="15" t="s">
        <v>2</v>
      </c>
      <c r="C36" s="156" t="s">
        <v>3</v>
      </c>
      <c r="D36" s="116"/>
      <c r="E36" s="70" t="s">
        <v>4</v>
      </c>
      <c r="H36" s="96" t="s">
        <v>199</v>
      </c>
      <c r="I36" s="99">
        <f>('October 2024 - December 2024'!C5)</f>
        <v>-4739</v>
      </c>
    </row>
    <row r="37" spans="1:25" ht="30" customHeight="1">
      <c r="A37" s="25" t="s">
        <v>62</v>
      </c>
      <c r="B37" s="25" t="s">
        <v>5</v>
      </c>
      <c r="C37" s="160" t="s">
        <v>6</v>
      </c>
      <c r="D37" s="161"/>
      <c r="E37" s="83">
        <v>2405</v>
      </c>
      <c r="H37" s="98" t="s">
        <v>200</v>
      </c>
      <c r="I37" s="99">
        <f>('January 2025 - March 2025'!C5)</f>
        <v>-2339</v>
      </c>
    </row>
    <row r="38" spans="1:25" ht="30" customHeight="1">
      <c r="A38" s="31" t="s">
        <v>131</v>
      </c>
      <c r="B38" s="31" t="s">
        <v>132</v>
      </c>
      <c r="C38" s="129" t="s">
        <v>133</v>
      </c>
      <c r="D38" s="130"/>
      <c r="E38" s="65">
        <v>150</v>
      </c>
      <c r="H38" s="98" t="s">
        <v>201</v>
      </c>
      <c r="I38" s="99">
        <f>('April 2025 - June 2025'!C5)</f>
        <v>-1500</v>
      </c>
    </row>
    <row r="39" spans="1:25" ht="30" customHeight="1">
      <c r="A39" s="84" t="s">
        <v>134</v>
      </c>
      <c r="B39" s="84" t="s">
        <v>25</v>
      </c>
      <c r="C39" s="172" t="s">
        <v>135</v>
      </c>
      <c r="D39" s="173"/>
      <c r="E39" s="85">
        <v>7700</v>
      </c>
      <c r="H39" s="98" t="s">
        <v>202</v>
      </c>
      <c r="I39" s="99">
        <f>('July 2025 - September 2025'!C5)</f>
        <v>-1500</v>
      </c>
    </row>
    <row r="40" spans="1:25" ht="30" customHeight="1">
      <c r="A40" s="84" t="s">
        <v>107</v>
      </c>
      <c r="B40" s="84" t="s">
        <v>106</v>
      </c>
      <c r="C40" s="200" t="s">
        <v>108</v>
      </c>
      <c r="D40" s="200"/>
      <c r="E40" s="85">
        <v>50</v>
      </c>
      <c r="H40" s="98" t="s">
        <v>265</v>
      </c>
      <c r="I40" s="99">
        <f>('October 2025 - December 2025'!C5)</f>
        <v>-1500</v>
      </c>
    </row>
    <row r="41" spans="1:25" ht="30" customHeight="1">
      <c r="A41" s="84" t="s">
        <v>208</v>
      </c>
      <c r="B41" s="84" t="s">
        <v>209</v>
      </c>
      <c r="C41" s="172" t="s">
        <v>210</v>
      </c>
      <c r="D41" s="173"/>
      <c r="E41" s="85">
        <v>9350</v>
      </c>
      <c r="H41" s="98" t="s">
        <v>266</v>
      </c>
      <c r="I41" s="99">
        <f>('January 2026 - March 2026'!C5)</f>
        <v>-1500</v>
      </c>
    </row>
    <row r="42" spans="1:25" ht="30" customHeight="1">
      <c r="A42" s="10"/>
      <c r="B42" s="10"/>
      <c r="C42" s="1"/>
      <c r="D42" s="46" t="s">
        <v>7</v>
      </c>
      <c r="E42" s="47">
        <f>SUM(E37:E41)</f>
        <v>19655</v>
      </c>
      <c r="H42" s="98" t="s">
        <v>281</v>
      </c>
      <c r="I42" s="99">
        <f>('April 2026 - June 2026'!C5)</f>
        <v>-1500</v>
      </c>
    </row>
    <row r="43" spans="1:25" ht="13.15" customHeight="1">
      <c r="A43" s="10"/>
      <c r="B43" s="10"/>
      <c r="C43" s="1"/>
      <c r="D43" s="49"/>
      <c r="E43" s="50"/>
    </row>
    <row r="44" spans="1:25" ht="13.5" customHeight="1">
      <c r="A44" s="10"/>
      <c r="B44" s="10"/>
      <c r="C44" s="1"/>
      <c r="D44" s="49"/>
      <c r="E44" s="50"/>
    </row>
    <row r="45" spans="1:25" ht="13.5" customHeight="1">
      <c r="A45" s="10"/>
      <c r="B45" s="10"/>
    </row>
    <row r="46" spans="1:25" ht="13.5" customHeight="1">
      <c r="A46" s="201" t="s">
        <v>58</v>
      </c>
      <c r="B46" s="202"/>
      <c r="C46" s="116"/>
    </row>
    <row r="47" spans="1:25" ht="13.5" customHeight="1">
      <c r="A47" s="19" t="s">
        <v>2</v>
      </c>
      <c r="B47" s="19" t="s">
        <v>3</v>
      </c>
      <c r="C47" s="20" t="s">
        <v>4</v>
      </c>
      <c r="D47" s="21"/>
    </row>
    <row r="48" spans="1:25" ht="13.5" customHeight="1">
      <c r="A48" s="119" t="s">
        <v>8</v>
      </c>
      <c r="B48" s="202"/>
      <c r="C48" s="116"/>
    </row>
    <row r="49" spans="1:3" ht="13.5" customHeight="1">
      <c r="A49" s="24" t="s">
        <v>30</v>
      </c>
      <c r="B49" s="2"/>
      <c r="C49" s="18">
        <v>204</v>
      </c>
    </row>
    <row r="50" spans="1:3" ht="13.5" customHeight="1">
      <c r="A50" s="29" t="s">
        <v>106</v>
      </c>
      <c r="B50" s="25"/>
      <c r="C50" s="26">
        <v>42</v>
      </c>
    </row>
    <row r="51" spans="1:3" ht="13.5" customHeight="1">
      <c r="A51" s="25" t="s">
        <v>9</v>
      </c>
      <c r="B51" s="25" t="s">
        <v>10</v>
      </c>
      <c r="C51" s="26">
        <v>197</v>
      </c>
    </row>
    <row r="52" spans="1:3" ht="13.5" customHeight="1">
      <c r="A52" s="27"/>
      <c r="B52" s="24" t="s">
        <v>32</v>
      </c>
      <c r="C52" s="28">
        <f>SUM(C49:C51)</f>
        <v>443</v>
      </c>
    </row>
    <row r="53" spans="1:3" ht="13.5" customHeight="1">
      <c r="A53" s="164" t="s">
        <v>115</v>
      </c>
      <c r="B53" s="165"/>
      <c r="C53" s="166"/>
    </row>
    <row r="54" spans="1:3" ht="13.5" customHeight="1">
      <c r="A54" s="167"/>
      <c r="B54" s="168"/>
      <c r="C54" s="169"/>
    </row>
    <row r="55" spans="1:3" ht="13.5" customHeight="1">
      <c r="A55" s="2" t="s">
        <v>12</v>
      </c>
      <c r="B55" s="2"/>
      <c r="C55" s="17">
        <v>0</v>
      </c>
    </row>
    <row r="56" spans="1:3" ht="13.5" customHeight="1">
      <c r="A56" s="2" t="s">
        <v>13</v>
      </c>
      <c r="B56" s="2"/>
      <c r="C56" s="9">
        <v>0</v>
      </c>
    </row>
    <row r="57" spans="1:3" ht="13.5" customHeight="1">
      <c r="A57" s="2" t="s">
        <v>14</v>
      </c>
      <c r="B57" s="2"/>
      <c r="C57" s="9">
        <v>0</v>
      </c>
    </row>
    <row r="58" spans="1:3" ht="13.5" customHeight="1">
      <c r="A58" s="2" t="s">
        <v>15</v>
      </c>
      <c r="B58" s="2"/>
      <c r="C58" s="9">
        <v>0</v>
      </c>
    </row>
    <row r="59" spans="1:3" ht="13.5" customHeight="1">
      <c r="A59" s="2"/>
      <c r="B59" s="2" t="s">
        <v>16</v>
      </c>
      <c r="C59" s="9">
        <f>SUM(C55:C58)</f>
        <v>0</v>
      </c>
    </row>
    <row r="60" spans="1:3" ht="13.5" customHeight="1">
      <c r="A60" s="119" t="s">
        <v>17</v>
      </c>
      <c r="B60" s="202"/>
      <c r="C60" s="116"/>
    </row>
    <row r="61" spans="1:3" ht="13.5" customHeight="1">
      <c r="A61" s="2" t="s">
        <v>18</v>
      </c>
      <c r="B61" s="2" t="s">
        <v>19</v>
      </c>
      <c r="C61" s="18">
        <v>0</v>
      </c>
    </row>
    <row r="62" spans="1:3" ht="13.5" customHeight="1">
      <c r="A62" s="2" t="s">
        <v>20</v>
      </c>
      <c r="B62" s="2" t="s">
        <v>21</v>
      </c>
      <c r="C62" s="18">
        <v>0</v>
      </c>
    </row>
    <row r="63" spans="1:3" ht="13.5" customHeight="1">
      <c r="A63" s="2"/>
      <c r="B63" s="24" t="s">
        <v>33</v>
      </c>
      <c r="C63" s="18">
        <f>SUM(C61:C62)</f>
        <v>0</v>
      </c>
    </row>
    <row r="64" spans="1:3" ht="13.5" customHeight="1">
      <c r="A64" s="119" t="s">
        <v>50</v>
      </c>
      <c r="B64" s="120"/>
      <c r="C64" s="121"/>
    </row>
    <row r="65" spans="1:3" ht="13.5" customHeight="1">
      <c r="A65" s="2" t="s">
        <v>51</v>
      </c>
      <c r="B65" s="2" t="s">
        <v>53</v>
      </c>
      <c r="C65" s="17">
        <v>0</v>
      </c>
    </row>
    <row r="66" spans="1:3" ht="13.5" customHeight="1">
      <c r="A66" s="25"/>
      <c r="B66" s="29" t="s">
        <v>66</v>
      </c>
      <c r="C66" s="30">
        <v>0</v>
      </c>
    </row>
    <row r="67" spans="1:3" ht="13.5" customHeight="1">
      <c r="A67" s="25"/>
      <c r="B67" s="25" t="s">
        <v>79</v>
      </c>
      <c r="C67" s="30">
        <v>0</v>
      </c>
    </row>
    <row r="68" spans="1:3" ht="13.5" customHeight="1">
      <c r="A68" s="25"/>
      <c r="B68" s="29" t="s">
        <v>52</v>
      </c>
      <c r="C68" s="30">
        <f>SUM(C65:C67)</f>
        <v>0</v>
      </c>
    </row>
    <row r="69" spans="1:3" ht="13.5" customHeight="1">
      <c r="A69" s="119" t="s">
        <v>22</v>
      </c>
      <c r="B69" s="120"/>
      <c r="C69" s="121"/>
    </row>
    <row r="70" spans="1:3" ht="13.5" customHeight="1">
      <c r="A70" s="2" t="s">
        <v>23</v>
      </c>
      <c r="B70" s="2" t="s">
        <v>24</v>
      </c>
      <c r="C70" s="17">
        <v>0</v>
      </c>
    </row>
    <row r="71" spans="1:3" ht="13.5" customHeight="1">
      <c r="A71" s="25"/>
      <c r="B71" s="29" t="s">
        <v>34</v>
      </c>
      <c r="C71" s="30">
        <f>SUM(C70)</f>
        <v>0</v>
      </c>
    </row>
    <row r="72" spans="1:3" ht="13.5" customHeight="1">
      <c r="A72" s="170" t="s">
        <v>54</v>
      </c>
      <c r="B72" s="161"/>
      <c r="C72" s="171"/>
    </row>
    <row r="73" spans="1:3" ht="33" customHeight="1">
      <c r="A73" s="31" t="s">
        <v>55</v>
      </c>
      <c r="B73" s="32" t="s">
        <v>56</v>
      </c>
      <c r="C73" s="33">
        <v>0</v>
      </c>
    </row>
    <row r="74" spans="1:3" ht="19.899999999999999" customHeight="1">
      <c r="A74" s="31"/>
      <c r="B74" s="32" t="s">
        <v>57</v>
      </c>
      <c r="C74" s="33">
        <f>SUM(C73)</f>
        <v>0</v>
      </c>
    </row>
    <row r="75" spans="1:3" ht="13.5" customHeight="1">
      <c r="A75" s="175" t="s">
        <v>35</v>
      </c>
      <c r="B75" s="168"/>
      <c r="C75" s="135"/>
    </row>
    <row r="76" spans="1:3" ht="13.5" customHeight="1">
      <c r="A76" s="25" t="s">
        <v>63</v>
      </c>
      <c r="B76" s="25"/>
      <c r="C76" s="17">
        <v>0</v>
      </c>
    </row>
    <row r="77" spans="1:3" ht="15" customHeight="1">
      <c r="A77" s="27" t="s">
        <v>65</v>
      </c>
      <c r="B77" s="27" t="s">
        <v>64</v>
      </c>
      <c r="C77" s="17">
        <v>0</v>
      </c>
    </row>
    <row r="78" spans="1:3" ht="13.5" customHeight="1">
      <c r="A78" s="8" t="s">
        <v>25</v>
      </c>
      <c r="B78" s="8" t="s">
        <v>26</v>
      </c>
      <c r="C78" s="17">
        <v>0</v>
      </c>
    </row>
    <row r="79" spans="1:3" ht="13.5" customHeight="1">
      <c r="A79" s="31"/>
      <c r="B79" s="32" t="s">
        <v>36</v>
      </c>
      <c r="C79" s="33">
        <f>SUM(C76:C78)</f>
        <v>0</v>
      </c>
    </row>
    <row r="80" spans="1:3" ht="13.5" customHeight="1">
      <c r="A80" s="136" t="s">
        <v>31</v>
      </c>
      <c r="B80" s="174"/>
      <c r="C80" s="138"/>
    </row>
    <row r="81" spans="1:8" ht="13.5" customHeight="1">
      <c r="A81" s="56" t="s">
        <v>42</v>
      </c>
      <c r="B81" s="61" t="s">
        <v>49</v>
      </c>
      <c r="C81" s="58">
        <v>300</v>
      </c>
    </row>
    <row r="82" spans="1:8" ht="13.5" customHeight="1">
      <c r="A82" s="57" t="s">
        <v>75</v>
      </c>
      <c r="B82" s="82" t="s">
        <v>111</v>
      </c>
      <c r="C82" s="59">
        <v>0</v>
      </c>
    </row>
    <row r="83" spans="1:8" ht="13.5" customHeight="1">
      <c r="A83" s="57" t="s">
        <v>67</v>
      </c>
      <c r="B83" s="82" t="s">
        <v>136</v>
      </c>
      <c r="C83" s="59">
        <v>0</v>
      </c>
    </row>
    <row r="84" spans="1:8" ht="13.5" customHeight="1">
      <c r="A84" s="29" t="s">
        <v>46</v>
      </c>
      <c r="B84" s="60" t="s">
        <v>91</v>
      </c>
      <c r="C84" s="30">
        <v>760</v>
      </c>
    </row>
    <row r="85" spans="1:8" ht="13.5" customHeight="1">
      <c r="A85" s="27"/>
      <c r="B85" s="37" t="s">
        <v>43</v>
      </c>
      <c r="C85" s="38">
        <f>SUM(C81:C84)</f>
        <v>1060</v>
      </c>
    </row>
    <row r="86" spans="1:8" ht="13.5" customHeight="1">
      <c r="A86" s="27"/>
      <c r="B86" s="52" t="s">
        <v>57</v>
      </c>
      <c r="C86" s="38">
        <f>C52+C59+C63+C68+C71+C74+C79+C85</f>
        <v>1503</v>
      </c>
    </row>
    <row r="87" spans="1:8" ht="13.5" customHeight="1">
      <c r="A87" s="136" t="s">
        <v>44</v>
      </c>
      <c r="B87" s="137"/>
      <c r="C87" s="138"/>
    </row>
    <row r="88" spans="1:8" ht="13.5" customHeight="1">
      <c r="A88" s="41" t="s">
        <v>47</v>
      </c>
      <c r="B88" s="37"/>
      <c r="C88" s="48">
        <v>12739</v>
      </c>
    </row>
    <row r="89" spans="1:8" ht="13.5" customHeight="1">
      <c r="A89" s="225" t="s">
        <v>295</v>
      </c>
      <c r="B89" s="37"/>
      <c r="C89" s="48">
        <v>5000</v>
      </c>
    </row>
    <row r="90" spans="1:8" ht="13.5" customHeight="1">
      <c r="A90" s="225" t="s">
        <v>286</v>
      </c>
      <c r="B90" s="37"/>
      <c r="C90" s="48">
        <v>1500</v>
      </c>
    </row>
    <row r="91" spans="1:8" ht="60">
      <c r="A91" s="63" t="s">
        <v>70</v>
      </c>
      <c r="B91" s="53"/>
      <c r="C91" s="48">
        <v>0</v>
      </c>
    </row>
    <row r="92" spans="1:8" ht="45">
      <c r="A92" s="77" t="s">
        <v>112</v>
      </c>
      <c r="B92" s="53"/>
      <c r="C92" s="48">
        <v>0</v>
      </c>
    </row>
    <row r="93" spans="1:8" ht="13.5" customHeight="1">
      <c r="A93" s="27"/>
      <c r="B93" s="54" t="s">
        <v>45</v>
      </c>
      <c r="C93" s="48">
        <f>SUM(C88:C92)</f>
        <v>19239</v>
      </c>
    </row>
    <row r="94" spans="1:8" ht="13.5" customHeight="1">
      <c r="A94" s="31"/>
      <c r="B94" s="39" t="s">
        <v>27</v>
      </c>
      <c r="C94" s="40">
        <f>C86</f>
        <v>1503</v>
      </c>
      <c r="H94" s="35"/>
    </row>
    <row r="95" spans="1:8" ht="13.5" customHeight="1">
      <c r="A95" s="10"/>
      <c r="B95" s="10"/>
    </row>
    <row r="96" spans="1:8" ht="13.5" customHeight="1">
      <c r="A96" s="10"/>
      <c r="B96" s="10"/>
    </row>
    <row r="97" spans="1:5" ht="13.5" customHeight="1">
      <c r="A97" s="125" t="s">
        <v>146</v>
      </c>
      <c r="B97" s="203"/>
      <c r="C97" s="203"/>
      <c r="D97" s="203"/>
      <c r="E97" s="145"/>
    </row>
    <row r="98" spans="1:5" ht="13.5" customHeight="1">
      <c r="A98" s="146" t="s">
        <v>38</v>
      </c>
      <c r="B98" s="147"/>
      <c r="C98" s="146" t="s">
        <v>37</v>
      </c>
      <c r="D98" s="147"/>
      <c r="E98" s="42" t="s">
        <v>4</v>
      </c>
    </row>
    <row r="99" spans="1:5" ht="13.5" customHeight="1">
      <c r="A99" s="189" t="s">
        <v>40</v>
      </c>
      <c r="B99" s="190"/>
      <c r="C99" s="126"/>
      <c r="D99" s="127"/>
      <c r="E99" s="43">
        <f>C94</f>
        <v>1503</v>
      </c>
    </row>
    <row r="100" spans="1:5" ht="13.5" customHeight="1">
      <c r="C100" s="162" t="s">
        <v>41</v>
      </c>
      <c r="D100" s="163"/>
      <c r="E100" s="36">
        <f>I3</f>
        <v>0</v>
      </c>
    </row>
    <row r="101" spans="1:5" ht="13.5" customHeight="1"/>
    <row r="102" spans="1:5" ht="13.5" customHeight="1">
      <c r="A102" s="125" t="s">
        <v>147</v>
      </c>
      <c r="B102" s="202"/>
      <c r="C102" s="202"/>
      <c r="D102" s="202"/>
      <c r="E102" s="116"/>
    </row>
    <row r="103" spans="1:5" ht="13.5" customHeight="1">
      <c r="A103" s="125" t="s">
        <v>38</v>
      </c>
      <c r="B103" s="145"/>
      <c r="C103" s="125" t="s">
        <v>37</v>
      </c>
      <c r="D103" s="116"/>
      <c r="E103" s="22" t="s">
        <v>4</v>
      </c>
    </row>
    <row r="104" spans="1:5" ht="13.5" customHeight="1">
      <c r="A104" s="143" t="s">
        <v>68</v>
      </c>
      <c r="B104" s="144"/>
      <c r="C104" s="115"/>
      <c r="D104" s="141"/>
      <c r="E104" s="36">
        <f>E100</f>
        <v>0</v>
      </c>
    </row>
    <row r="105" spans="1:5" ht="13.5" customHeight="1">
      <c r="A105" s="151" t="s">
        <v>73</v>
      </c>
      <c r="B105" s="151"/>
      <c r="C105" s="122" t="s">
        <v>74</v>
      </c>
      <c r="D105" s="123"/>
      <c r="E105" s="51">
        <v>0</v>
      </c>
    </row>
    <row r="106" spans="1:5" ht="13.5" customHeight="1">
      <c r="A106" s="152"/>
      <c r="B106" s="152"/>
      <c r="C106" s="124" t="s">
        <v>164</v>
      </c>
      <c r="D106" s="110"/>
      <c r="E106" s="71">
        <v>1000</v>
      </c>
    </row>
    <row r="107" spans="1:5" ht="13.5" customHeight="1">
      <c r="A107" s="152"/>
      <c r="B107" s="152"/>
      <c r="C107" s="107" t="s">
        <v>165</v>
      </c>
      <c r="D107" s="105"/>
      <c r="E107" s="51">
        <v>140</v>
      </c>
    </row>
    <row r="108" spans="1:5" ht="13.5" customHeight="1">
      <c r="A108" s="152"/>
      <c r="B108" s="152"/>
      <c r="C108" s="107" t="s">
        <v>166</v>
      </c>
      <c r="D108" s="105"/>
      <c r="E108" s="51">
        <v>68</v>
      </c>
    </row>
    <row r="109" spans="1:5" ht="13.5" customHeight="1">
      <c r="A109" s="152"/>
      <c r="B109" s="152"/>
      <c r="C109" s="91" t="s">
        <v>167</v>
      </c>
      <c r="D109" s="90"/>
      <c r="E109" s="51">
        <v>420</v>
      </c>
    </row>
    <row r="110" spans="1:5" ht="13.5" customHeight="1">
      <c r="A110" s="153"/>
      <c r="B110" s="153"/>
      <c r="C110" s="107" t="s">
        <v>173</v>
      </c>
      <c r="D110" s="105"/>
      <c r="E110" s="51">
        <v>775.68</v>
      </c>
    </row>
    <row r="111" spans="1:5" ht="13.5" customHeight="1">
      <c r="A111" s="139" t="s">
        <v>40</v>
      </c>
      <c r="B111" s="140"/>
      <c r="C111" s="117" t="s">
        <v>80</v>
      </c>
      <c r="D111" s="118"/>
      <c r="E111" s="64">
        <f>C94</f>
        <v>1503</v>
      </c>
    </row>
    <row r="112" spans="1:5" ht="13.5" customHeight="1">
      <c r="C112" s="128" t="s">
        <v>28</v>
      </c>
      <c r="D112" s="116"/>
      <c r="E112" s="36">
        <f>SUM(E33,E104)-SUM(E105:E111)</f>
        <v>-466.67999999999984</v>
      </c>
    </row>
    <row r="113" spans="1:5" ht="13.5" customHeight="1">
      <c r="A113" s="23"/>
      <c r="B113" s="23"/>
      <c r="C113" s="23"/>
      <c r="D113" s="23"/>
      <c r="E113" s="23"/>
    </row>
    <row r="114" spans="1:5" ht="17.25" customHeight="1">
      <c r="A114" s="23"/>
      <c r="B114" s="23"/>
      <c r="C114" s="23"/>
      <c r="D114" s="23"/>
      <c r="E114" s="23"/>
    </row>
    <row r="115" spans="1:5" ht="13.5" customHeight="1">
      <c r="A115" s="133" t="s">
        <v>148</v>
      </c>
      <c r="B115" s="134"/>
      <c r="C115" s="134"/>
      <c r="D115" s="134"/>
      <c r="E115" s="135"/>
    </row>
    <row r="116" spans="1:5" ht="13.5" customHeight="1">
      <c r="A116" s="125" t="s">
        <v>38</v>
      </c>
      <c r="B116" s="116"/>
      <c r="C116" s="125" t="s">
        <v>37</v>
      </c>
      <c r="D116" s="116"/>
      <c r="E116" s="22" t="s">
        <v>4</v>
      </c>
    </row>
    <row r="117" spans="1:5" ht="13.5" customHeight="1">
      <c r="A117" s="131" t="s">
        <v>69</v>
      </c>
      <c r="B117" s="132"/>
      <c r="C117" s="115"/>
      <c r="D117" s="116"/>
      <c r="E117" s="36">
        <f>E112</f>
        <v>-466.67999999999984</v>
      </c>
    </row>
    <row r="118" spans="1:5" ht="13.5" customHeight="1">
      <c r="A118" s="185" t="s">
        <v>73</v>
      </c>
      <c r="B118" s="186"/>
      <c r="C118" s="113" t="s">
        <v>139</v>
      </c>
      <c r="D118" s="123"/>
      <c r="E118" s="51">
        <v>4000</v>
      </c>
    </row>
    <row r="119" spans="1:5" ht="13.5" customHeight="1">
      <c r="A119" s="187"/>
      <c r="B119" s="188"/>
      <c r="C119" s="113" t="s">
        <v>168</v>
      </c>
      <c r="D119" s="114"/>
      <c r="E119" s="51">
        <v>2254</v>
      </c>
    </row>
    <row r="120" spans="1:5" ht="13.5" customHeight="1">
      <c r="A120" s="187"/>
      <c r="B120" s="188"/>
      <c r="C120" s="113" t="s">
        <v>169</v>
      </c>
      <c r="D120" s="114"/>
      <c r="E120" s="51">
        <v>560</v>
      </c>
    </row>
    <row r="121" spans="1:5" ht="13.5" customHeight="1">
      <c r="A121" s="187"/>
      <c r="B121" s="188"/>
      <c r="C121" s="113" t="s">
        <v>170</v>
      </c>
      <c r="D121" s="114"/>
      <c r="E121" s="51">
        <v>0</v>
      </c>
    </row>
    <row r="122" spans="1:5" ht="30" customHeight="1">
      <c r="A122" s="187"/>
      <c r="B122" s="188"/>
      <c r="C122" s="108" t="s">
        <v>205</v>
      </c>
      <c r="D122" s="109"/>
      <c r="E122" s="51">
        <v>700</v>
      </c>
    </row>
    <row r="123" spans="1:5" ht="15" customHeight="1">
      <c r="A123" s="187"/>
      <c r="B123" s="188"/>
      <c r="C123" s="108" t="s">
        <v>207</v>
      </c>
      <c r="D123" s="109"/>
      <c r="E123" s="51">
        <v>498</v>
      </c>
    </row>
    <row r="124" spans="1:5" ht="13.5" customHeight="1">
      <c r="A124" s="187"/>
      <c r="B124" s="188"/>
      <c r="C124" s="110" t="s">
        <v>206</v>
      </c>
      <c r="D124" s="111"/>
      <c r="E124" s="51">
        <v>368</v>
      </c>
    </row>
    <row r="125" spans="1:5" ht="13.5" customHeight="1">
      <c r="A125" s="187"/>
      <c r="B125" s="188"/>
      <c r="C125" s="148" t="s">
        <v>211</v>
      </c>
      <c r="D125" s="105"/>
      <c r="E125" s="51">
        <v>204</v>
      </c>
    </row>
    <row r="126" spans="1:5" ht="13.5" customHeight="1">
      <c r="A126" s="187"/>
      <c r="B126" s="188"/>
      <c r="C126" s="148" t="s">
        <v>212</v>
      </c>
      <c r="D126" s="105"/>
      <c r="E126" s="51">
        <v>207.5</v>
      </c>
    </row>
    <row r="127" spans="1:5" ht="13.5" customHeight="1">
      <c r="A127" s="187"/>
      <c r="B127" s="188"/>
      <c r="C127" s="148" t="s">
        <v>213</v>
      </c>
      <c r="D127" s="105"/>
      <c r="E127" s="51">
        <v>187</v>
      </c>
    </row>
    <row r="128" spans="1:5" ht="13.5" customHeight="1">
      <c r="A128" s="187"/>
      <c r="B128" s="188"/>
      <c r="C128" s="105" t="s">
        <v>217</v>
      </c>
      <c r="D128" s="106"/>
      <c r="E128" s="51">
        <v>391.5</v>
      </c>
    </row>
    <row r="129" spans="1:5" ht="13.5" customHeight="1">
      <c r="A129" s="187"/>
      <c r="B129" s="188"/>
      <c r="C129" s="107" t="s">
        <v>218</v>
      </c>
      <c r="D129" s="105"/>
      <c r="E129" s="51">
        <v>966.7</v>
      </c>
    </row>
    <row r="130" spans="1:5" ht="13.5" customHeight="1">
      <c r="A130" s="189"/>
      <c r="B130" s="190"/>
      <c r="C130" s="107" t="s">
        <v>222</v>
      </c>
      <c r="D130" s="105"/>
      <c r="E130" s="51">
        <v>4500</v>
      </c>
    </row>
    <row r="131" spans="1:5" ht="13.5" customHeight="1">
      <c r="A131" s="139" t="s">
        <v>40</v>
      </c>
      <c r="B131" s="142"/>
      <c r="C131" s="117"/>
      <c r="D131" s="118"/>
      <c r="E131" s="102">
        <f>C94</f>
        <v>1503</v>
      </c>
    </row>
    <row r="132" spans="1:5" ht="13.5" customHeight="1">
      <c r="C132" s="128" t="s">
        <v>29</v>
      </c>
      <c r="D132" s="116"/>
      <c r="E132" s="51">
        <f>(E42+E117)-SUM(E118:E131)</f>
        <v>2848.619999999999</v>
      </c>
    </row>
    <row r="133" spans="1:5" ht="13.5" customHeight="1">
      <c r="A133" s="10"/>
      <c r="B133" s="10"/>
    </row>
    <row r="134" spans="1:5" ht="13.5" customHeight="1">
      <c r="A134" s="10"/>
      <c r="B134" s="10"/>
    </row>
    <row r="135" spans="1:5" ht="13.5" customHeight="1">
      <c r="A135" s="10"/>
      <c r="B135" s="10"/>
    </row>
    <row r="136" spans="1:5" ht="13.5" customHeight="1">
      <c r="A136" s="10"/>
      <c r="B136" s="10"/>
    </row>
    <row r="137" spans="1:5" ht="13.5" customHeight="1">
      <c r="A137" s="10"/>
      <c r="B137" s="10"/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</sheetData>
  <mergeCells count="75">
    <mergeCell ref="E21:E30"/>
    <mergeCell ref="A118:B130"/>
    <mergeCell ref="C130:D130"/>
    <mergeCell ref="A21:A30"/>
    <mergeCell ref="B21:B30"/>
    <mergeCell ref="C21:D30"/>
    <mergeCell ref="C40:D40"/>
    <mergeCell ref="C108:D108"/>
    <mergeCell ref="A46:C46"/>
    <mergeCell ref="A48:C48"/>
    <mergeCell ref="A60:C60"/>
    <mergeCell ref="A99:B99"/>
    <mergeCell ref="A102:E102"/>
    <mergeCell ref="C98:D98"/>
    <mergeCell ref="C107:D107"/>
    <mergeCell ref="A97:E97"/>
    <mergeCell ref="A1:F1"/>
    <mergeCell ref="D2:F2"/>
    <mergeCell ref="C17:D17"/>
    <mergeCell ref="A15:E15"/>
    <mergeCell ref="C16:D16"/>
    <mergeCell ref="C12:F12"/>
    <mergeCell ref="H31:I31"/>
    <mergeCell ref="A105:B110"/>
    <mergeCell ref="A2:C2"/>
    <mergeCell ref="C36:D36"/>
    <mergeCell ref="A35:E35"/>
    <mergeCell ref="A20:E20"/>
    <mergeCell ref="C31:D31"/>
    <mergeCell ref="C32:D32"/>
    <mergeCell ref="C37:D37"/>
    <mergeCell ref="C100:D100"/>
    <mergeCell ref="A53:C54"/>
    <mergeCell ref="A72:C72"/>
    <mergeCell ref="C41:D41"/>
    <mergeCell ref="C39:D39"/>
    <mergeCell ref="A80:C80"/>
    <mergeCell ref="A75:C75"/>
    <mergeCell ref="C132:D132"/>
    <mergeCell ref="A117:B117"/>
    <mergeCell ref="A115:E115"/>
    <mergeCell ref="A87:C87"/>
    <mergeCell ref="A111:B111"/>
    <mergeCell ref="C104:D104"/>
    <mergeCell ref="A131:B131"/>
    <mergeCell ref="C131:D131"/>
    <mergeCell ref="C103:D103"/>
    <mergeCell ref="A104:B104"/>
    <mergeCell ref="C118:D118"/>
    <mergeCell ref="A103:B103"/>
    <mergeCell ref="A98:B98"/>
    <mergeCell ref="C125:D125"/>
    <mergeCell ref="C126:D126"/>
    <mergeCell ref="C127:D127"/>
    <mergeCell ref="H1:I1"/>
    <mergeCell ref="C110:D110"/>
    <mergeCell ref="C121:D121"/>
    <mergeCell ref="C117:D117"/>
    <mergeCell ref="C120:D120"/>
    <mergeCell ref="C111:D111"/>
    <mergeCell ref="C119:D119"/>
    <mergeCell ref="A64:C64"/>
    <mergeCell ref="C105:D105"/>
    <mergeCell ref="C106:D106"/>
    <mergeCell ref="C116:D116"/>
    <mergeCell ref="A116:B116"/>
    <mergeCell ref="A69:C69"/>
    <mergeCell ref="C99:D99"/>
    <mergeCell ref="C112:D112"/>
    <mergeCell ref="C38:D38"/>
    <mergeCell ref="C128:D128"/>
    <mergeCell ref="C129:D129"/>
    <mergeCell ref="C122:D122"/>
    <mergeCell ref="C123:D123"/>
    <mergeCell ref="C124:D124"/>
  </mergeCells>
  <phoneticPr fontId="23" type="noConversion"/>
  <conditionalFormatting sqref="C7">
    <cfRule type="cellIs" dxfId="113" priority="13" operator="lessThan">
      <formula>0</formula>
    </cfRule>
  </conditionalFormatting>
  <conditionalFormatting sqref="C10:C12">
    <cfRule type="cellIs" dxfId="112" priority="14" operator="lessThan">
      <formula>0</formula>
    </cfRule>
  </conditionalFormatting>
  <conditionalFormatting sqref="E100">
    <cfRule type="cellIs" dxfId="111" priority="40" stopIfTrue="1" operator="greaterThanOrEqual">
      <formula>0</formula>
    </cfRule>
    <cfRule type="cellIs" dxfId="110" priority="41" operator="lessThan">
      <formula>0</formula>
    </cfRule>
  </conditionalFormatting>
  <conditionalFormatting sqref="E104">
    <cfRule type="cellIs" dxfId="109" priority="36" stopIfTrue="1" operator="greaterThanOrEqual">
      <formula>0</formula>
    </cfRule>
    <cfRule type="cellIs" dxfId="108" priority="37" operator="lessThan">
      <formula>0</formula>
    </cfRule>
  </conditionalFormatting>
  <conditionalFormatting sqref="E112">
    <cfRule type="cellIs" dxfId="107" priority="38" stopIfTrue="1" operator="greaterThanOrEqual">
      <formula>0</formula>
    </cfRule>
    <cfRule type="cellIs" dxfId="106" priority="39" operator="lessThan">
      <formula>0</formula>
    </cfRule>
  </conditionalFormatting>
  <conditionalFormatting sqref="E117">
    <cfRule type="cellIs" dxfId="105" priority="34" stopIfTrue="1" operator="greaterThanOrEqual">
      <formula>0</formula>
    </cfRule>
    <cfRule type="cellIs" dxfId="104" priority="35" operator="lessThan">
      <formula>0</formula>
    </cfRule>
  </conditionalFormatting>
  <conditionalFormatting sqref="E132">
    <cfRule type="cellIs" dxfId="103" priority="32" stopIfTrue="1" operator="greaterThanOrEqual">
      <formula>0</formula>
    </cfRule>
    <cfRule type="cellIs" dxfId="102" priority="33" operator="lessThan">
      <formula>0</formula>
    </cfRule>
  </conditionalFormatting>
  <conditionalFormatting sqref="F7">
    <cfRule type="cellIs" dxfId="101" priority="11" operator="lessThan">
      <formula>0</formula>
    </cfRule>
  </conditionalFormatting>
  <conditionalFormatting sqref="F10:F11">
    <cfRule type="cellIs" dxfId="100" priority="12" operator="lessThan">
      <formula>0</formula>
    </cfRule>
  </conditionalFormatting>
  <conditionalFormatting sqref="I3:I29 I33:I42">
    <cfRule type="cellIs" dxfId="99" priority="4" operator="lessThan">
      <formula>0</formula>
    </cfRule>
    <cfRule type="cellIs" dxfId="98" priority="5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31"/>
  <sheetViews>
    <sheetView topLeftCell="A67" zoomScaleNormal="100" workbookViewId="0">
      <selection activeCell="D82" sqref="D8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2" t="s">
        <v>82</v>
      </c>
      <c r="B1" s="112"/>
      <c r="C1" s="112"/>
      <c r="D1" s="112"/>
      <c r="E1" s="112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'April 2024 - June 2024'!E132</f>
        <v>2848.619999999999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2848.619999999999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2024 - June 2024'!I34)+SUM(E90,E107,E116)</f>
        <v>-7139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57" t="s">
        <v>306</v>
      </c>
      <c r="B8" s="134"/>
      <c r="C8" s="134"/>
      <c r="D8" s="134"/>
      <c r="E8" s="135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04" t="s">
        <v>3</v>
      </c>
      <c r="D9" s="171"/>
      <c r="E9" s="70" t="s">
        <v>4</v>
      </c>
    </row>
    <row r="10" spans="1:25" ht="13.5" customHeight="1">
      <c r="A10" s="29" t="s">
        <v>71</v>
      </c>
      <c r="B10" s="78" t="s">
        <v>5</v>
      </c>
      <c r="C10" s="211" t="s">
        <v>6</v>
      </c>
      <c r="D10" s="211"/>
      <c r="E10" s="101">
        <v>2405</v>
      </c>
    </row>
    <row r="11" spans="1:25" ht="13.5" customHeight="1">
      <c r="A11" s="32" t="s">
        <v>208</v>
      </c>
      <c r="B11" s="31" t="s">
        <v>214</v>
      </c>
      <c r="C11" s="205"/>
      <c r="D11" s="206"/>
      <c r="E11" s="33">
        <v>204</v>
      </c>
    </row>
    <row r="12" spans="1:25" ht="13.5" customHeight="1">
      <c r="A12" s="32" t="s">
        <v>208</v>
      </c>
      <c r="B12" s="31" t="s">
        <v>215</v>
      </c>
      <c r="C12" s="205"/>
      <c r="D12" s="206"/>
      <c r="E12" s="33">
        <v>207.5</v>
      </c>
    </row>
    <row r="13" spans="1:25" ht="13.15" customHeight="1">
      <c r="A13" s="32" t="s">
        <v>287</v>
      </c>
      <c r="B13" s="31" t="s">
        <v>289</v>
      </c>
      <c r="C13" s="205" t="s">
        <v>301</v>
      </c>
      <c r="D13" s="206"/>
      <c r="E13" s="65">
        <v>204</v>
      </c>
    </row>
    <row r="14" spans="1:25" ht="12.75" customHeight="1">
      <c r="A14" s="32" t="s">
        <v>287</v>
      </c>
      <c r="B14" s="31" t="s">
        <v>288</v>
      </c>
      <c r="C14" s="205" t="s">
        <v>300</v>
      </c>
      <c r="D14" s="206"/>
      <c r="E14" s="65">
        <v>207.5</v>
      </c>
    </row>
    <row r="15" spans="1:25" ht="13.5" customHeight="1">
      <c r="A15" s="100" t="s">
        <v>216</v>
      </c>
      <c r="B15" s="31" t="s">
        <v>25</v>
      </c>
      <c r="C15" s="129"/>
      <c r="D15" s="130"/>
      <c r="E15" s="33">
        <v>0</v>
      </c>
    </row>
    <row r="16" spans="1:25" ht="13.5" customHeight="1">
      <c r="A16" s="100" t="s">
        <v>298</v>
      </c>
      <c r="B16" s="31" t="s">
        <v>299</v>
      </c>
      <c r="C16" s="205"/>
      <c r="D16" s="206"/>
      <c r="E16" s="33">
        <v>1500</v>
      </c>
    </row>
    <row r="17" spans="1:25" ht="13.15" customHeight="1">
      <c r="A17" s="32" t="s">
        <v>290</v>
      </c>
      <c r="B17" s="31" t="s">
        <v>294</v>
      </c>
      <c r="C17" s="205" t="s">
        <v>302</v>
      </c>
      <c r="D17" s="206"/>
      <c r="E17" s="65">
        <v>900</v>
      </c>
    </row>
    <row r="18" spans="1:25" ht="13.5" customHeight="1">
      <c r="A18" s="44"/>
      <c r="B18" s="44"/>
      <c r="C18" s="45"/>
      <c r="D18" s="46" t="s">
        <v>7</v>
      </c>
      <c r="E18" s="47">
        <f>SUM(E10:E17)</f>
        <v>5628</v>
      </c>
    </row>
    <row r="19" spans="1:25" ht="13.5" customHeight="1">
      <c r="A19" s="10"/>
      <c r="B19" s="10"/>
    </row>
    <row r="20" spans="1:25" ht="13.5" customHeight="1">
      <c r="A20" s="157" t="s">
        <v>307</v>
      </c>
      <c r="B20" s="134"/>
      <c r="C20" s="134"/>
      <c r="D20" s="134"/>
      <c r="E20" s="135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14" t="s">
        <v>1</v>
      </c>
      <c r="B21" s="15" t="s">
        <v>2</v>
      </c>
      <c r="C21" s="204" t="s">
        <v>3</v>
      </c>
      <c r="D21" s="171"/>
      <c r="E21" s="16" t="s">
        <v>4</v>
      </c>
    </row>
    <row r="22" spans="1:25" ht="13.15" customHeight="1">
      <c r="A22" s="29" t="s">
        <v>83</v>
      </c>
      <c r="B22" s="78" t="s">
        <v>5</v>
      </c>
      <c r="C22" s="221" t="s">
        <v>6</v>
      </c>
      <c r="D22" s="222"/>
      <c r="E22" s="80">
        <v>2405</v>
      </c>
    </row>
    <row r="23" spans="1:25" ht="13.15" customHeight="1">
      <c r="A23" s="32" t="s">
        <v>114</v>
      </c>
      <c r="B23" s="79" t="s">
        <v>25</v>
      </c>
      <c r="C23" s="205" t="s">
        <v>113</v>
      </c>
      <c r="D23" s="206"/>
      <c r="E23" s="81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5" customHeight="1">
      <c r="A26" s="157" t="s">
        <v>308</v>
      </c>
      <c r="B26" s="134"/>
      <c r="C26" s="134"/>
      <c r="D26" s="134"/>
      <c r="E26" s="135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3.15" customHeight="1">
      <c r="A27" s="68" t="s">
        <v>1</v>
      </c>
      <c r="B27" s="69" t="s">
        <v>2</v>
      </c>
      <c r="C27" s="204" t="s">
        <v>3</v>
      </c>
      <c r="D27" s="171"/>
      <c r="E27" s="70" t="s">
        <v>4</v>
      </c>
    </row>
    <row r="28" spans="1:25" ht="13.15" customHeight="1">
      <c r="A28" s="32" t="s">
        <v>84</v>
      </c>
      <c r="B28" s="31" t="s">
        <v>25</v>
      </c>
      <c r="C28" s="158" t="s">
        <v>113</v>
      </c>
      <c r="D28" s="159"/>
      <c r="E28" s="65">
        <v>0</v>
      </c>
    </row>
    <row r="29" spans="1:25" ht="13.15" customHeight="1">
      <c r="A29" s="29" t="s">
        <v>84</v>
      </c>
      <c r="B29" s="31" t="s">
        <v>5</v>
      </c>
      <c r="C29" s="205" t="s">
        <v>6</v>
      </c>
      <c r="D29" s="206"/>
      <c r="E29" s="65">
        <v>2405</v>
      </c>
    </row>
    <row r="30" spans="1:25" ht="13.15" customHeight="1">
      <c r="A30" s="32"/>
      <c r="B30" s="31" t="s">
        <v>93</v>
      </c>
      <c r="C30" s="205"/>
      <c r="D30" s="206"/>
      <c r="E30" s="65">
        <v>204</v>
      </c>
    </row>
    <row r="31" spans="1:25" ht="13.15" customHeight="1">
      <c r="A31" s="44"/>
      <c r="B31" s="44"/>
      <c r="C31" s="45"/>
      <c r="D31" s="46" t="s">
        <v>7</v>
      </c>
      <c r="E31" s="47">
        <f>SUM(E28:E30)</f>
        <v>2609</v>
      </c>
    </row>
    <row r="32" spans="1:25" ht="13.5" customHeight="1">
      <c r="A32" s="10"/>
      <c r="B32" s="10"/>
      <c r="C32" s="1"/>
      <c r="D32" s="49"/>
      <c r="E32" s="50"/>
    </row>
    <row r="33" spans="1:5" ht="13.15" customHeight="1">
      <c r="A33" s="10"/>
      <c r="B33" s="10"/>
      <c r="C33" s="1"/>
      <c r="D33" s="49"/>
      <c r="E33" s="50"/>
    </row>
    <row r="34" spans="1:5" ht="13.5" customHeight="1">
      <c r="A34" s="10"/>
      <c r="B34" s="10"/>
      <c r="C34" s="1"/>
      <c r="D34" s="49"/>
      <c r="E34" s="50"/>
    </row>
    <row r="35" spans="1:5" ht="13.5" customHeight="1">
      <c r="A35" s="10"/>
      <c r="B35" s="10"/>
    </row>
    <row r="36" spans="1:5" ht="13.5" customHeight="1">
      <c r="A36" s="207" t="s">
        <v>85</v>
      </c>
      <c r="B36" s="202"/>
      <c r="C36" s="116"/>
    </row>
    <row r="37" spans="1:5" ht="13.5" customHeight="1">
      <c r="A37" s="19" t="s">
        <v>2</v>
      </c>
      <c r="B37" s="19" t="s">
        <v>3</v>
      </c>
      <c r="C37" s="20" t="s">
        <v>4</v>
      </c>
      <c r="D37" s="21"/>
    </row>
    <row r="38" spans="1:5" ht="13.5" customHeight="1">
      <c r="A38" s="119" t="s">
        <v>8</v>
      </c>
      <c r="B38" s="202"/>
      <c r="C38" s="116"/>
    </row>
    <row r="39" spans="1:5" ht="13.5" customHeight="1">
      <c r="A39" s="24" t="s">
        <v>30</v>
      </c>
      <c r="B39" s="2"/>
      <c r="C39" s="18">
        <v>204</v>
      </c>
    </row>
    <row r="40" spans="1:5" ht="13.5" customHeight="1">
      <c r="A40" s="29" t="s">
        <v>106</v>
      </c>
      <c r="B40" s="25"/>
      <c r="C40" s="26">
        <v>0</v>
      </c>
    </row>
    <row r="41" spans="1:5" ht="13.5" customHeight="1">
      <c r="A41" s="25" t="s">
        <v>9</v>
      </c>
      <c r="B41" s="25" t="s">
        <v>10</v>
      </c>
      <c r="C41" s="26">
        <v>207.5</v>
      </c>
    </row>
    <row r="42" spans="1:5" ht="13.5" customHeight="1">
      <c r="A42" s="27"/>
      <c r="B42" s="24" t="s">
        <v>32</v>
      </c>
      <c r="C42" s="28">
        <f>SUM(C39:C41)</f>
        <v>411.5</v>
      </c>
    </row>
    <row r="43" spans="1:5" ht="13.5" customHeight="1">
      <c r="A43" s="164" t="s">
        <v>115</v>
      </c>
      <c r="B43" s="165"/>
      <c r="C43" s="166"/>
    </row>
    <row r="44" spans="1:5" ht="13.5" customHeight="1">
      <c r="A44" s="167"/>
      <c r="B44" s="168"/>
      <c r="C44" s="169"/>
    </row>
    <row r="45" spans="1:5" ht="13.5" customHeight="1">
      <c r="A45" s="2" t="s">
        <v>12</v>
      </c>
      <c r="B45" s="2"/>
      <c r="C45" s="17">
        <v>0</v>
      </c>
    </row>
    <row r="46" spans="1:5" ht="13.5" customHeight="1">
      <c r="A46" s="2" t="s">
        <v>13</v>
      </c>
      <c r="B46" s="2"/>
      <c r="C46" s="9">
        <v>0</v>
      </c>
    </row>
    <row r="47" spans="1:5" ht="13.5" customHeight="1">
      <c r="A47" s="2" t="s">
        <v>14</v>
      </c>
      <c r="B47" s="2"/>
      <c r="C47" s="9">
        <v>0</v>
      </c>
    </row>
    <row r="48" spans="1:5" ht="13.5" customHeight="1">
      <c r="A48" s="2" t="s">
        <v>15</v>
      </c>
      <c r="B48" s="2"/>
      <c r="C48" s="9">
        <v>0</v>
      </c>
    </row>
    <row r="49" spans="1:3" ht="13.5" customHeight="1">
      <c r="A49" s="2" t="s">
        <v>116</v>
      </c>
      <c r="B49" s="2"/>
      <c r="C49" s="9">
        <v>0</v>
      </c>
    </row>
    <row r="50" spans="1:3" ht="13.5" customHeight="1">
      <c r="A50" s="2"/>
      <c r="B50" s="2" t="s">
        <v>16</v>
      </c>
      <c r="C50" s="9">
        <f>SUM(C45:C49)</f>
        <v>0</v>
      </c>
    </row>
    <row r="51" spans="1:3" ht="13.5" customHeight="1">
      <c r="A51" s="119" t="s">
        <v>17</v>
      </c>
      <c r="B51" s="202"/>
      <c r="C51" s="116"/>
    </row>
    <row r="52" spans="1:3" ht="13.5" customHeight="1">
      <c r="A52" s="2" t="s">
        <v>18</v>
      </c>
      <c r="B52" s="2" t="s">
        <v>19</v>
      </c>
      <c r="C52" s="18">
        <v>0</v>
      </c>
    </row>
    <row r="53" spans="1:3" ht="13.5" customHeight="1">
      <c r="A53" s="2" t="s">
        <v>20</v>
      </c>
      <c r="B53" s="2" t="s">
        <v>21</v>
      </c>
      <c r="C53" s="18">
        <v>0</v>
      </c>
    </row>
    <row r="54" spans="1:3" ht="13.5" customHeight="1">
      <c r="A54" s="2"/>
      <c r="B54" s="24" t="s">
        <v>33</v>
      </c>
      <c r="C54" s="18">
        <f>SUM(C52:C53)</f>
        <v>0</v>
      </c>
    </row>
    <row r="55" spans="1:3" ht="13.5" customHeight="1">
      <c r="A55" s="119" t="s">
        <v>50</v>
      </c>
      <c r="B55" s="120"/>
      <c r="C55" s="121"/>
    </row>
    <row r="56" spans="1:3" ht="13.5" customHeight="1">
      <c r="A56" s="2" t="s">
        <v>51</v>
      </c>
      <c r="B56" s="2" t="s">
        <v>53</v>
      </c>
      <c r="C56" s="17">
        <v>0</v>
      </c>
    </row>
    <row r="57" spans="1:3" ht="13.5" customHeight="1">
      <c r="A57" s="25"/>
      <c r="B57" s="29" t="s">
        <v>66</v>
      </c>
      <c r="C57" s="30">
        <v>0</v>
      </c>
    </row>
    <row r="58" spans="1:3" ht="13.5" customHeight="1">
      <c r="A58" s="25"/>
      <c r="B58" s="25" t="s">
        <v>79</v>
      </c>
      <c r="C58" s="30">
        <v>0</v>
      </c>
    </row>
    <row r="59" spans="1:3" ht="13.5" customHeight="1">
      <c r="A59" s="25"/>
      <c r="B59" s="29" t="s">
        <v>52</v>
      </c>
      <c r="C59" s="30">
        <f>SUM(C56:C58)</f>
        <v>0</v>
      </c>
    </row>
    <row r="60" spans="1:3" ht="13.5" customHeight="1">
      <c r="A60" s="119" t="s">
        <v>22</v>
      </c>
      <c r="B60" s="120"/>
      <c r="C60" s="121"/>
    </row>
    <row r="61" spans="1:3" ht="13.5" customHeight="1">
      <c r="A61" s="2" t="s">
        <v>23</v>
      </c>
      <c r="B61" s="2" t="s">
        <v>24</v>
      </c>
      <c r="C61" s="17">
        <v>0</v>
      </c>
    </row>
    <row r="62" spans="1:3" ht="13.5" customHeight="1">
      <c r="A62" s="25"/>
      <c r="B62" s="29" t="s">
        <v>34</v>
      </c>
      <c r="C62" s="30">
        <f>SUM(C61)</f>
        <v>0</v>
      </c>
    </row>
    <row r="63" spans="1:3" ht="13.5" customHeight="1">
      <c r="A63" s="170" t="s">
        <v>54</v>
      </c>
      <c r="B63" s="161"/>
      <c r="C63" s="171"/>
    </row>
    <row r="64" spans="1:3" ht="33" customHeight="1">
      <c r="A64" s="31" t="s">
        <v>55</v>
      </c>
      <c r="B64" s="32" t="s">
        <v>56</v>
      </c>
      <c r="C64" s="33">
        <v>0</v>
      </c>
    </row>
    <row r="65" spans="1:3" ht="19.899999999999999" customHeight="1">
      <c r="A65" s="31"/>
      <c r="B65" s="32" t="s">
        <v>57</v>
      </c>
      <c r="C65" s="33">
        <f>SUM(C64)</f>
        <v>0</v>
      </c>
    </row>
    <row r="66" spans="1:3" ht="13.5" customHeight="1">
      <c r="A66" s="175" t="s">
        <v>35</v>
      </c>
      <c r="B66" s="168"/>
      <c r="C66" s="135"/>
    </row>
    <row r="67" spans="1:3" ht="13.5" customHeight="1">
      <c r="A67" s="25" t="s">
        <v>63</v>
      </c>
      <c r="B67" s="25"/>
      <c r="C67" s="17">
        <v>0</v>
      </c>
    </row>
    <row r="68" spans="1:3" ht="15" customHeight="1">
      <c r="A68" s="27" t="s">
        <v>65</v>
      </c>
      <c r="B68" s="27" t="s">
        <v>64</v>
      </c>
      <c r="C68" s="17">
        <v>0</v>
      </c>
    </row>
    <row r="69" spans="1:3" ht="13.5" customHeight="1">
      <c r="A69" s="8" t="s">
        <v>25</v>
      </c>
      <c r="B69" s="8" t="s">
        <v>26</v>
      </c>
      <c r="C69" s="17">
        <v>0</v>
      </c>
    </row>
    <row r="70" spans="1:3" ht="13.5" customHeight="1">
      <c r="A70" s="31"/>
      <c r="B70" s="32" t="s">
        <v>36</v>
      </c>
      <c r="C70" s="33">
        <f>C69</f>
        <v>0</v>
      </c>
    </row>
    <row r="71" spans="1:3" ht="13.5" customHeight="1">
      <c r="A71" s="136" t="s">
        <v>31</v>
      </c>
      <c r="B71" s="174"/>
      <c r="C71" s="138"/>
    </row>
    <row r="72" spans="1:3" ht="13.5" customHeight="1">
      <c r="A72" s="56" t="s">
        <v>42</v>
      </c>
      <c r="B72" s="61" t="s">
        <v>49</v>
      </c>
      <c r="C72" s="58">
        <v>600</v>
      </c>
    </row>
    <row r="73" spans="1:3" ht="13.5" customHeight="1">
      <c r="A73" s="66" t="s">
        <v>75</v>
      </c>
      <c r="B73" s="75" t="s">
        <v>111</v>
      </c>
      <c r="C73" s="67">
        <v>68</v>
      </c>
    </row>
    <row r="74" spans="1:3" ht="13.5" customHeight="1">
      <c r="A74" s="57" t="s">
        <v>67</v>
      </c>
      <c r="B74" s="103" t="s">
        <v>224</v>
      </c>
      <c r="C74" s="59">
        <v>60</v>
      </c>
    </row>
    <row r="75" spans="1:3" ht="13.5" customHeight="1">
      <c r="A75" s="29" t="s">
        <v>46</v>
      </c>
      <c r="B75" s="60" t="s">
        <v>92</v>
      </c>
      <c r="C75" s="30">
        <v>900</v>
      </c>
    </row>
    <row r="76" spans="1:3" ht="13.5" customHeight="1">
      <c r="A76" s="27"/>
      <c r="B76" s="37" t="s">
        <v>43</v>
      </c>
      <c r="C76" s="38">
        <f>SUM(C72:C75)</f>
        <v>1628</v>
      </c>
    </row>
    <row r="77" spans="1:3" ht="13.5" customHeight="1">
      <c r="A77" s="27"/>
      <c r="B77" s="52" t="s">
        <v>57</v>
      </c>
      <c r="C77" s="38">
        <f>C42+C50+C54+C59+C62+C65+C70+C76</f>
        <v>2039.5</v>
      </c>
    </row>
    <row r="78" spans="1:3" ht="13.5" customHeight="1">
      <c r="A78" s="136" t="s">
        <v>44</v>
      </c>
      <c r="B78" s="137"/>
      <c r="C78" s="138"/>
    </row>
    <row r="79" spans="1:3" ht="13.5" customHeight="1">
      <c r="A79" s="41" t="s">
        <v>47</v>
      </c>
      <c r="B79" s="37"/>
      <c r="C79" s="48">
        <v>8239</v>
      </c>
    </row>
    <row r="80" spans="1:3" ht="13.5" customHeight="1">
      <c r="A80" s="225" t="s">
        <v>295</v>
      </c>
      <c r="B80" s="37"/>
      <c r="C80" s="48">
        <v>0</v>
      </c>
    </row>
    <row r="81" spans="1:8" ht="13.5" customHeight="1">
      <c r="A81" s="104" t="s">
        <v>286</v>
      </c>
      <c r="B81" s="37"/>
      <c r="C81" s="48">
        <v>1500</v>
      </c>
    </row>
    <row r="82" spans="1:8" ht="30">
      <c r="A82" s="63" t="s">
        <v>70</v>
      </c>
      <c r="B82" s="87"/>
      <c r="C82" s="48">
        <v>0</v>
      </c>
    </row>
    <row r="83" spans="1:8" ht="30">
      <c r="A83" s="77" t="s">
        <v>112</v>
      </c>
      <c r="B83" s="53"/>
      <c r="C83" s="48">
        <v>0</v>
      </c>
    </row>
    <row r="84" spans="1:8" ht="13.5" customHeight="1">
      <c r="A84" s="27"/>
      <c r="B84" s="54" t="s">
        <v>45</v>
      </c>
      <c r="C84" s="48">
        <f>SUM(C79:C83)</f>
        <v>9739</v>
      </c>
    </row>
    <row r="85" spans="1:8" ht="13.5" customHeight="1">
      <c r="A85" s="31"/>
      <c r="B85" s="39" t="s">
        <v>27</v>
      </c>
      <c r="C85" s="40">
        <f>C77</f>
        <v>2039.5</v>
      </c>
      <c r="H85" s="35"/>
    </row>
    <row r="86" spans="1:8" ht="13.5" customHeight="1">
      <c r="A86" s="10"/>
      <c r="B86" s="10"/>
    </row>
    <row r="87" spans="1:8" ht="13.5" customHeight="1">
      <c r="A87" s="10"/>
      <c r="B87" s="10"/>
    </row>
    <row r="88" spans="1:8" ht="13.5" customHeight="1">
      <c r="A88" s="125" t="s">
        <v>149</v>
      </c>
      <c r="B88" s="202"/>
      <c r="C88" s="202"/>
      <c r="D88" s="202"/>
      <c r="E88" s="116"/>
    </row>
    <row r="89" spans="1:8" ht="13.5" customHeight="1">
      <c r="A89" s="146" t="s">
        <v>38</v>
      </c>
      <c r="B89" s="171"/>
      <c r="C89" s="146" t="s">
        <v>37</v>
      </c>
      <c r="D89" s="171"/>
      <c r="E89" s="42" t="s">
        <v>4</v>
      </c>
    </row>
    <row r="90" spans="1:8" ht="13.5" customHeight="1">
      <c r="A90" s="185" t="s">
        <v>73</v>
      </c>
      <c r="B90" s="186"/>
      <c r="C90" s="106" t="s">
        <v>223</v>
      </c>
      <c r="D90" s="210"/>
      <c r="E90" s="51">
        <v>1000</v>
      </c>
    </row>
    <row r="91" spans="1:8" ht="13.5" customHeight="1">
      <c r="A91" s="187"/>
      <c r="B91" s="188"/>
      <c r="C91" s="106" t="s">
        <v>144</v>
      </c>
      <c r="D91" s="106"/>
      <c r="E91" s="51">
        <v>0</v>
      </c>
    </row>
    <row r="92" spans="1:8" ht="13.5" customHeight="1">
      <c r="A92" s="187"/>
      <c r="B92" s="188"/>
      <c r="C92" s="107" t="s">
        <v>204</v>
      </c>
      <c r="D92" s="105"/>
      <c r="E92" s="51">
        <v>758</v>
      </c>
    </row>
    <row r="93" spans="1:8" ht="13.5" customHeight="1">
      <c r="A93" s="187"/>
      <c r="B93" s="188"/>
      <c r="C93" s="107" t="s">
        <v>220</v>
      </c>
      <c r="D93" s="105"/>
      <c r="E93" s="51">
        <v>318</v>
      </c>
    </row>
    <row r="94" spans="1:8" ht="13.5" customHeight="1">
      <c r="A94" s="187"/>
      <c r="B94" s="188"/>
      <c r="C94" s="107" t="s">
        <v>221</v>
      </c>
      <c r="D94" s="105"/>
      <c r="E94" s="51">
        <v>600</v>
      </c>
    </row>
    <row r="95" spans="1:8" ht="13.5" customHeight="1">
      <c r="A95" s="187"/>
      <c r="B95" s="188"/>
      <c r="C95" s="107" t="s">
        <v>282</v>
      </c>
      <c r="D95" s="105"/>
      <c r="E95" s="51">
        <v>264</v>
      </c>
    </row>
    <row r="96" spans="1:8" ht="13.5" customHeight="1">
      <c r="A96" s="187"/>
      <c r="B96" s="188"/>
      <c r="C96" s="107" t="s">
        <v>283</v>
      </c>
      <c r="D96" s="105"/>
      <c r="E96" s="51">
        <v>60</v>
      </c>
    </row>
    <row r="97" spans="1:5" ht="13.5" customHeight="1">
      <c r="A97" s="187"/>
      <c r="B97" s="188"/>
      <c r="C97" s="107" t="s">
        <v>296</v>
      </c>
      <c r="D97" s="105"/>
      <c r="E97" s="51">
        <v>900</v>
      </c>
    </row>
    <row r="98" spans="1:5" ht="13.5" customHeight="1">
      <c r="A98" s="189"/>
      <c r="B98" s="190"/>
      <c r="C98" s="226" t="s">
        <v>297</v>
      </c>
      <c r="D98" s="227"/>
      <c r="E98" s="51">
        <v>254.28</v>
      </c>
    </row>
    <row r="99" spans="1:5" ht="13.5" customHeight="1">
      <c r="A99" s="189" t="s">
        <v>40</v>
      </c>
      <c r="B99" s="190"/>
      <c r="C99" s="212"/>
      <c r="D99" s="212"/>
      <c r="E99" s="74">
        <f>C85</f>
        <v>2039.5</v>
      </c>
    </row>
    <row r="100" spans="1:5" ht="13.5" customHeight="1">
      <c r="C100" s="213" t="s">
        <v>41</v>
      </c>
      <c r="D100" s="168"/>
      <c r="E100" s="36">
        <f>('April 2024 - June 2024'!E132+E18)-SUM(E90:E99)</f>
        <v>2282.8399999999992</v>
      </c>
    </row>
    <row r="101" spans="1:5" ht="13.5" customHeight="1"/>
    <row r="102" spans="1:5" ht="13.5" customHeight="1">
      <c r="A102" s="125" t="s">
        <v>150</v>
      </c>
      <c r="B102" s="202"/>
      <c r="C102" s="202"/>
      <c r="D102" s="202"/>
      <c r="E102" s="116"/>
    </row>
    <row r="103" spans="1:5" ht="13.5" customHeight="1">
      <c r="A103" s="125" t="s">
        <v>38</v>
      </c>
      <c r="B103" s="116"/>
      <c r="C103" s="125" t="s">
        <v>37</v>
      </c>
      <c r="D103" s="116"/>
      <c r="E103" s="22" t="s">
        <v>4</v>
      </c>
    </row>
    <row r="104" spans="1:5" ht="13.5" customHeight="1">
      <c r="A104" s="131" t="s">
        <v>72</v>
      </c>
      <c r="B104" s="132"/>
      <c r="C104" s="214"/>
      <c r="D104" s="215"/>
      <c r="E104" s="88">
        <f>E100</f>
        <v>2282.8399999999992</v>
      </c>
    </row>
    <row r="105" spans="1:5" ht="13.5" customHeight="1">
      <c r="A105" s="216" t="s">
        <v>73</v>
      </c>
      <c r="B105" s="216"/>
      <c r="C105" s="223" t="s">
        <v>291</v>
      </c>
      <c r="D105" s="224"/>
      <c r="E105" s="89">
        <v>140</v>
      </c>
    </row>
    <row r="106" spans="1:5" ht="13.5" customHeight="1">
      <c r="A106" s="216"/>
      <c r="B106" s="216"/>
      <c r="C106" s="223" t="s">
        <v>292</v>
      </c>
      <c r="D106" s="224"/>
      <c r="E106" s="89">
        <v>55.3</v>
      </c>
    </row>
    <row r="107" spans="1:5" ht="13.5" customHeight="1">
      <c r="A107" s="216"/>
      <c r="B107" s="216"/>
      <c r="C107" s="106" t="s">
        <v>293</v>
      </c>
      <c r="D107" s="210"/>
      <c r="E107" s="86">
        <v>800</v>
      </c>
    </row>
    <row r="108" spans="1:5" ht="13.5" customHeight="1">
      <c r="A108" s="139" t="s">
        <v>40</v>
      </c>
      <c r="B108" s="140"/>
      <c r="C108" s="209"/>
      <c r="D108" s="135"/>
      <c r="E108" s="64">
        <f>C85</f>
        <v>2039.5</v>
      </c>
    </row>
    <row r="109" spans="1:5" ht="13.5" customHeight="1">
      <c r="C109" s="128" t="s">
        <v>28</v>
      </c>
      <c r="D109" s="116"/>
      <c r="E109" s="36">
        <f>(E24+E104)-SUM(E105:E108)</f>
        <v>1653.0399999999991</v>
      </c>
    </row>
    <row r="110" spans="1:5" ht="13.5" customHeight="1">
      <c r="A110" s="23"/>
      <c r="B110" s="23"/>
      <c r="C110" s="23"/>
      <c r="D110" s="23"/>
      <c r="E110" s="23"/>
    </row>
    <row r="111" spans="1:5" ht="17.25" customHeight="1">
      <c r="A111" s="23"/>
      <c r="B111" s="23"/>
      <c r="C111" s="23"/>
      <c r="D111" s="23"/>
      <c r="E111" s="23"/>
    </row>
    <row r="112" spans="1:5" ht="13.5" customHeight="1">
      <c r="A112" s="133" t="s">
        <v>151</v>
      </c>
      <c r="B112" s="134"/>
      <c r="C112" s="134"/>
      <c r="D112" s="134"/>
      <c r="E112" s="135"/>
    </row>
    <row r="113" spans="1:5" ht="13.5" customHeight="1">
      <c r="A113" s="125" t="s">
        <v>38</v>
      </c>
      <c r="B113" s="116"/>
      <c r="C113" s="125" t="s">
        <v>37</v>
      </c>
      <c r="D113" s="116"/>
      <c r="E113" s="22" t="s">
        <v>4</v>
      </c>
    </row>
    <row r="114" spans="1:5" ht="13.5" customHeight="1">
      <c r="A114" s="131" t="s">
        <v>86</v>
      </c>
      <c r="B114" s="132"/>
      <c r="C114" s="115"/>
      <c r="D114" s="116"/>
      <c r="E114" s="36">
        <f>E109</f>
        <v>1653.0399999999991</v>
      </c>
    </row>
    <row r="115" spans="1:5" ht="13.5" customHeight="1">
      <c r="A115" s="185" t="s">
        <v>73</v>
      </c>
      <c r="B115" s="186"/>
      <c r="C115" s="110" t="s">
        <v>145</v>
      </c>
      <c r="D115" s="208"/>
      <c r="E115" s="71">
        <v>78</v>
      </c>
    </row>
    <row r="116" spans="1:5" ht="13.5" customHeight="1">
      <c r="A116" s="189"/>
      <c r="B116" s="190"/>
      <c r="C116" s="148" t="s">
        <v>284</v>
      </c>
      <c r="D116" s="105"/>
      <c r="E116" s="51">
        <v>800</v>
      </c>
    </row>
    <row r="117" spans="1:5" ht="13.5" customHeight="1">
      <c r="A117" s="139" t="s">
        <v>40</v>
      </c>
      <c r="B117" s="140"/>
      <c r="C117" s="209"/>
      <c r="D117" s="168"/>
      <c r="E117" s="74">
        <f>C85</f>
        <v>2039.5</v>
      </c>
    </row>
    <row r="118" spans="1:5" ht="13.5" customHeight="1">
      <c r="C118" s="128" t="s">
        <v>28</v>
      </c>
      <c r="D118" s="116"/>
      <c r="E118" s="51">
        <f>(E31+E114)-SUM(E115:E117)</f>
        <v>1344.5399999999991</v>
      </c>
    </row>
    <row r="119" spans="1:5" ht="13.5" customHeight="1">
      <c r="A119" s="10"/>
      <c r="B119" s="10"/>
    </row>
    <row r="120" spans="1:5" ht="13.5" customHeight="1">
      <c r="A120" s="10"/>
      <c r="B120" s="10"/>
    </row>
    <row r="121" spans="1:5" ht="13.5" customHeight="1">
      <c r="A121" s="10"/>
      <c r="B121" s="10"/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</sheetData>
  <mergeCells count="69">
    <mergeCell ref="C107:D107"/>
    <mergeCell ref="C116:D116"/>
    <mergeCell ref="A115:B116"/>
    <mergeCell ref="C13:D13"/>
    <mergeCell ref="C14:D14"/>
    <mergeCell ref="C17:D17"/>
    <mergeCell ref="A105:B107"/>
    <mergeCell ref="C105:D105"/>
    <mergeCell ref="C106:D106"/>
    <mergeCell ref="C98:D98"/>
    <mergeCell ref="C97:D97"/>
    <mergeCell ref="A90:B98"/>
    <mergeCell ref="C95:D95"/>
    <mergeCell ref="C91:D91"/>
    <mergeCell ref="C99:D99"/>
    <mergeCell ref="A99:B99"/>
    <mergeCell ref="C100:D100"/>
    <mergeCell ref="A102:E102"/>
    <mergeCell ref="A103:B103"/>
    <mergeCell ref="C103:D103"/>
    <mergeCell ref="A104:B104"/>
    <mergeCell ref="C104:D104"/>
    <mergeCell ref="C93:D93"/>
    <mergeCell ref="C92:D92"/>
    <mergeCell ref="C94:D94"/>
    <mergeCell ref="C96:D96"/>
    <mergeCell ref="A1:E1"/>
    <mergeCell ref="A8:E8"/>
    <mergeCell ref="C9:D9"/>
    <mergeCell ref="C10:D10"/>
    <mergeCell ref="A20:E20"/>
    <mergeCell ref="C11:D11"/>
    <mergeCell ref="C12:D12"/>
    <mergeCell ref="C15:D15"/>
    <mergeCell ref="C16:D16"/>
    <mergeCell ref="C89:D89"/>
    <mergeCell ref="C90:D90"/>
    <mergeCell ref="A55:C55"/>
    <mergeCell ref="A60:C60"/>
    <mergeCell ref="A63:C63"/>
    <mergeCell ref="A66:C66"/>
    <mergeCell ref="A89:B89"/>
    <mergeCell ref="A71:C71"/>
    <mergeCell ref="A78:C78"/>
    <mergeCell ref="A88:E88"/>
    <mergeCell ref="C118:D118"/>
    <mergeCell ref="C115:D115"/>
    <mergeCell ref="A108:B108"/>
    <mergeCell ref="C108:D108"/>
    <mergeCell ref="C109:D109"/>
    <mergeCell ref="A112:E112"/>
    <mergeCell ref="A113:B113"/>
    <mergeCell ref="C113:D113"/>
    <mergeCell ref="A114:B114"/>
    <mergeCell ref="C114:D114"/>
    <mergeCell ref="A117:B117"/>
    <mergeCell ref="C117:D117"/>
    <mergeCell ref="A43:C44"/>
    <mergeCell ref="A51:C51"/>
    <mergeCell ref="A38:C38"/>
    <mergeCell ref="A36:C36"/>
    <mergeCell ref="C29:D29"/>
    <mergeCell ref="C30:D30"/>
    <mergeCell ref="C21:D21"/>
    <mergeCell ref="C22:D22"/>
    <mergeCell ref="A26:E26"/>
    <mergeCell ref="C27:D27"/>
    <mergeCell ref="C28:D28"/>
    <mergeCell ref="C23:D23"/>
  </mergeCells>
  <conditionalFormatting sqref="C3">
    <cfRule type="cellIs" dxfId="97" priority="2" operator="lessThan">
      <formula>0</formula>
    </cfRule>
  </conditionalFormatting>
  <conditionalFormatting sqref="C4:C5">
    <cfRule type="cellIs" dxfId="96" priority="1" operator="lessThan">
      <formula>0</formula>
    </cfRule>
  </conditionalFormatting>
  <conditionalFormatting sqref="E100">
    <cfRule type="cellIs" dxfId="95" priority="12" stopIfTrue="1" operator="greaterThanOrEqual">
      <formula>0</formula>
    </cfRule>
    <cfRule type="cellIs" dxfId="94" priority="13" operator="lessThan">
      <formula>0</formula>
    </cfRule>
  </conditionalFormatting>
  <conditionalFormatting sqref="E104">
    <cfRule type="cellIs" dxfId="93" priority="8" stopIfTrue="1" operator="greaterThanOrEqual">
      <formula>0</formula>
    </cfRule>
    <cfRule type="cellIs" dxfId="92" priority="9" operator="lessThan">
      <formula>0</formula>
    </cfRule>
  </conditionalFormatting>
  <conditionalFormatting sqref="E109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conditionalFormatting sqref="E114">
    <cfRule type="cellIs" dxfId="89" priority="6" stopIfTrue="1" operator="greaterThanOrEqual">
      <formula>0</formula>
    </cfRule>
    <cfRule type="cellIs" dxfId="88" priority="7" operator="lessThan">
      <formula>0</formula>
    </cfRule>
  </conditionalFormatting>
  <conditionalFormatting sqref="E118">
    <cfRule type="cellIs" dxfId="87" priority="4" stopIfTrue="1" operator="greaterThanOrEqual">
      <formula>0</formula>
    </cfRule>
    <cfRule type="cellIs" dxfId="86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4"/>
  <sheetViews>
    <sheetView topLeftCell="A52" workbookViewId="0">
      <selection activeCell="D75" sqref="D7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2" t="s">
        <v>88</v>
      </c>
      <c r="B1" s="112"/>
      <c r="C1" s="112"/>
      <c r="D1" s="112"/>
      <c r="E1" s="112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'July 2024 - September 2024'!E118</f>
        <v>1344.5399999999991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1344.5399999999991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2024 - September 2024'!C5)+SUM(E84,E91,E99)</f>
        <v>-4739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57" t="s">
        <v>309</v>
      </c>
      <c r="B8" s="134"/>
      <c r="C8" s="134"/>
      <c r="D8" s="134"/>
      <c r="E8" s="135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56" t="s">
        <v>3</v>
      </c>
      <c r="D9" s="116"/>
      <c r="E9" s="16" t="s">
        <v>4</v>
      </c>
    </row>
    <row r="10" spans="1:25" ht="13.5" customHeight="1">
      <c r="A10" s="29" t="s">
        <v>117</v>
      </c>
      <c r="B10" s="2" t="s">
        <v>25</v>
      </c>
      <c r="C10" s="177" t="s">
        <v>113</v>
      </c>
      <c r="D10" s="178"/>
      <c r="E10" s="17">
        <v>0</v>
      </c>
    </row>
    <row r="11" spans="1:25" ht="13.15" customHeight="1">
      <c r="A11" s="32" t="s">
        <v>141</v>
      </c>
      <c r="B11" s="31" t="s">
        <v>5</v>
      </c>
      <c r="C11" s="205" t="s">
        <v>6</v>
      </c>
      <c r="D11" s="206"/>
      <c r="E11" s="65">
        <v>2405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57" t="s">
        <v>310</v>
      </c>
      <c r="B14" s="134"/>
      <c r="C14" s="134"/>
      <c r="D14" s="134"/>
      <c r="E14" s="135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56" t="s">
        <v>3</v>
      </c>
      <c r="D15" s="116"/>
      <c r="E15" s="16" t="s">
        <v>4</v>
      </c>
    </row>
    <row r="16" spans="1:25" ht="13.15" customHeight="1">
      <c r="A16" s="24" t="s">
        <v>118</v>
      </c>
      <c r="B16" s="2" t="s">
        <v>25</v>
      </c>
      <c r="C16" s="177" t="s">
        <v>113</v>
      </c>
      <c r="D16" s="116"/>
      <c r="E16" s="18">
        <v>0</v>
      </c>
    </row>
    <row r="17" spans="1:25" ht="13.15" customHeight="1">
      <c r="A17" s="32" t="s">
        <v>142</v>
      </c>
      <c r="B17" s="31" t="s">
        <v>5</v>
      </c>
      <c r="C17" s="205" t="s">
        <v>6</v>
      </c>
      <c r="D17" s="206"/>
      <c r="E17" s="65">
        <v>2405</v>
      </c>
    </row>
    <row r="18" spans="1:25" ht="13.15" customHeight="1">
      <c r="A18" s="10"/>
      <c r="B18" s="10"/>
      <c r="C18" s="1"/>
      <c r="D18" s="11" t="s">
        <v>7</v>
      </c>
      <c r="E18" s="12">
        <f>SUM(E16,E17)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57" t="s">
        <v>311</v>
      </c>
      <c r="B20" s="134"/>
      <c r="C20" s="134"/>
      <c r="D20" s="134"/>
      <c r="E20" s="135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4" t="s">
        <v>3</v>
      </c>
      <c r="D21" s="171"/>
      <c r="E21" s="70" t="s">
        <v>4</v>
      </c>
    </row>
    <row r="22" spans="1:25" ht="13.15" customHeight="1">
      <c r="A22" s="32" t="s">
        <v>119</v>
      </c>
      <c r="B22" s="31" t="s">
        <v>25</v>
      </c>
      <c r="C22" s="158" t="s">
        <v>113</v>
      </c>
      <c r="D22" s="159"/>
      <c r="E22" s="65">
        <v>0</v>
      </c>
    </row>
    <row r="23" spans="1:25" ht="13.15" customHeight="1">
      <c r="A23" s="32" t="s">
        <v>143</v>
      </c>
      <c r="B23" s="31" t="s">
        <v>5</v>
      </c>
      <c r="C23" s="205" t="s">
        <v>6</v>
      </c>
      <c r="D23" s="206"/>
      <c r="E23" s="65">
        <v>2405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7" t="s">
        <v>89</v>
      </c>
      <c r="B29" s="202"/>
      <c r="C29" s="116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19" t="s">
        <v>8</v>
      </c>
      <c r="B31" s="202"/>
      <c r="C31" s="116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64" t="s">
        <v>11</v>
      </c>
      <c r="B36" s="165"/>
      <c r="C36" s="166"/>
    </row>
    <row r="37" spans="1:3" ht="13.5" customHeight="1">
      <c r="A37" s="167"/>
      <c r="B37" s="168"/>
      <c r="C37" s="169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19" t="s">
        <v>17</v>
      </c>
      <c r="B44" s="202"/>
      <c r="C44" s="116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19" t="s">
        <v>50</v>
      </c>
      <c r="B48" s="120"/>
      <c r="C48" s="121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19" t="s">
        <v>22</v>
      </c>
      <c r="B53" s="120"/>
      <c r="C53" s="121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70" t="s">
        <v>54</v>
      </c>
      <c r="B56" s="161"/>
      <c r="C56" s="171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75" t="s">
        <v>35</v>
      </c>
      <c r="B59" s="168"/>
      <c r="C59" s="135"/>
    </row>
    <row r="60" spans="1:3" ht="13.5" customHeight="1">
      <c r="A60" s="25" t="s">
        <v>63</v>
      </c>
      <c r="B60" s="25"/>
      <c r="C60" s="17">
        <v>0</v>
      </c>
    </row>
    <row r="61" spans="1:3" ht="15" customHeight="1">
      <c r="A61" s="27" t="s">
        <v>65</v>
      </c>
      <c r="B61" s="27" t="s">
        <v>64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36" t="s">
        <v>31</v>
      </c>
      <c r="B64" s="174"/>
      <c r="C64" s="138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75</v>
      </c>
      <c r="B66" s="76" t="s">
        <v>111</v>
      </c>
      <c r="C66" s="67">
        <v>68</v>
      </c>
    </row>
    <row r="67" spans="1:8" ht="13.5" customHeight="1">
      <c r="A67" s="57" t="s">
        <v>67</v>
      </c>
      <c r="B67" s="103" t="s">
        <v>224</v>
      </c>
      <c r="C67" s="59">
        <v>60</v>
      </c>
    </row>
    <row r="68" spans="1:8" ht="13.5" customHeight="1">
      <c r="A68" s="29" t="s">
        <v>46</v>
      </c>
      <c r="B68" s="60" t="s">
        <v>92</v>
      </c>
      <c r="C68" s="30">
        <v>900</v>
      </c>
    </row>
    <row r="69" spans="1:8" ht="13.5" customHeight="1">
      <c r="A69" s="27"/>
      <c r="B69" s="37" t="s">
        <v>43</v>
      </c>
      <c r="C69" s="38">
        <f>SUM(C65:C68)</f>
        <v>1628</v>
      </c>
    </row>
    <row r="70" spans="1:8" ht="13.5" customHeight="1">
      <c r="A70" s="27"/>
      <c r="B70" s="52" t="s">
        <v>57</v>
      </c>
      <c r="C70" s="38">
        <f>C35+C43+C47+C52+C55+C58+C63+C69</f>
        <v>1913.5</v>
      </c>
    </row>
    <row r="71" spans="1:8" ht="13.5" customHeight="1">
      <c r="A71" s="136" t="s">
        <v>44</v>
      </c>
      <c r="B71" s="137"/>
      <c r="C71" s="138"/>
    </row>
    <row r="72" spans="1:8" ht="13.5" customHeight="1">
      <c r="A72" s="41" t="s">
        <v>47</v>
      </c>
      <c r="B72" s="37"/>
      <c r="C72" s="48">
        <v>3239</v>
      </c>
    </row>
    <row r="73" spans="1:8" ht="13.5" customHeight="1">
      <c r="A73" s="225" t="s">
        <v>295</v>
      </c>
      <c r="B73" s="37"/>
      <c r="C73" s="48">
        <v>0</v>
      </c>
    </row>
    <row r="74" spans="1:8" ht="13.5" customHeight="1">
      <c r="A74" s="104" t="s">
        <v>286</v>
      </c>
      <c r="B74" s="37"/>
      <c r="C74" s="48">
        <v>1500</v>
      </c>
    </row>
    <row r="75" spans="1:8" ht="30">
      <c r="A75" s="63" t="s">
        <v>70</v>
      </c>
      <c r="B75" s="53"/>
      <c r="C75" s="48">
        <v>0</v>
      </c>
    </row>
    <row r="76" spans="1:8" ht="30">
      <c r="A76" s="77" t="s">
        <v>112</v>
      </c>
      <c r="B76" s="53"/>
      <c r="C76" s="48">
        <v>0</v>
      </c>
    </row>
    <row r="77" spans="1:8" ht="13.5" customHeight="1">
      <c r="A77" s="27"/>
      <c r="B77" s="54" t="s">
        <v>45</v>
      </c>
      <c r="C77" s="48">
        <f>SUM(C72:C76)</f>
        <v>4739</v>
      </c>
    </row>
    <row r="78" spans="1:8" ht="13.5" customHeight="1">
      <c r="A78" s="31"/>
      <c r="B78" s="39" t="s">
        <v>27</v>
      </c>
      <c r="C78" s="40">
        <f>C70</f>
        <v>1913.5</v>
      </c>
      <c r="H78" s="35"/>
    </row>
    <row r="79" spans="1:8" ht="13.5" customHeight="1">
      <c r="A79" s="10"/>
      <c r="B79" s="10"/>
    </row>
    <row r="80" spans="1:8" ht="13.5" customHeight="1">
      <c r="A80" s="10"/>
      <c r="B80" s="10"/>
    </row>
    <row r="81" spans="1:5" ht="13.5" customHeight="1">
      <c r="A81" s="125" t="s">
        <v>152</v>
      </c>
      <c r="B81" s="202"/>
      <c r="C81" s="202"/>
      <c r="D81" s="202"/>
      <c r="E81" s="116"/>
    </row>
    <row r="82" spans="1:5" ht="13.5" customHeight="1">
      <c r="A82" s="146" t="s">
        <v>38</v>
      </c>
      <c r="B82" s="171"/>
      <c r="C82" s="146" t="s">
        <v>37</v>
      </c>
      <c r="D82" s="171"/>
      <c r="E82" s="42" t="s">
        <v>4</v>
      </c>
    </row>
    <row r="83" spans="1:5" ht="13.5" customHeight="1">
      <c r="A83" s="131" t="s">
        <v>219</v>
      </c>
      <c r="B83" s="132"/>
      <c r="C83" s="115"/>
      <c r="D83" s="116"/>
      <c r="E83" s="36">
        <f>'July 2024 - September 2024'!E118</f>
        <v>1344.5399999999991</v>
      </c>
    </row>
    <row r="84" spans="1:5" ht="13.5" customHeight="1">
      <c r="A84" s="216" t="s">
        <v>73</v>
      </c>
      <c r="B84" s="216"/>
      <c r="C84" s="106" t="s">
        <v>285</v>
      </c>
      <c r="D84" s="210"/>
      <c r="E84" s="51">
        <v>800</v>
      </c>
    </row>
    <row r="85" spans="1:5" ht="13.5" customHeight="1">
      <c r="A85" s="189" t="s">
        <v>40</v>
      </c>
      <c r="B85" s="190"/>
      <c r="C85" s="126"/>
      <c r="D85" s="127"/>
      <c r="E85" s="43">
        <f>C78</f>
        <v>1913.5</v>
      </c>
    </row>
    <row r="86" spans="1:5" ht="13.5" customHeight="1">
      <c r="C86" s="162" t="s">
        <v>41</v>
      </c>
      <c r="D86" s="202"/>
      <c r="E86" s="36">
        <f>('July 2024 - September 2024'!E118+E12)-SUM(E84:E85)</f>
        <v>1036.0399999999991</v>
      </c>
    </row>
    <row r="87" spans="1:5" ht="13.5" customHeight="1"/>
    <row r="88" spans="1:5" ht="13.5" customHeight="1">
      <c r="A88" s="125" t="s">
        <v>153</v>
      </c>
      <c r="B88" s="202"/>
      <c r="C88" s="202"/>
      <c r="D88" s="202"/>
      <c r="E88" s="116"/>
    </row>
    <row r="89" spans="1:5" ht="13.5" customHeight="1">
      <c r="A89" s="125" t="s">
        <v>38</v>
      </c>
      <c r="B89" s="116"/>
      <c r="C89" s="125" t="s">
        <v>37</v>
      </c>
      <c r="D89" s="116"/>
      <c r="E89" s="22" t="s">
        <v>4</v>
      </c>
    </row>
    <row r="90" spans="1:5" ht="13.5" customHeight="1">
      <c r="A90" s="143" t="s">
        <v>87</v>
      </c>
      <c r="B90" s="178"/>
      <c r="C90" s="217"/>
      <c r="D90" s="218"/>
      <c r="E90" s="36">
        <f>E86</f>
        <v>1036.0399999999991</v>
      </c>
    </row>
    <row r="91" spans="1:5" ht="13.5" customHeight="1">
      <c r="A91" s="143" t="s">
        <v>73</v>
      </c>
      <c r="B91" s="144"/>
      <c r="C91" s="122" t="s">
        <v>285</v>
      </c>
      <c r="D91" s="219"/>
      <c r="E91" s="51">
        <v>800</v>
      </c>
    </row>
    <row r="92" spans="1:5" ht="13.5" customHeight="1">
      <c r="A92" s="143" t="s">
        <v>40</v>
      </c>
      <c r="B92" s="178"/>
      <c r="C92" s="115"/>
      <c r="D92" s="116"/>
      <c r="E92" s="64">
        <f>C78</f>
        <v>1913.5</v>
      </c>
    </row>
    <row r="93" spans="1:5" ht="13.5" customHeight="1">
      <c r="C93" s="128" t="s">
        <v>28</v>
      </c>
      <c r="D93" s="116"/>
      <c r="E93" s="36">
        <f>(E18+E90)-SUM(E91:E92)</f>
        <v>727.53999999999905</v>
      </c>
    </row>
    <row r="94" spans="1:5" ht="13.5" customHeight="1">
      <c r="A94" s="23"/>
      <c r="B94" s="23"/>
      <c r="C94" s="23"/>
      <c r="D94" s="23"/>
      <c r="E94" s="23"/>
    </row>
    <row r="95" spans="1:5" ht="17.25" customHeight="1">
      <c r="A95" s="23"/>
      <c r="B95" s="23"/>
      <c r="C95" s="23"/>
      <c r="D95" s="23"/>
      <c r="E95" s="23"/>
    </row>
    <row r="96" spans="1:5" ht="13.5" customHeight="1">
      <c r="A96" s="133" t="s">
        <v>154</v>
      </c>
      <c r="B96" s="134"/>
      <c r="C96" s="134"/>
      <c r="D96" s="134"/>
      <c r="E96" s="135"/>
    </row>
    <row r="97" spans="1:5" ht="13.5" customHeight="1">
      <c r="A97" s="125" t="s">
        <v>38</v>
      </c>
      <c r="B97" s="116"/>
      <c r="C97" s="125" t="s">
        <v>37</v>
      </c>
      <c r="D97" s="116"/>
      <c r="E97" s="22" t="s">
        <v>4</v>
      </c>
    </row>
    <row r="98" spans="1:5" ht="13.5" customHeight="1">
      <c r="A98" s="143" t="s">
        <v>90</v>
      </c>
      <c r="B98" s="178"/>
      <c r="C98" s="115"/>
      <c r="D98" s="116"/>
      <c r="E98" s="36">
        <f>E93</f>
        <v>727.53999999999905</v>
      </c>
    </row>
    <row r="99" spans="1:5" ht="13.5" customHeight="1">
      <c r="A99" s="143" t="s">
        <v>73</v>
      </c>
      <c r="B99" s="144"/>
      <c r="C99" s="122" t="s">
        <v>285</v>
      </c>
      <c r="D99" s="123"/>
      <c r="E99" s="51">
        <v>800</v>
      </c>
    </row>
    <row r="100" spans="1:5" ht="13.5" customHeight="1">
      <c r="A100" s="143" t="s">
        <v>40</v>
      </c>
      <c r="B100" s="178"/>
      <c r="C100" s="115"/>
      <c r="D100" s="116"/>
      <c r="E100" s="64">
        <f>C78</f>
        <v>1913.5</v>
      </c>
    </row>
    <row r="101" spans="1:5" ht="13.5" customHeight="1">
      <c r="C101" s="128" t="s">
        <v>28</v>
      </c>
      <c r="D101" s="116"/>
      <c r="E101" s="51">
        <f>(E24+E98)-SUM(E99:E100)</f>
        <v>419.03999999999905</v>
      </c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</sheetData>
  <mergeCells count="53">
    <mergeCell ref="C15:D15"/>
    <mergeCell ref="A1:E1"/>
    <mergeCell ref="A8:E8"/>
    <mergeCell ref="C9:D9"/>
    <mergeCell ref="C10:D10"/>
    <mergeCell ref="A14:E14"/>
    <mergeCell ref="C11:D11"/>
    <mergeCell ref="A59:C59"/>
    <mergeCell ref="C16:D16"/>
    <mergeCell ref="A20:E20"/>
    <mergeCell ref="C21:D21"/>
    <mergeCell ref="C22:D22"/>
    <mergeCell ref="A29:C29"/>
    <mergeCell ref="A31:C31"/>
    <mergeCell ref="A36:C37"/>
    <mergeCell ref="A44:C44"/>
    <mergeCell ref="A48:C48"/>
    <mergeCell ref="A53:C53"/>
    <mergeCell ref="A56:C56"/>
    <mergeCell ref="C17:D17"/>
    <mergeCell ref="C23:D23"/>
    <mergeCell ref="C93:D93"/>
    <mergeCell ref="A96:E96"/>
    <mergeCell ref="A97:B97"/>
    <mergeCell ref="C97:D97"/>
    <mergeCell ref="A64:C64"/>
    <mergeCell ref="A71:C71"/>
    <mergeCell ref="A81:E81"/>
    <mergeCell ref="A82:B82"/>
    <mergeCell ref="C82:D82"/>
    <mergeCell ref="C90:D90"/>
    <mergeCell ref="C91:D91"/>
    <mergeCell ref="A92:B92"/>
    <mergeCell ref="C92:D92"/>
    <mergeCell ref="A91:B91"/>
    <mergeCell ref="A83:B83"/>
    <mergeCell ref="C83:D83"/>
    <mergeCell ref="A100:B100"/>
    <mergeCell ref="C100:D100"/>
    <mergeCell ref="C101:D101"/>
    <mergeCell ref="C84:D84"/>
    <mergeCell ref="A99:B99"/>
    <mergeCell ref="C99:D99"/>
    <mergeCell ref="A85:B85"/>
    <mergeCell ref="C85:D85"/>
    <mergeCell ref="C86:D86"/>
    <mergeCell ref="A88:E88"/>
    <mergeCell ref="A89:B89"/>
    <mergeCell ref="C89:D89"/>
    <mergeCell ref="A98:B98"/>
    <mergeCell ref="C98:D98"/>
    <mergeCell ref="A90:B90"/>
    <mergeCell ref="A84:B84"/>
  </mergeCells>
  <conditionalFormatting sqref="C3">
    <cfRule type="cellIs" dxfId="85" priority="4" operator="lessThan">
      <formula>0</formula>
    </cfRule>
  </conditionalFormatting>
  <conditionalFormatting sqref="C4:C5">
    <cfRule type="cellIs" dxfId="84" priority="3" operator="lessThan">
      <formula>0</formula>
    </cfRule>
  </conditionalFormatting>
  <conditionalFormatting sqref="E83">
    <cfRule type="cellIs" dxfId="83" priority="1" stopIfTrue="1" operator="greaterThanOrEqual">
      <formula>0</formula>
    </cfRule>
    <cfRule type="cellIs" dxfId="82" priority="2" operator="lessThan">
      <formula>0</formula>
    </cfRule>
  </conditionalFormatting>
  <conditionalFormatting sqref="E86">
    <cfRule type="cellIs" dxfId="81" priority="13" stopIfTrue="1" operator="greaterThanOrEqual">
      <formula>0</formula>
    </cfRule>
    <cfRule type="cellIs" dxfId="80" priority="14" operator="lessThan">
      <formula>0</formula>
    </cfRule>
  </conditionalFormatting>
  <conditionalFormatting sqref="E90">
    <cfRule type="cellIs" dxfId="79" priority="9" stopIfTrue="1" operator="greaterThanOrEqual">
      <formula>0</formula>
    </cfRule>
    <cfRule type="cellIs" dxfId="78" priority="10" operator="lessThan">
      <formula>0</formula>
    </cfRule>
  </conditionalFormatting>
  <conditionalFormatting sqref="E93">
    <cfRule type="cellIs" dxfId="77" priority="11" stopIfTrue="1" operator="greaterThanOrEqual">
      <formula>0</formula>
    </cfRule>
    <cfRule type="cellIs" dxfId="76" priority="12" operator="lessThan">
      <formula>0</formula>
    </cfRule>
  </conditionalFormatting>
  <conditionalFormatting sqref="E98">
    <cfRule type="cellIs" dxfId="75" priority="7" stopIfTrue="1" operator="greaterThanOrEqual">
      <formula>0</formula>
    </cfRule>
    <cfRule type="cellIs" dxfId="74" priority="8" operator="lessThan">
      <formula>0</formula>
    </cfRule>
  </conditionalFormatting>
  <conditionalFormatting sqref="E101">
    <cfRule type="cellIs" dxfId="73" priority="5" stopIfTrue="1" operator="greaterThanOrEqual">
      <formula>0</formula>
    </cfRule>
    <cfRule type="cellIs" dxfId="72" priority="6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3"/>
  <sheetViews>
    <sheetView topLeftCell="A52" workbookViewId="0">
      <selection activeCell="D75" sqref="D7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2" t="s">
        <v>94</v>
      </c>
      <c r="B1" s="112"/>
      <c r="C1" s="112"/>
      <c r="D1" s="112"/>
      <c r="E1" s="112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'October 2024 - December 2024'!E101</f>
        <v>419.03999999999905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419.03999999999905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2024 - December 2024'!C5)+SUM(E83,E90,E98)</f>
        <v>-2339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57" t="s">
        <v>312</v>
      </c>
      <c r="B8" s="134"/>
      <c r="C8" s="134"/>
      <c r="D8" s="134"/>
      <c r="E8" s="135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56" t="s">
        <v>3</v>
      </c>
      <c r="D9" s="116"/>
      <c r="E9" s="16" t="s">
        <v>4</v>
      </c>
    </row>
    <row r="10" spans="1:25" ht="13.5" customHeight="1">
      <c r="A10" s="29" t="s">
        <v>243</v>
      </c>
      <c r="B10" s="78" t="s">
        <v>5</v>
      </c>
      <c r="C10" s="211" t="s">
        <v>6</v>
      </c>
      <c r="D10" s="211"/>
      <c r="E10" s="101">
        <v>2405</v>
      </c>
    </row>
    <row r="11" spans="1:25" ht="13.5" customHeight="1">
      <c r="A11" s="24" t="s">
        <v>120</v>
      </c>
      <c r="B11" s="2" t="s">
        <v>25</v>
      </c>
      <c r="C11" s="177" t="s">
        <v>113</v>
      </c>
      <c r="D11" s="178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57" t="s">
        <v>313</v>
      </c>
      <c r="B14" s="134"/>
      <c r="C14" s="134"/>
      <c r="D14" s="134"/>
      <c r="E14" s="135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56" t="s">
        <v>3</v>
      </c>
      <c r="D15" s="116"/>
      <c r="E15" s="16" t="s">
        <v>4</v>
      </c>
    </row>
    <row r="16" spans="1:25" ht="13.5" customHeight="1">
      <c r="A16" s="29" t="s">
        <v>244</v>
      </c>
      <c r="B16" s="78" t="s">
        <v>5</v>
      </c>
      <c r="C16" s="211" t="s">
        <v>6</v>
      </c>
      <c r="D16" s="211"/>
      <c r="E16" s="101">
        <v>2405</v>
      </c>
    </row>
    <row r="17" spans="1:25" ht="13.15" customHeight="1">
      <c r="A17" s="24" t="s">
        <v>121</v>
      </c>
      <c r="B17" s="2" t="s">
        <v>25</v>
      </c>
      <c r="C17" s="177" t="s">
        <v>113</v>
      </c>
      <c r="D17" s="116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57" t="s">
        <v>314</v>
      </c>
      <c r="B20" s="134"/>
      <c r="C20" s="134"/>
      <c r="D20" s="134"/>
      <c r="E20" s="135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4" t="s">
        <v>3</v>
      </c>
      <c r="D21" s="171"/>
      <c r="E21" s="70" t="s">
        <v>4</v>
      </c>
    </row>
    <row r="22" spans="1:25" ht="13.5" customHeight="1">
      <c r="A22" s="29" t="s">
        <v>245</v>
      </c>
      <c r="B22" s="78" t="s">
        <v>5</v>
      </c>
      <c r="C22" s="211" t="s">
        <v>6</v>
      </c>
      <c r="D22" s="211"/>
      <c r="E22" s="101">
        <v>2405</v>
      </c>
    </row>
    <row r="23" spans="1:25" ht="13.15" customHeight="1">
      <c r="A23" s="32" t="s">
        <v>122</v>
      </c>
      <c r="B23" s="31" t="s">
        <v>25</v>
      </c>
      <c r="C23" s="158" t="s">
        <v>113</v>
      </c>
      <c r="D23" s="15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7" t="s">
        <v>95</v>
      </c>
      <c r="B29" s="202"/>
      <c r="C29" s="116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19" t="s">
        <v>8</v>
      </c>
      <c r="B31" s="202"/>
      <c r="C31" s="116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64" t="s">
        <v>11</v>
      </c>
      <c r="B36" s="165"/>
      <c r="C36" s="166"/>
    </row>
    <row r="37" spans="1:3" ht="13.5" customHeight="1">
      <c r="A37" s="167"/>
      <c r="B37" s="168"/>
      <c r="C37" s="169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19" t="s">
        <v>17</v>
      </c>
      <c r="B44" s="202"/>
      <c r="C44" s="116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19" t="s">
        <v>50</v>
      </c>
      <c r="B48" s="120"/>
      <c r="C48" s="121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19" t="s">
        <v>22</v>
      </c>
      <c r="B53" s="120"/>
      <c r="C53" s="121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70" t="s">
        <v>54</v>
      </c>
      <c r="B56" s="161"/>
      <c r="C56" s="171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75" t="s">
        <v>35</v>
      </c>
      <c r="B59" s="168"/>
      <c r="C59" s="135"/>
    </row>
    <row r="60" spans="1:3" ht="13.5" customHeight="1">
      <c r="A60" s="25" t="s">
        <v>63</v>
      </c>
      <c r="B60" s="25"/>
      <c r="C60" s="17">
        <v>0</v>
      </c>
    </row>
    <row r="61" spans="1:3" ht="15" customHeight="1">
      <c r="A61" s="27" t="s">
        <v>65</v>
      </c>
      <c r="B61" s="27" t="s">
        <v>64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36" t="s">
        <v>31</v>
      </c>
      <c r="B64" s="174"/>
      <c r="C64" s="138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75</v>
      </c>
      <c r="B66" s="76" t="s">
        <v>111</v>
      </c>
      <c r="C66" s="67">
        <v>68</v>
      </c>
    </row>
    <row r="67" spans="1:8" ht="13.5" customHeight="1">
      <c r="A67" s="57" t="s">
        <v>67</v>
      </c>
      <c r="B67" s="103" t="s">
        <v>224</v>
      </c>
      <c r="C67" s="59">
        <v>60</v>
      </c>
    </row>
    <row r="68" spans="1:8" ht="13.5" customHeight="1">
      <c r="A68" s="29" t="s">
        <v>46</v>
      </c>
      <c r="B68" s="60" t="s">
        <v>92</v>
      </c>
      <c r="C68" s="30">
        <v>900</v>
      </c>
    </row>
    <row r="69" spans="1:8" ht="13.5" customHeight="1">
      <c r="A69" s="27"/>
      <c r="B69" s="37" t="s">
        <v>43</v>
      </c>
      <c r="C69" s="38">
        <f>SUM(C65:C68)</f>
        <v>1628</v>
      </c>
    </row>
    <row r="70" spans="1:8" ht="13.5" customHeight="1">
      <c r="A70" s="27"/>
      <c r="B70" s="52" t="s">
        <v>57</v>
      </c>
      <c r="C70" s="38">
        <f>C35+C43+C47+C52+C55+C58+C63+C69</f>
        <v>1913.5</v>
      </c>
    </row>
    <row r="71" spans="1:8" ht="13.5" customHeight="1">
      <c r="A71" s="136" t="s">
        <v>44</v>
      </c>
      <c r="B71" s="137"/>
      <c r="C71" s="138"/>
    </row>
    <row r="72" spans="1:8" ht="13.5" customHeight="1">
      <c r="A72" s="41" t="s">
        <v>47</v>
      </c>
      <c r="B72" s="37"/>
      <c r="C72" s="48">
        <v>839</v>
      </c>
    </row>
    <row r="73" spans="1:8" ht="13.5" customHeight="1">
      <c r="A73" s="225" t="s">
        <v>295</v>
      </c>
      <c r="B73" s="37"/>
      <c r="C73" s="48">
        <v>0</v>
      </c>
    </row>
    <row r="74" spans="1:8" ht="13.5" customHeight="1">
      <c r="A74" s="104" t="s">
        <v>286</v>
      </c>
      <c r="B74" s="37"/>
      <c r="C74" s="48">
        <v>1500</v>
      </c>
    </row>
    <row r="75" spans="1:8" ht="30">
      <c r="A75" s="63" t="s">
        <v>70</v>
      </c>
      <c r="B75" s="53"/>
      <c r="C75" s="48">
        <v>0</v>
      </c>
    </row>
    <row r="76" spans="1:8" ht="30">
      <c r="A76" s="77" t="s">
        <v>112</v>
      </c>
      <c r="B76" s="53"/>
      <c r="C76" s="48">
        <v>0</v>
      </c>
    </row>
    <row r="77" spans="1:8" ht="13.5" customHeight="1">
      <c r="A77" s="27"/>
      <c r="B77" s="54" t="s">
        <v>45</v>
      </c>
      <c r="C77" s="48">
        <f>SUM(C72:C76)</f>
        <v>2339</v>
      </c>
    </row>
    <row r="78" spans="1:8" ht="13.5" customHeight="1">
      <c r="A78" s="31"/>
      <c r="B78" s="39" t="s">
        <v>27</v>
      </c>
      <c r="C78" s="40">
        <f>C70</f>
        <v>1913.5</v>
      </c>
      <c r="H78" s="35"/>
    </row>
    <row r="79" spans="1:8" ht="13.5" customHeight="1">
      <c r="A79" s="10"/>
      <c r="B79" s="10"/>
    </row>
    <row r="80" spans="1:8" ht="13.5" customHeight="1">
      <c r="A80" s="10"/>
      <c r="B80" s="10"/>
    </row>
    <row r="81" spans="1:5" ht="13.5" customHeight="1">
      <c r="A81" s="125" t="s">
        <v>155</v>
      </c>
      <c r="B81" s="202"/>
      <c r="C81" s="202"/>
      <c r="D81" s="202"/>
      <c r="E81" s="116"/>
    </row>
    <row r="82" spans="1:5" ht="13.5" customHeight="1">
      <c r="A82" s="146" t="s">
        <v>38</v>
      </c>
      <c r="B82" s="171"/>
      <c r="C82" s="146" t="s">
        <v>37</v>
      </c>
      <c r="D82" s="171"/>
      <c r="E82" s="42" t="s">
        <v>4</v>
      </c>
    </row>
    <row r="83" spans="1:5" ht="13.5" customHeight="1">
      <c r="A83" s="151" t="s">
        <v>73</v>
      </c>
      <c r="B83" s="220"/>
      <c r="C83" s="124" t="s">
        <v>285</v>
      </c>
      <c r="D83" s="208"/>
      <c r="E83" s="51">
        <v>800</v>
      </c>
    </row>
    <row r="84" spans="1:5" ht="13.5" customHeight="1">
      <c r="A84" s="189" t="s">
        <v>40</v>
      </c>
      <c r="B84" s="190"/>
      <c r="C84" s="212"/>
      <c r="D84" s="212"/>
      <c r="E84" s="74">
        <f>C78</f>
        <v>1913.5</v>
      </c>
    </row>
    <row r="85" spans="1:5" ht="13.5" customHeight="1">
      <c r="C85" s="213" t="s">
        <v>41</v>
      </c>
      <c r="D85" s="168"/>
      <c r="E85" s="36">
        <f>('October 2024 - December 2024'!E101+E12)-SUM(E83:E84)</f>
        <v>110.53999999999905</v>
      </c>
    </row>
    <row r="86" spans="1:5" ht="13.5" customHeight="1"/>
    <row r="87" spans="1:5" ht="13.5" customHeight="1">
      <c r="A87" s="125" t="s">
        <v>156</v>
      </c>
      <c r="B87" s="202"/>
      <c r="C87" s="202"/>
      <c r="D87" s="202"/>
      <c r="E87" s="116"/>
    </row>
    <row r="88" spans="1:5" ht="13.5" customHeight="1">
      <c r="A88" s="125" t="s">
        <v>38</v>
      </c>
      <c r="B88" s="116"/>
      <c r="C88" s="125" t="s">
        <v>37</v>
      </c>
      <c r="D88" s="116"/>
      <c r="E88" s="22" t="s">
        <v>4</v>
      </c>
    </row>
    <row r="89" spans="1:5" ht="13.5" customHeight="1">
      <c r="A89" s="143" t="s">
        <v>100</v>
      </c>
      <c r="B89" s="178"/>
      <c r="C89" s="217"/>
      <c r="D89" s="218"/>
      <c r="E89" s="36">
        <f>E85</f>
        <v>110.53999999999905</v>
      </c>
    </row>
    <row r="90" spans="1:5" ht="13.5" customHeight="1">
      <c r="A90" s="143" t="s">
        <v>73</v>
      </c>
      <c r="B90" s="144"/>
      <c r="C90" s="122" t="s">
        <v>285</v>
      </c>
      <c r="D90" s="219"/>
      <c r="E90" s="51">
        <v>800</v>
      </c>
    </row>
    <row r="91" spans="1:5" ht="13.5" customHeight="1">
      <c r="A91" s="143" t="s">
        <v>40</v>
      </c>
      <c r="B91" s="178"/>
      <c r="C91" s="115"/>
      <c r="D91" s="116"/>
      <c r="E91" s="64">
        <f>C78</f>
        <v>1913.5</v>
      </c>
    </row>
    <row r="92" spans="1:5" ht="13.5" customHeight="1">
      <c r="C92" s="128" t="s">
        <v>28</v>
      </c>
      <c r="D92" s="116"/>
      <c r="E92" s="36">
        <f>(E18+E89)-SUM(E90:E91)</f>
        <v>-197.96000000000095</v>
      </c>
    </row>
    <row r="93" spans="1:5" ht="13.5" customHeight="1">
      <c r="A93" s="23"/>
      <c r="B93" s="23"/>
      <c r="C93" s="23"/>
      <c r="D93" s="23"/>
      <c r="E93" s="23"/>
    </row>
    <row r="94" spans="1:5" ht="17.25" customHeight="1">
      <c r="A94" s="23"/>
      <c r="B94" s="23"/>
      <c r="C94" s="23"/>
      <c r="D94" s="23"/>
      <c r="E94" s="23"/>
    </row>
    <row r="95" spans="1:5" ht="13.5" customHeight="1">
      <c r="A95" s="133" t="s">
        <v>157</v>
      </c>
      <c r="B95" s="134"/>
      <c r="C95" s="134"/>
      <c r="D95" s="134"/>
      <c r="E95" s="135"/>
    </row>
    <row r="96" spans="1:5" ht="13.5" customHeight="1">
      <c r="A96" s="125" t="s">
        <v>38</v>
      </c>
      <c r="B96" s="116"/>
      <c r="C96" s="125" t="s">
        <v>37</v>
      </c>
      <c r="D96" s="116"/>
      <c r="E96" s="22" t="s">
        <v>4</v>
      </c>
    </row>
    <row r="97" spans="1:5" ht="13.5" customHeight="1">
      <c r="A97" s="143" t="s">
        <v>101</v>
      </c>
      <c r="B97" s="178"/>
      <c r="C97" s="115"/>
      <c r="D97" s="116"/>
      <c r="E97" s="36">
        <f>E92</f>
        <v>-197.96000000000095</v>
      </c>
    </row>
    <row r="98" spans="1:5" ht="13.5" customHeight="1">
      <c r="A98" s="143" t="s">
        <v>73</v>
      </c>
      <c r="B98" s="144"/>
      <c r="C98" s="122" t="s">
        <v>285</v>
      </c>
      <c r="D98" s="123"/>
      <c r="E98" s="51">
        <v>800</v>
      </c>
    </row>
    <row r="99" spans="1:5" ht="13.5" customHeight="1">
      <c r="A99" s="143" t="s">
        <v>40</v>
      </c>
      <c r="B99" s="178"/>
      <c r="C99" s="115"/>
      <c r="D99" s="116"/>
      <c r="E99" s="64">
        <f>C78</f>
        <v>1913.5</v>
      </c>
    </row>
    <row r="100" spans="1:5" ht="13.5" customHeight="1">
      <c r="C100" s="128" t="s">
        <v>28</v>
      </c>
      <c r="D100" s="116"/>
      <c r="E100" s="51">
        <f>(E24+E97)-SUM(E98:E99)</f>
        <v>-506.46000000000095</v>
      </c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</sheetData>
  <mergeCells count="51">
    <mergeCell ref="A98:B98"/>
    <mergeCell ref="C98:D98"/>
    <mergeCell ref="A99:B99"/>
    <mergeCell ref="C99:D99"/>
    <mergeCell ref="C100:D100"/>
    <mergeCell ref="C92:D92"/>
    <mergeCell ref="A95:E95"/>
    <mergeCell ref="A96:B96"/>
    <mergeCell ref="C96:D96"/>
    <mergeCell ref="A97:B97"/>
    <mergeCell ref="C97:D97"/>
    <mergeCell ref="A89:B89"/>
    <mergeCell ref="C89:D89"/>
    <mergeCell ref="A90:B90"/>
    <mergeCell ref="C90:D90"/>
    <mergeCell ref="A91:B91"/>
    <mergeCell ref="C91:D91"/>
    <mergeCell ref="A84:B84"/>
    <mergeCell ref="C84:D84"/>
    <mergeCell ref="C85:D85"/>
    <mergeCell ref="A87:E87"/>
    <mergeCell ref="A88:B88"/>
    <mergeCell ref="C88:D88"/>
    <mergeCell ref="A83:B83"/>
    <mergeCell ref="C83:D83"/>
    <mergeCell ref="A36:C37"/>
    <mergeCell ref="A44:C44"/>
    <mergeCell ref="A48:C48"/>
    <mergeCell ref="A53:C53"/>
    <mergeCell ref="A56:C56"/>
    <mergeCell ref="A59:C59"/>
    <mergeCell ref="A64:C64"/>
    <mergeCell ref="A71:C71"/>
    <mergeCell ref="A81:E81"/>
    <mergeCell ref="A82:B82"/>
    <mergeCell ref="C82:D82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71" priority="2" operator="lessThan">
      <formula>0</formula>
    </cfRule>
  </conditionalFormatting>
  <conditionalFormatting sqref="C4:C5">
    <cfRule type="cellIs" dxfId="70" priority="1" operator="lessThan">
      <formula>0</formula>
    </cfRule>
  </conditionalFormatting>
  <conditionalFormatting sqref="E85">
    <cfRule type="cellIs" dxfId="69" priority="11" stopIfTrue="1" operator="greaterThanOrEqual">
      <formula>0</formula>
    </cfRule>
    <cfRule type="cellIs" dxfId="68" priority="12" operator="lessThan">
      <formula>0</formula>
    </cfRule>
  </conditionalFormatting>
  <conditionalFormatting sqref="E89">
    <cfRule type="cellIs" dxfId="67" priority="7" stopIfTrue="1" operator="greaterThanOrEqual">
      <formula>0</formula>
    </cfRule>
    <cfRule type="cellIs" dxfId="66" priority="8" operator="lessThan">
      <formula>0</formula>
    </cfRule>
  </conditionalFormatting>
  <conditionalFormatting sqref="E92">
    <cfRule type="cellIs" dxfId="65" priority="9" stopIfTrue="1" operator="greaterThanOrEqual">
      <formula>0</formula>
    </cfRule>
    <cfRule type="cellIs" dxfId="64" priority="10" operator="lessThan">
      <formula>0</formula>
    </cfRule>
  </conditionalFormatting>
  <conditionalFormatting sqref="E97">
    <cfRule type="cellIs" dxfId="63" priority="5" stopIfTrue="1" operator="greaterThanOrEqual">
      <formula>0</formula>
    </cfRule>
    <cfRule type="cellIs" dxfId="62" priority="6" operator="lessThan">
      <formula>0</formula>
    </cfRule>
  </conditionalFormatting>
  <conditionalFormatting sqref="E100">
    <cfRule type="cellIs" dxfId="61" priority="3" stopIfTrue="1" operator="greaterThanOrEqual">
      <formula>0</formula>
    </cfRule>
    <cfRule type="cellIs" dxfId="60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3"/>
  <sheetViews>
    <sheetView topLeftCell="A64" workbookViewId="0">
      <selection activeCell="D73" sqref="D7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2" t="s">
        <v>96</v>
      </c>
      <c r="B1" s="112"/>
      <c r="C1" s="112"/>
      <c r="D1" s="112"/>
      <c r="E1" s="112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'January 2025 - March 2025'!E100</f>
        <v>-506.46000000000095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-506.46000000000095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2025 - March 2025'!C5)+SUM(E83,E90,E98)</f>
        <v>-1500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57" t="s">
        <v>315</v>
      </c>
      <c r="B8" s="134"/>
      <c r="C8" s="134"/>
      <c r="D8" s="134"/>
      <c r="E8" s="135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56" t="s">
        <v>3</v>
      </c>
      <c r="D9" s="116"/>
      <c r="E9" s="16" t="s">
        <v>4</v>
      </c>
    </row>
    <row r="10" spans="1:25" ht="13.5" customHeight="1">
      <c r="A10" s="29" t="s">
        <v>240</v>
      </c>
      <c r="B10" s="78" t="s">
        <v>5</v>
      </c>
      <c r="C10" s="211" t="s">
        <v>6</v>
      </c>
      <c r="D10" s="211"/>
      <c r="E10" s="101">
        <v>2405</v>
      </c>
    </row>
    <row r="11" spans="1:25" ht="13.5" customHeight="1">
      <c r="A11" s="24" t="s">
        <v>123</v>
      </c>
      <c r="B11" s="2" t="s">
        <v>25</v>
      </c>
      <c r="C11" s="177" t="s">
        <v>113</v>
      </c>
      <c r="D11" s="178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57" t="s">
        <v>316</v>
      </c>
      <c r="B14" s="134"/>
      <c r="C14" s="134"/>
      <c r="D14" s="134"/>
      <c r="E14" s="135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56" t="s">
        <v>3</v>
      </c>
      <c r="D15" s="116"/>
      <c r="E15" s="16" t="s">
        <v>4</v>
      </c>
    </row>
    <row r="16" spans="1:25" ht="13.5" customHeight="1">
      <c r="A16" s="29" t="s">
        <v>241</v>
      </c>
      <c r="B16" s="78" t="s">
        <v>5</v>
      </c>
      <c r="C16" s="211" t="s">
        <v>6</v>
      </c>
      <c r="D16" s="211"/>
      <c r="E16" s="101">
        <v>2405</v>
      </c>
    </row>
    <row r="17" spans="1:25" ht="13.15" customHeight="1">
      <c r="A17" s="24" t="s">
        <v>124</v>
      </c>
      <c r="B17" s="2" t="s">
        <v>25</v>
      </c>
      <c r="C17" s="177" t="s">
        <v>113</v>
      </c>
      <c r="D17" s="116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57" t="s">
        <v>317</v>
      </c>
      <c r="B20" s="134"/>
      <c r="C20" s="134"/>
      <c r="D20" s="134"/>
      <c r="E20" s="135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4" t="s">
        <v>3</v>
      </c>
      <c r="D21" s="171"/>
      <c r="E21" s="70" t="s">
        <v>4</v>
      </c>
    </row>
    <row r="22" spans="1:25" ht="13.5" customHeight="1">
      <c r="A22" s="29" t="s">
        <v>242</v>
      </c>
      <c r="B22" s="78" t="s">
        <v>5</v>
      </c>
      <c r="C22" s="211" t="s">
        <v>6</v>
      </c>
      <c r="D22" s="211"/>
      <c r="E22" s="101">
        <v>2405</v>
      </c>
    </row>
    <row r="23" spans="1:25" ht="13.15" customHeight="1">
      <c r="A23" s="32" t="s">
        <v>125</v>
      </c>
      <c r="B23" s="31" t="s">
        <v>25</v>
      </c>
      <c r="C23" s="158" t="s">
        <v>113</v>
      </c>
      <c r="D23" s="15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7" t="s">
        <v>97</v>
      </c>
      <c r="B29" s="202"/>
      <c r="C29" s="116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19" t="s">
        <v>8</v>
      </c>
      <c r="B31" s="202"/>
      <c r="C31" s="116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64" t="s">
        <v>11</v>
      </c>
      <c r="B36" s="165"/>
      <c r="C36" s="166"/>
    </row>
    <row r="37" spans="1:3" ht="13.5" customHeight="1">
      <c r="A37" s="167"/>
      <c r="B37" s="168"/>
      <c r="C37" s="169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19" t="s">
        <v>17</v>
      </c>
      <c r="B44" s="202"/>
      <c r="C44" s="116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19" t="s">
        <v>50</v>
      </c>
      <c r="B48" s="120"/>
      <c r="C48" s="121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19" t="s">
        <v>22</v>
      </c>
      <c r="B53" s="120"/>
      <c r="C53" s="121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70" t="s">
        <v>54</v>
      </c>
      <c r="B56" s="161"/>
      <c r="C56" s="171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75" t="s">
        <v>35</v>
      </c>
      <c r="B59" s="168"/>
      <c r="C59" s="135"/>
    </row>
    <row r="60" spans="1:3" ht="13.5" customHeight="1">
      <c r="A60" s="25" t="s">
        <v>63</v>
      </c>
      <c r="B60" s="25"/>
      <c r="C60" s="17">
        <v>0</v>
      </c>
    </row>
    <row r="61" spans="1:3" ht="15" customHeight="1">
      <c r="A61" s="27" t="s">
        <v>65</v>
      </c>
      <c r="B61" s="27" t="s">
        <v>64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36" t="s">
        <v>31</v>
      </c>
      <c r="B64" s="174"/>
      <c r="C64" s="138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75</v>
      </c>
      <c r="B66" s="76" t="s">
        <v>111</v>
      </c>
      <c r="C66" s="67">
        <v>68</v>
      </c>
    </row>
    <row r="67" spans="1:8" ht="13.5" customHeight="1">
      <c r="A67" s="57" t="s">
        <v>67</v>
      </c>
      <c r="B67" s="103" t="s">
        <v>224</v>
      </c>
      <c r="C67" s="59">
        <v>60</v>
      </c>
    </row>
    <row r="68" spans="1:8" ht="13.5" customHeight="1">
      <c r="A68" s="29" t="s">
        <v>46</v>
      </c>
      <c r="B68" s="60" t="s">
        <v>92</v>
      </c>
      <c r="C68" s="30">
        <v>900</v>
      </c>
    </row>
    <row r="69" spans="1:8" ht="13.5" customHeight="1">
      <c r="A69" s="27"/>
      <c r="B69" s="37" t="s">
        <v>43</v>
      </c>
      <c r="C69" s="38">
        <f>SUM(C65:C68)</f>
        <v>1628</v>
      </c>
    </row>
    <row r="70" spans="1:8" ht="13.5" customHeight="1">
      <c r="A70" s="27"/>
      <c r="B70" s="52" t="s">
        <v>57</v>
      </c>
      <c r="C70" s="38">
        <f>C35+C43+C47+C52+C55+C58+C63+C69</f>
        <v>1913.5</v>
      </c>
    </row>
    <row r="71" spans="1:8" ht="13.5" customHeight="1">
      <c r="A71" s="136" t="s">
        <v>44</v>
      </c>
      <c r="B71" s="137"/>
      <c r="C71" s="138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225" t="s">
        <v>295</v>
      </c>
      <c r="B73" s="37"/>
      <c r="C73" s="48">
        <v>0</v>
      </c>
    </row>
    <row r="74" spans="1:8" ht="13.5" customHeight="1">
      <c r="A74" s="104" t="s">
        <v>286</v>
      </c>
      <c r="B74" s="37"/>
      <c r="C74" s="48">
        <v>1500</v>
      </c>
    </row>
    <row r="75" spans="1:8" ht="30">
      <c r="A75" s="63" t="s">
        <v>70</v>
      </c>
      <c r="B75" s="53"/>
      <c r="C75" s="48">
        <v>0</v>
      </c>
    </row>
    <row r="76" spans="1:8" ht="30">
      <c r="A76" s="77" t="s">
        <v>112</v>
      </c>
      <c r="B76" s="53"/>
      <c r="C76" s="48">
        <v>0</v>
      </c>
    </row>
    <row r="77" spans="1:8" ht="13.5" customHeight="1">
      <c r="A77" s="27"/>
      <c r="B77" s="54" t="s">
        <v>45</v>
      </c>
      <c r="C77" s="48">
        <f>SUM(C72:C76)</f>
        <v>1500</v>
      </c>
    </row>
    <row r="78" spans="1:8" ht="13.5" customHeight="1">
      <c r="A78" s="31"/>
      <c r="B78" s="39" t="s">
        <v>27</v>
      </c>
      <c r="C78" s="40">
        <f>C70</f>
        <v>1913.5</v>
      </c>
      <c r="H78" s="35"/>
    </row>
    <row r="79" spans="1:8" ht="13.5" customHeight="1">
      <c r="A79" s="10"/>
      <c r="B79" s="10"/>
    </row>
    <row r="80" spans="1:8" ht="13.5" customHeight="1">
      <c r="A80" s="10"/>
      <c r="B80" s="10"/>
    </row>
    <row r="81" spans="1:5" ht="13.5" customHeight="1">
      <c r="A81" s="125" t="s">
        <v>158</v>
      </c>
      <c r="B81" s="202"/>
      <c r="C81" s="202"/>
      <c r="D81" s="202"/>
      <c r="E81" s="116"/>
    </row>
    <row r="82" spans="1:5" ht="13.5" customHeight="1">
      <c r="A82" s="146" t="s">
        <v>38</v>
      </c>
      <c r="B82" s="171"/>
      <c r="C82" s="146" t="s">
        <v>37</v>
      </c>
      <c r="D82" s="171"/>
      <c r="E82" s="42" t="s">
        <v>4</v>
      </c>
    </row>
    <row r="83" spans="1:5" ht="13.5" customHeight="1">
      <c r="A83" s="151" t="s">
        <v>73</v>
      </c>
      <c r="B83" s="220"/>
      <c r="C83" s="124" t="s">
        <v>330</v>
      </c>
      <c r="D83" s="208"/>
      <c r="E83" s="71">
        <v>839</v>
      </c>
    </row>
    <row r="84" spans="1:5" ht="13.5" customHeight="1">
      <c r="A84" s="189" t="s">
        <v>40</v>
      </c>
      <c r="B84" s="190"/>
      <c r="C84" s="126"/>
      <c r="D84" s="127"/>
      <c r="E84" s="43">
        <f>C78</f>
        <v>1913.5</v>
      </c>
    </row>
    <row r="85" spans="1:5" ht="13.5" customHeight="1">
      <c r="C85" s="162" t="s">
        <v>41</v>
      </c>
      <c r="D85" s="202"/>
      <c r="E85" s="36">
        <f>('January 2025 - March 2025'!E100+E12)-SUM(E83:E84)</f>
        <v>-853.96000000000095</v>
      </c>
    </row>
    <row r="86" spans="1:5" ht="13.5" customHeight="1"/>
    <row r="87" spans="1:5" ht="13.5" customHeight="1">
      <c r="A87" s="125" t="s">
        <v>159</v>
      </c>
      <c r="B87" s="202"/>
      <c r="C87" s="202"/>
      <c r="D87" s="202"/>
      <c r="E87" s="116"/>
    </row>
    <row r="88" spans="1:5" ht="13.5" customHeight="1">
      <c r="A88" s="125" t="s">
        <v>38</v>
      </c>
      <c r="B88" s="116"/>
      <c r="C88" s="125" t="s">
        <v>37</v>
      </c>
      <c r="D88" s="116"/>
      <c r="E88" s="22" t="s">
        <v>4</v>
      </c>
    </row>
    <row r="89" spans="1:5" ht="13.5" customHeight="1">
      <c r="A89" s="143" t="s">
        <v>98</v>
      </c>
      <c r="B89" s="178"/>
      <c r="C89" s="217"/>
      <c r="D89" s="218"/>
      <c r="E89" s="36">
        <f>E85</f>
        <v>-853.96000000000095</v>
      </c>
    </row>
    <row r="90" spans="1:5" ht="13.5" customHeight="1">
      <c r="A90" s="143" t="s">
        <v>73</v>
      </c>
      <c r="B90" s="144"/>
      <c r="C90" s="122"/>
      <c r="D90" s="219"/>
      <c r="E90" s="51">
        <v>0</v>
      </c>
    </row>
    <row r="91" spans="1:5" ht="13.5" customHeight="1">
      <c r="A91" s="143" t="s">
        <v>40</v>
      </c>
      <c r="B91" s="178"/>
      <c r="C91" s="115"/>
      <c r="D91" s="116"/>
      <c r="E91" s="64">
        <f>C78</f>
        <v>1913.5</v>
      </c>
    </row>
    <row r="92" spans="1:5" ht="13.5" customHeight="1">
      <c r="C92" s="128" t="s">
        <v>28</v>
      </c>
      <c r="D92" s="116"/>
      <c r="E92" s="36">
        <f>(E18+E89)-SUM(E90:E91)</f>
        <v>-362.46000000000095</v>
      </c>
    </row>
    <row r="93" spans="1:5" ht="13.5" customHeight="1">
      <c r="A93" s="23"/>
      <c r="B93" s="23"/>
      <c r="C93" s="23"/>
      <c r="D93" s="23"/>
      <c r="E93" s="23"/>
    </row>
    <row r="94" spans="1:5" ht="17.25" customHeight="1">
      <c r="A94" s="23"/>
      <c r="B94" s="23"/>
      <c r="C94" s="23"/>
      <c r="D94" s="23"/>
      <c r="E94" s="23"/>
    </row>
    <row r="95" spans="1:5" ht="13.5" customHeight="1">
      <c r="A95" s="133" t="s">
        <v>160</v>
      </c>
      <c r="B95" s="134"/>
      <c r="C95" s="134"/>
      <c r="D95" s="134"/>
      <c r="E95" s="135"/>
    </row>
    <row r="96" spans="1:5" ht="13.5" customHeight="1">
      <c r="A96" s="125" t="s">
        <v>38</v>
      </c>
      <c r="B96" s="116"/>
      <c r="C96" s="125" t="s">
        <v>37</v>
      </c>
      <c r="D96" s="116"/>
      <c r="E96" s="22" t="s">
        <v>4</v>
      </c>
    </row>
    <row r="97" spans="1:5" ht="13.5" customHeight="1">
      <c r="A97" s="143" t="s">
        <v>99</v>
      </c>
      <c r="B97" s="178"/>
      <c r="C97" s="115"/>
      <c r="D97" s="116"/>
      <c r="E97" s="36">
        <f>E92</f>
        <v>-362.46000000000095</v>
      </c>
    </row>
    <row r="98" spans="1:5" ht="13.5" customHeight="1">
      <c r="A98" s="143" t="s">
        <v>73</v>
      </c>
      <c r="B98" s="144"/>
      <c r="C98" s="122"/>
      <c r="D98" s="123"/>
      <c r="E98" s="51">
        <v>0</v>
      </c>
    </row>
    <row r="99" spans="1:5" ht="13.5" customHeight="1">
      <c r="A99" s="143" t="s">
        <v>40</v>
      </c>
      <c r="B99" s="178"/>
      <c r="C99" s="115"/>
      <c r="D99" s="116"/>
      <c r="E99" s="64">
        <f>C78</f>
        <v>1913.5</v>
      </c>
    </row>
    <row r="100" spans="1:5" ht="13.5" customHeight="1">
      <c r="C100" s="128" t="s">
        <v>28</v>
      </c>
      <c r="D100" s="116"/>
      <c r="E100" s="51">
        <f>(E24+E97)-SUM(E98:E99)</f>
        <v>129.03999999999905</v>
      </c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</sheetData>
  <mergeCells count="51">
    <mergeCell ref="A98:B98"/>
    <mergeCell ref="C98:D98"/>
    <mergeCell ref="A99:B99"/>
    <mergeCell ref="C99:D99"/>
    <mergeCell ref="C100:D100"/>
    <mergeCell ref="C92:D92"/>
    <mergeCell ref="A95:E95"/>
    <mergeCell ref="A96:B96"/>
    <mergeCell ref="C96:D96"/>
    <mergeCell ref="A97:B97"/>
    <mergeCell ref="C97:D97"/>
    <mergeCell ref="A89:B89"/>
    <mergeCell ref="C89:D89"/>
    <mergeCell ref="A90:B90"/>
    <mergeCell ref="C90:D90"/>
    <mergeCell ref="A91:B91"/>
    <mergeCell ref="C91:D91"/>
    <mergeCell ref="A84:B84"/>
    <mergeCell ref="C84:D84"/>
    <mergeCell ref="C85:D85"/>
    <mergeCell ref="A87:E87"/>
    <mergeCell ref="A88:B88"/>
    <mergeCell ref="C88:D88"/>
    <mergeCell ref="A83:B83"/>
    <mergeCell ref="C83:D83"/>
    <mergeCell ref="A36:C37"/>
    <mergeCell ref="A44:C44"/>
    <mergeCell ref="A48:C48"/>
    <mergeCell ref="A53:C53"/>
    <mergeCell ref="A56:C56"/>
    <mergeCell ref="A59:C59"/>
    <mergeCell ref="A64:C64"/>
    <mergeCell ref="A71:C71"/>
    <mergeCell ref="A81:E81"/>
    <mergeCell ref="A82:B82"/>
    <mergeCell ref="C82:D82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5">
    <cfRule type="cellIs" dxfId="57" priority="11" stopIfTrue="1" operator="greaterThanOrEqual">
      <formula>0</formula>
    </cfRule>
    <cfRule type="cellIs" dxfId="56" priority="12" operator="lessThan">
      <formula>0</formula>
    </cfRule>
  </conditionalFormatting>
  <conditionalFormatting sqref="E89">
    <cfRule type="cellIs" dxfId="55" priority="7" stopIfTrue="1" operator="greaterThanOrEqual">
      <formula>0</formula>
    </cfRule>
    <cfRule type="cellIs" dxfId="54" priority="8" operator="lessThan">
      <formula>0</formula>
    </cfRule>
  </conditionalFormatting>
  <conditionalFormatting sqref="E92">
    <cfRule type="cellIs" dxfId="53" priority="9" stopIfTrue="1" operator="greaterThanOrEqual">
      <formula>0</formula>
    </cfRule>
    <cfRule type="cellIs" dxfId="52" priority="10" operator="lessThan">
      <formula>0</formula>
    </cfRule>
  </conditionalFormatting>
  <conditionalFormatting sqref="E97">
    <cfRule type="cellIs" dxfId="51" priority="5" stopIfTrue="1" operator="greaterThanOrEqual">
      <formula>0</formula>
    </cfRule>
    <cfRule type="cellIs" dxfId="50" priority="6" operator="lessThan">
      <formula>0</formula>
    </cfRule>
  </conditionalFormatting>
  <conditionalFormatting sqref="E100">
    <cfRule type="cellIs" dxfId="49" priority="3" stopIfTrue="1" operator="greaterThanOrEqual">
      <formula>0</formula>
    </cfRule>
    <cfRule type="cellIs" dxfId="48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3"/>
  <sheetViews>
    <sheetView topLeftCell="A67" workbookViewId="0">
      <selection activeCell="D76" sqref="D7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2" t="s">
        <v>103</v>
      </c>
      <c r="B1" s="112"/>
      <c r="C1" s="112"/>
      <c r="D1" s="112"/>
      <c r="E1" s="112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'April 2025 - June 2025'!E100</f>
        <v>129.03999999999905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129.03999999999905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2025 - June 2025'!C5)+SUM(E83,E90,E98)</f>
        <v>-1500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57" t="s">
        <v>318</v>
      </c>
      <c r="B8" s="134"/>
      <c r="C8" s="134"/>
      <c r="D8" s="134"/>
      <c r="E8" s="135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56" t="s">
        <v>3</v>
      </c>
      <c r="D9" s="116"/>
      <c r="E9" s="16" t="s">
        <v>4</v>
      </c>
    </row>
    <row r="10" spans="1:25" ht="13.5" customHeight="1">
      <c r="A10" s="29" t="s">
        <v>237</v>
      </c>
      <c r="B10" s="78" t="s">
        <v>5</v>
      </c>
      <c r="C10" s="211" t="s">
        <v>6</v>
      </c>
      <c r="D10" s="211"/>
      <c r="E10" s="101">
        <v>2405</v>
      </c>
    </row>
    <row r="11" spans="1:25" ht="13.5" customHeight="1">
      <c r="A11" s="24" t="s">
        <v>126</v>
      </c>
      <c r="B11" s="2" t="s">
        <v>25</v>
      </c>
      <c r="C11" s="177" t="s">
        <v>113</v>
      </c>
      <c r="D11" s="178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57" t="s">
        <v>319</v>
      </c>
      <c r="B14" s="134"/>
      <c r="C14" s="134"/>
      <c r="D14" s="134"/>
      <c r="E14" s="135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56" t="s">
        <v>3</v>
      </c>
      <c r="D15" s="116"/>
      <c r="E15" s="16" t="s">
        <v>4</v>
      </c>
    </row>
    <row r="16" spans="1:25" ht="13.5" customHeight="1">
      <c r="A16" s="29" t="s">
        <v>238</v>
      </c>
      <c r="B16" s="78" t="s">
        <v>5</v>
      </c>
      <c r="C16" s="211" t="s">
        <v>6</v>
      </c>
      <c r="D16" s="211"/>
      <c r="E16" s="101">
        <v>2405</v>
      </c>
    </row>
    <row r="17" spans="1:25" ht="13.15" customHeight="1">
      <c r="A17" s="24" t="s">
        <v>127</v>
      </c>
      <c r="B17" s="2" t="s">
        <v>25</v>
      </c>
      <c r="C17" s="177" t="s">
        <v>113</v>
      </c>
      <c r="D17" s="116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57" t="s">
        <v>320</v>
      </c>
      <c r="B20" s="134"/>
      <c r="C20" s="134"/>
      <c r="D20" s="134"/>
      <c r="E20" s="135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4" t="s">
        <v>3</v>
      </c>
      <c r="D21" s="171"/>
      <c r="E21" s="70" t="s">
        <v>4</v>
      </c>
    </row>
    <row r="22" spans="1:25" ht="13.5" customHeight="1">
      <c r="A22" s="29" t="s">
        <v>239</v>
      </c>
      <c r="B22" s="78" t="s">
        <v>5</v>
      </c>
      <c r="C22" s="211" t="s">
        <v>6</v>
      </c>
      <c r="D22" s="211"/>
      <c r="E22" s="101">
        <v>2405</v>
      </c>
    </row>
    <row r="23" spans="1:25" ht="13.15" customHeight="1">
      <c r="A23" s="32" t="s">
        <v>128</v>
      </c>
      <c r="B23" s="31" t="s">
        <v>25</v>
      </c>
      <c r="C23" s="158" t="s">
        <v>113</v>
      </c>
      <c r="D23" s="15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7" t="s">
        <v>104</v>
      </c>
      <c r="B29" s="202"/>
      <c r="C29" s="116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19" t="s">
        <v>8</v>
      </c>
      <c r="B31" s="202"/>
      <c r="C31" s="116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64" t="s">
        <v>11</v>
      </c>
      <c r="B36" s="165"/>
      <c r="C36" s="166"/>
    </row>
    <row r="37" spans="1:3" ht="13.5" customHeight="1">
      <c r="A37" s="167"/>
      <c r="B37" s="168"/>
      <c r="C37" s="169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19" t="s">
        <v>17</v>
      </c>
      <c r="B44" s="202"/>
      <c r="C44" s="116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19" t="s">
        <v>50</v>
      </c>
      <c r="B48" s="120"/>
      <c r="C48" s="121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19" t="s">
        <v>22</v>
      </c>
      <c r="B53" s="120"/>
      <c r="C53" s="121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70" t="s">
        <v>54</v>
      </c>
      <c r="B56" s="161"/>
      <c r="C56" s="171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75" t="s">
        <v>35</v>
      </c>
      <c r="B59" s="168"/>
      <c r="C59" s="135"/>
    </row>
    <row r="60" spans="1:3" ht="13.5" customHeight="1">
      <c r="A60" s="25" t="s">
        <v>63</v>
      </c>
      <c r="B60" s="25"/>
      <c r="C60" s="17">
        <v>0</v>
      </c>
    </row>
    <row r="61" spans="1:3" ht="15" customHeight="1">
      <c r="A61" s="27" t="s">
        <v>65</v>
      </c>
      <c r="B61" s="27" t="s">
        <v>64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36" t="s">
        <v>31</v>
      </c>
      <c r="B64" s="174"/>
      <c r="C64" s="138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75</v>
      </c>
      <c r="B66" s="76" t="s">
        <v>111</v>
      </c>
      <c r="C66" s="67">
        <v>68</v>
      </c>
    </row>
    <row r="67" spans="1:8" ht="13.5" customHeight="1">
      <c r="A67" s="57" t="s">
        <v>67</v>
      </c>
      <c r="B67" s="103" t="s">
        <v>224</v>
      </c>
      <c r="C67" s="59">
        <v>60</v>
      </c>
    </row>
    <row r="68" spans="1:8" ht="13.5" customHeight="1">
      <c r="A68" s="29" t="s">
        <v>46</v>
      </c>
      <c r="B68" s="60" t="s">
        <v>92</v>
      </c>
      <c r="C68" s="30">
        <v>900</v>
      </c>
    </row>
    <row r="69" spans="1:8" ht="13.5" customHeight="1">
      <c r="A69" s="27"/>
      <c r="B69" s="37" t="s">
        <v>43</v>
      </c>
      <c r="C69" s="38">
        <f>SUM(C65:C68)</f>
        <v>1628</v>
      </c>
    </row>
    <row r="70" spans="1:8" ht="13.5" customHeight="1">
      <c r="A70" s="27"/>
      <c r="B70" s="52" t="s">
        <v>57</v>
      </c>
      <c r="C70" s="38">
        <f>C35+C43+C47+C52+C55+C58+C63+C69</f>
        <v>1913.5</v>
      </c>
    </row>
    <row r="71" spans="1:8" ht="13.5" customHeight="1">
      <c r="A71" s="136" t="s">
        <v>44</v>
      </c>
      <c r="B71" s="137"/>
      <c r="C71" s="138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225" t="s">
        <v>295</v>
      </c>
      <c r="B73" s="37"/>
      <c r="C73" s="48">
        <v>0</v>
      </c>
    </row>
    <row r="74" spans="1:8" ht="13.5" customHeight="1">
      <c r="A74" s="104" t="s">
        <v>286</v>
      </c>
      <c r="B74" s="37"/>
      <c r="C74" s="48">
        <v>1500</v>
      </c>
    </row>
    <row r="75" spans="1:8" ht="30">
      <c r="A75" s="63" t="s">
        <v>70</v>
      </c>
      <c r="B75" s="53"/>
      <c r="C75" s="48">
        <v>0</v>
      </c>
    </row>
    <row r="76" spans="1:8" ht="30">
      <c r="A76" s="77" t="s">
        <v>112</v>
      </c>
      <c r="B76" s="53"/>
      <c r="C76" s="48">
        <v>0</v>
      </c>
    </row>
    <row r="77" spans="1:8" ht="13.5" customHeight="1">
      <c r="A77" s="27"/>
      <c r="B77" s="54" t="s">
        <v>45</v>
      </c>
      <c r="C77" s="48">
        <f>SUM(C72:C76)</f>
        <v>1500</v>
      </c>
    </row>
    <row r="78" spans="1:8" ht="13.5" customHeight="1">
      <c r="A78" s="31"/>
      <c r="B78" s="39" t="s">
        <v>27</v>
      </c>
      <c r="C78" s="40">
        <f>C70</f>
        <v>1913.5</v>
      </c>
      <c r="H78" s="35"/>
    </row>
    <row r="79" spans="1:8" ht="13.5" customHeight="1">
      <c r="A79" s="10"/>
      <c r="B79" s="10"/>
    </row>
    <row r="80" spans="1:8" ht="13.5" customHeight="1">
      <c r="A80" s="10"/>
      <c r="B80" s="10"/>
    </row>
    <row r="81" spans="1:5" ht="13.5" customHeight="1">
      <c r="A81" s="125" t="s">
        <v>161</v>
      </c>
      <c r="B81" s="202"/>
      <c r="C81" s="202"/>
      <c r="D81" s="202"/>
      <c r="E81" s="116"/>
    </row>
    <row r="82" spans="1:5" ht="13.5" customHeight="1">
      <c r="A82" s="146" t="s">
        <v>38</v>
      </c>
      <c r="B82" s="171"/>
      <c r="C82" s="146" t="s">
        <v>37</v>
      </c>
      <c r="D82" s="171"/>
      <c r="E82" s="42" t="s">
        <v>4</v>
      </c>
    </row>
    <row r="83" spans="1:5" ht="13.5" customHeight="1">
      <c r="A83" s="216" t="s">
        <v>73</v>
      </c>
      <c r="B83" s="216"/>
      <c r="C83" s="106"/>
      <c r="D83" s="210"/>
      <c r="E83" s="51">
        <v>0</v>
      </c>
    </row>
    <row r="84" spans="1:5" ht="13.5" customHeight="1">
      <c r="A84" s="216" t="s">
        <v>40</v>
      </c>
      <c r="B84" s="216"/>
      <c r="C84" s="212"/>
      <c r="D84" s="212"/>
      <c r="E84" s="74">
        <f>C78</f>
        <v>1913.5</v>
      </c>
    </row>
    <row r="85" spans="1:5" ht="13.5" customHeight="1">
      <c r="A85" s="72"/>
      <c r="B85" s="72"/>
      <c r="C85" s="213" t="s">
        <v>41</v>
      </c>
      <c r="D85" s="168"/>
      <c r="E85" s="73">
        <f>('April 2025 - June 2025'!E100+E12)-SUM(E83:E84)</f>
        <v>620.53999999999905</v>
      </c>
    </row>
    <row r="86" spans="1:5" ht="13.5" customHeight="1"/>
    <row r="87" spans="1:5" ht="13.5" customHeight="1">
      <c r="A87" s="125" t="s">
        <v>163</v>
      </c>
      <c r="B87" s="202"/>
      <c r="C87" s="202"/>
      <c r="D87" s="202"/>
      <c r="E87" s="116"/>
    </row>
    <row r="88" spans="1:5" ht="13.5" customHeight="1">
      <c r="A88" s="125" t="s">
        <v>38</v>
      </c>
      <c r="B88" s="116"/>
      <c r="C88" s="125" t="s">
        <v>37</v>
      </c>
      <c r="D88" s="116"/>
      <c r="E88" s="22" t="s">
        <v>4</v>
      </c>
    </row>
    <row r="89" spans="1:5" ht="13.5" customHeight="1">
      <c r="A89" s="143" t="s">
        <v>102</v>
      </c>
      <c r="B89" s="178"/>
      <c r="C89" s="217"/>
      <c r="D89" s="218"/>
      <c r="E89" s="36">
        <f>E85</f>
        <v>620.53999999999905</v>
      </c>
    </row>
    <row r="90" spans="1:5" ht="13.5" customHeight="1">
      <c r="A90" s="143" t="s">
        <v>73</v>
      </c>
      <c r="B90" s="144"/>
      <c r="C90" s="122"/>
      <c r="D90" s="219"/>
      <c r="E90" s="51">
        <v>0</v>
      </c>
    </row>
    <row r="91" spans="1:5" ht="13.5" customHeight="1">
      <c r="A91" s="143" t="s">
        <v>40</v>
      </c>
      <c r="B91" s="178"/>
      <c r="C91" s="115"/>
      <c r="D91" s="116"/>
      <c r="E91" s="64">
        <f>C78</f>
        <v>1913.5</v>
      </c>
    </row>
    <row r="92" spans="1:5" ht="13.5" customHeight="1">
      <c r="C92" s="128" t="s">
        <v>28</v>
      </c>
      <c r="D92" s="116"/>
      <c r="E92" s="36">
        <f>(E18+E89)-SUM(E90:E91)</f>
        <v>1112.0399999999991</v>
      </c>
    </row>
    <row r="93" spans="1:5" ht="13.5" customHeight="1">
      <c r="A93" s="23"/>
      <c r="B93" s="23"/>
      <c r="C93" s="23"/>
      <c r="D93" s="23"/>
      <c r="E93" s="23"/>
    </row>
    <row r="94" spans="1:5" ht="17.25" customHeight="1">
      <c r="A94" s="23"/>
      <c r="B94" s="23"/>
      <c r="C94" s="23"/>
      <c r="D94" s="23"/>
      <c r="E94" s="23"/>
    </row>
    <row r="95" spans="1:5" ht="13.5" customHeight="1">
      <c r="A95" s="133" t="s">
        <v>162</v>
      </c>
      <c r="B95" s="134"/>
      <c r="C95" s="134"/>
      <c r="D95" s="134"/>
      <c r="E95" s="135"/>
    </row>
    <row r="96" spans="1:5" ht="13.5" customHeight="1">
      <c r="A96" s="125" t="s">
        <v>38</v>
      </c>
      <c r="B96" s="116"/>
      <c r="C96" s="125" t="s">
        <v>37</v>
      </c>
      <c r="D96" s="116"/>
      <c r="E96" s="22" t="s">
        <v>4</v>
      </c>
    </row>
    <row r="97" spans="1:5" ht="13.5" customHeight="1">
      <c r="A97" s="143" t="s">
        <v>105</v>
      </c>
      <c r="B97" s="178"/>
      <c r="C97" s="115"/>
      <c r="D97" s="116"/>
      <c r="E97" s="36">
        <f>E92</f>
        <v>1112.0399999999991</v>
      </c>
    </row>
    <row r="98" spans="1:5" ht="13.5" customHeight="1">
      <c r="A98" s="143" t="s">
        <v>73</v>
      </c>
      <c r="B98" s="144"/>
      <c r="C98" s="122"/>
      <c r="D98" s="123"/>
      <c r="E98" s="51">
        <v>0</v>
      </c>
    </row>
    <row r="99" spans="1:5" ht="13.5" customHeight="1">
      <c r="A99" s="143" t="s">
        <v>40</v>
      </c>
      <c r="B99" s="178"/>
      <c r="C99" s="115"/>
      <c r="D99" s="116"/>
      <c r="E99" s="64">
        <f>C78</f>
        <v>1913.5</v>
      </c>
    </row>
    <row r="100" spans="1:5" ht="13.5" customHeight="1">
      <c r="C100" s="128" t="s">
        <v>28</v>
      </c>
      <c r="D100" s="116"/>
      <c r="E100" s="51">
        <f>(E24+E97)-SUM(E98:E99)</f>
        <v>1603.5399999999991</v>
      </c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3:B83"/>
    <mergeCell ref="C83:D83"/>
    <mergeCell ref="A36:C37"/>
    <mergeCell ref="A44:C44"/>
    <mergeCell ref="A48:C48"/>
    <mergeCell ref="A53:C53"/>
    <mergeCell ref="A56:C56"/>
    <mergeCell ref="A59:C59"/>
    <mergeCell ref="A64:C64"/>
    <mergeCell ref="A71:C71"/>
    <mergeCell ref="A81:E81"/>
    <mergeCell ref="A82:B82"/>
    <mergeCell ref="C82:D82"/>
    <mergeCell ref="A84:B84"/>
    <mergeCell ref="C84:D84"/>
    <mergeCell ref="C85:D85"/>
    <mergeCell ref="A87:E87"/>
    <mergeCell ref="A88:B88"/>
    <mergeCell ref="C88:D88"/>
    <mergeCell ref="A89:B89"/>
    <mergeCell ref="C89:D89"/>
    <mergeCell ref="A90:B90"/>
    <mergeCell ref="C90:D90"/>
    <mergeCell ref="A91:B91"/>
    <mergeCell ref="C91:D91"/>
    <mergeCell ref="C92:D92"/>
    <mergeCell ref="A95:E95"/>
    <mergeCell ref="A96:B96"/>
    <mergeCell ref="C96:D96"/>
    <mergeCell ref="A97:B97"/>
    <mergeCell ref="C97:D97"/>
    <mergeCell ref="A98:B98"/>
    <mergeCell ref="C98:D98"/>
    <mergeCell ref="A99:B99"/>
    <mergeCell ref="C99:D99"/>
    <mergeCell ref="C100:D100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5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9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2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7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100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3"/>
  <sheetViews>
    <sheetView topLeftCell="A64" workbookViewId="0">
      <selection activeCell="D75" sqref="D7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2" t="s">
        <v>227</v>
      </c>
      <c r="B1" s="112"/>
      <c r="C1" s="112"/>
      <c r="D1" s="112"/>
      <c r="E1" s="112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'July 2025 - September 2025'!E100</f>
        <v>1603.5399999999991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1603.5399999999991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2025 - September 2025'!C5)+SUM(E83,E90,E98)</f>
        <v>-1500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57" t="s">
        <v>321</v>
      </c>
      <c r="B8" s="134"/>
      <c r="C8" s="134"/>
      <c r="D8" s="134"/>
      <c r="E8" s="135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56" t="s">
        <v>3</v>
      </c>
      <c r="D9" s="116"/>
      <c r="E9" s="16" t="s">
        <v>4</v>
      </c>
    </row>
    <row r="10" spans="1:25" ht="13.5" customHeight="1">
      <c r="A10" s="29" t="s">
        <v>235</v>
      </c>
      <c r="B10" s="78" t="s">
        <v>5</v>
      </c>
      <c r="C10" s="211" t="s">
        <v>6</v>
      </c>
      <c r="D10" s="211"/>
      <c r="E10" s="101">
        <v>2405</v>
      </c>
    </row>
    <row r="11" spans="1:25" ht="13.5" customHeight="1">
      <c r="A11" s="24" t="s">
        <v>225</v>
      </c>
      <c r="B11" s="2" t="s">
        <v>25</v>
      </c>
      <c r="C11" s="177" t="s">
        <v>113</v>
      </c>
      <c r="D11" s="178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57" t="s">
        <v>322</v>
      </c>
      <c r="B14" s="134"/>
      <c r="C14" s="134"/>
      <c r="D14" s="134"/>
      <c r="E14" s="135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56" t="s">
        <v>3</v>
      </c>
      <c r="D15" s="116"/>
      <c r="E15" s="16" t="s">
        <v>4</v>
      </c>
    </row>
    <row r="16" spans="1:25" ht="13.5" customHeight="1">
      <c r="A16" s="29" t="s">
        <v>236</v>
      </c>
      <c r="B16" s="78" t="s">
        <v>5</v>
      </c>
      <c r="C16" s="211" t="s">
        <v>6</v>
      </c>
      <c r="D16" s="211"/>
      <c r="E16" s="101">
        <v>2405</v>
      </c>
    </row>
    <row r="17" spans="1:25" ht="13.15" customHeight="1">
      <c r="A17" s="24" t="s">
        <v>230</v>
      </c>
      <c r="B17" s="2" t="s">
        <v>25</v>
      </c>
      <c r="C17" s="177" t="s">
        <v>113</v>
      </c>
      <c r="D17" s="116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57" t="s">
        <v>323</v>
      </c>
      <c r="B20" s="134"/>
      <c r="C20" s="134"/>
      <c r="D20" s="134"/>
      <c r="E20" s="135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228" t="s">
        <v>2</v>
      </c>
      <c r="C21" s="204" t="s">
        <v>3</v>
      </c>
      <c r="D21" s="171"/>
      <c r="E21" s="70" t="s">
        <v>4</v>
      </c>
    </row>
    <row r="22" spans="1:25" ht="13.5" customHeight="1">
      <c r="A22" s="29" t="s">
        <v>234</v>
      </c>
      <c r="B22" s="78" t="s">
        <v>5</v>
      </c>
      <c r="C22" s="211" t="s">
        <v>6</v>
      </c>
      <c r="D22" s="211"/>
      <c r="E22" s="101">
        <v>2405</v>
      </c>
    </row>
    <row r="23" spans="1:25" ht="13.15" customHeight="1">
      <c r="A23" s="32" t="s">
        <v>228</v>
      </c>
      <c r="B23" s="31" t="s">
        <v>25</v>
      </c>
      <c r="C23" s="158" t="s">
        <v>113</v>
      </c>
      <c r="D23" s="15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7" t="s">
        <v>229</v>
      </c>
      <c r="B29" s="202"/>
      <c r="C29" s="116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19" t="s">
        <v>8</v>
      </c>
      <c r="B31" s="202"/>
      <c r="C31" s="116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64" t="s">
        <v>11</v>
      </c>
      <c r="B36" s="165"/>
      <c r="C36" s="166"/>
    </row>
    <row r="37" spans="1:3" ht="13.5" customHeight="1">
      <c r="A37" s="167"/>
      <c r="B37" s="168"/>
      <c r="C37" s="169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19" t="s">
        <v>17</v>
      </c>
      <c r="B44" s="202"/>
      <c r="C44" s="116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19" t="s">
        <v>50</v>
      </c>
      <c r="B48" s="120"/>
      <c r="C48" s="121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19" t="s">
        <v>22</v>
      </c>
      <c r="B53" s="120"/>
      <c r="C53" s="121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70" t="s">
        <v>54</v>
      </c>
      <c r="B56" s="161"/>
      <c r="C56" s="171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75" t="s">
        <v>35</v>
      </c>
      <c r="B59" s="168"/>
      <c r="C59" s="135"/>
    </row>
    <row r="60" spans="1:3" ht="13.5" customHeight="1">
      <c r="A60" s="25" t="s">
        <v>63</v>
      </c>
      <c r="B60" s="25"/>
      <c r="C60" s="17">
        <v>0</v>
      </c>
    </row>
    <row r="61" spans="1:3" ht="15" customHeight="1">
      <c r="A61" s="27" t="s">
        <v>65</v>
      </c>
      <c r="B61" s="27" t="s">
        <v>64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36" t="s">
        <v>31</v>
      </c>
      <c r="B64" s="174"/>
      <c r="C64" s="138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75</v>
      </c>
      <c r="B66" s="76" t="s">
        <v>111</v>
      </c>
      <c r="C66" s="67">
        <v>68</v>
      </c>
    </row>
    <row r="67" spans="1:8" ht="13.5" customHeight="1">
      <c r="A67" s="57" t="s">
        <v>67</v>
      </c>
      <c r="B67" s="103" t="s">
        <v>224</v>
      </c>
      <c r="C67" s="59">
        <v>60</v>
      </c>
    </row>
    <row r="68" spans="1:8" ht="13.5" customHeight="1">
      <c r="A68" s="29" t="s">
        <v>46</v>
      </c>
      <c r="B68" s="60" t="s">
        <v>92</v>
      </c>
      <c r="C68" s="30">
        <v>900</v>
      </c>
    </row>
    <row r="69" spans="1:8" ht="13.5" customHeight="1">
      <c r="A69" s="27"/>
      <c r="B69" s="37" t="s">
        <v>43</v>
      </c>
      <c r="C69" s="38">
        <f>SUM(C65:C68)</f>
        <v>1628</v>
      </c>
    </row>
    <row r="70" spans="1:8" ht="13.5" customHeight="1">
      <c r="A70" s="27"/>
      <c r="B70" s="52" t="s">
        <v>57</v>
      </c>
      <c r="C70" s="38">
        <f>C35+C43+C47+C52+C55+C58+C63+C69</f>
        <v>1913.5</v>
      </c>
    </row>
    <row r="71" spans="1:8" ht="13.5" customHeight="1">
      <c r="A71" s="136" t="s">
        <v>44</v>
      </c>
      <c r="B71" s="137"/>
      <c r="C71" s="138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225" t="s">
        <v>295</v>
      </c>
      <c r="B73" s="37"/>
      <c r="C73" s="48">
        <v>0</v>
      </c>
    </row>
    <row r="74" spans="1:8" ht="13.5" customHeight="1">
      <c r="A74" s="104" t="s">
        <v>286</v>
      </c>
      <c r="B74" s="37"/>
      <c r="C74" s="48">
        <v>1500</v>
      </c>
    </row>
    <row r="75" spans="1:8" ht="30">
      <c r="A75" s="63" t="s">
        <v>70</v>
      </c>
      <c r="B75" s="53"/>
      <c r="C75" s="48">
        <v>0</v>
      </c>
    </row>
    <row r="76" spans="1:8" ht="30">
      <c r="A76" s="77" t="s">
        <v>112</v>
      </c>
      <c r="B76" s="53"/>
      <c r="C76" s="48">
        <v>0</v>
      </c>
    </row>
    <row r="77" spans="1:8" ht="13.5" customHeight="1">
      <c r="A77" s="27"/>
      <c r="B77" s="54" t="s">
        <v>45</v>
      </c>
      <c r="C77" s="48">
        <f>SUM(C72:C76)</f>
        <v>1500</v>
      </c>
    </row>
    <row r="78" spans="1:8" ht="13.5" customHeight="1">
      <c r="A78" s="31"/>
      <c r="B78" s="39" t="s">
        <v>27</v>
      </c>
      <c r="C78" s="40">
        <f>C70</f>
        <v>1913.5</v>
      </c>
      <c r="H78" s="35"/>
    </row>
    <row r="79" spans="1:8" ht="13.5" customHeight="1">
      <c r="A79" s="10"/>
      <c r="B79" s="10"/>
    </row>
    <row r="80" spans="1:8" ht="13.5" customHeight="1">
      <c r="A80" s="10"/>
      <c r="B80" s="10"/>
    </row>
    <row r="81" spans="1:5" ht="13.5" customHeight="1">
      <c r="A81" s="125" t="s">
        <v>231</v>
      </c>
      <c r="B81" s="202"/>
      <c r="C81" s="202"/>
      <c r="D81" s="202"/>
      <c r="E81" s="116"/>
    </row>
    <row r="82" spans="1:5" ht="13.5" customHeight="1">
      <c r="A82" s="146" t="s">
        <v>38</v>
      </c>
      <c r="B82" s="171"/>
      <c r="C82" s="146" t="s">
        <v>37</v>
      </c>
      <c r="D82" s="171"/>
      <c r="E82" s="42" t="s">
        <v>4</v>
      </c>
    </row>
    <row r="83" spans="1:5" ht="13.5" customHeight="1">
      <c r="A83" s="216" t="s">
        <v>73</v>
      </c>
      <c r="B83" s="216"/>
      <c r="C83" s="106"/>
      <c r="D83" s="210"/>
      <c r="E83" s="51">
        <v>0</v>
      </c>
    </row>
    <row r="84" spans="1:5" ht="13.5" customHeight="1">
      <c r="A84" s="216" t="s">
        <v>40</v>
      </c>
      <c r="B84" s="216"/>
      <c r="C84" s="212"/>
      <c r="D84" s="212"/>
      <c r="E84" s="74">
        <f>C78</f>
        <v>1913.5</v>
      </c>
    </row>
    <row r="85" spans="1:5" ht="13.5" customHeight="1">
      <c r="A85" s="72"/>
      <c r="B85" s="72"/>
      <c r="C85" s="213" t="s">
        <v>41</v>
      </c>
      <c r="D85" s="168"/>
      <c r="E85" s="73">
        <f>('July 2025 - September 2025'!E100+E12)-SUM(E83:E84)</f>
        <v>2095.0399999999991</v>
      </c>
    </row>
    <row r="86" spans="1:5" ht="13.5" customHeight="1"/>
    <row r="87" spans="1:5" ht="13.5" customHeight="1">
      <c r="A87" s="125" t="s">
        <v>232</v>
      </c>
      <c r="B87" s="202"/>
      <c r="C87" s="202"/>
      <c r="D87" s="202"/>
      <c r="E87" s="116"/>
    </row>
    <row r="88" spans="1:5" ht="13.5" customHeight="1">
      <c r="A88" s="125" t="s">
        <v>38</v>
      </c>
      <c r="B88" s="116"/>
      <c r="C88" s="125" t="s">
        <v>37</v>
      </c>
      <c r="D88" s="116"/>
      <c r="E88" s="22" t="s">
        <v>4</v>
      </c>
    </row>
    <row r="89" spans="1:5" ht="13.5" customHeight="1">
      <c r="A89" s="143" t="s">
        <v>226</v>
      </c>
      <c r="B89" s="178"/>
      <c r="C89" s="217"/>
      <c r="D89" s="218"/>
      <c r="E89" s="36">
        <f>E85</f>
        <v>2095.0399999999991</v>
      </c>
    </row>
    <row r="90" spans="1:5" ht="13.5" customHeight="1">
      <c r="A90" s="143" t="s">
        <v>73</v>
      </c>
      <c r="B90" s="144"/>
      <c r="C90" s="122"/>
      <c r="D90" s="219"/>
      <c r="E90" s="51">
        <v>0</v>
      </c>
    </row>
    <row r="91" spans="1:5" ht="13.5" customHeight="1">
      <c r="A91" s="143" t="s">
        <v>40</v>
      </c>
      <c r="B91" s="178"/>
      <c r="C91" s="115"/>
      <c r="D91" s="116"/>
      <c r="E91" s="64">
        <f>C78</f>
        <v>1913.5</v>
      </c>
    </row>
    <row r="92" spans="1:5" ht="13.5" customHeight="1">
      <c r="C92" s="128" t="s">
        <v>28</v>
      </c>
      <c r="D92" s="116"/>
      <c r="E92" s="36">
        <f>(E18+E89)-SUM(E90:E91)</f>
        <v>2586.5399999999991</v>
      </c>
    </row>
    <row r="93" spans="1:5" ht="13.5" customHeight="1">
      <c r="A93" s="23"/>
      <c r="B93" s="23"/>
      <c r="C93" s="23"/>
      <c r="D93" s="23"/>
      <c r="E93" s="23"/>
    </row>
    <row r="94" spans="1:5" ht="17.25" customHeight="1">
      <c r="A94" s="23"/>
      <c r="B94" s="23"/>
      <c r="C94" s="23"/>
      <c r="D94" s="23"/>
      <c r="E94" s="23"/>
    </row>
    <row r="95" spans="1:5" ht="13.5" customHeight="1">
      <c r="A95" s="133" t="s">
        <v>262</v>
      </c>
      <c r="B95" s="134"/>
      <c r="C95" s="134"/>
      <c r="D95" s="134"/>
      <c r="E95" s="135"/>
    </row>
    <row r="96" spans="1:5" ht="13.5" customHeight="1">
      <c r="A96" s="125" t="s">
        <v>38</v>
      </c>
      <c r="B96" s="116"/>
      <c r="C96" s="125" t="s">
        <v>37</v>
      </c>
      <c r="D96" s="116"/>
      <c r="E96" s="22" t="s">
        <v>4</v>
      </c>
    </row>
    <row r="97" spans="1:5" ht="13.5" customHeight="1">
      <c r="A97" s="143" t="s">
        <v>233</v>
      </c>
      <c r="B97" s="178"/>
      <c r="C97" s="115"/>
      <c r="D97" s="116"/>
      <c r="E97" s="36">
        <f>E92</f>
        <v>2586.5399999999991</v>
      </c>
    </row>
    <row r="98" spans="1:5" ht="13.5" customHeight="1">
      <c r="A98" s="143" t="s">
        <v>73</v>
      </c>
      <c r="B98" s="144"/>
      <c r="C98" s="122"/>
      <c r="D98" s="123"/>
      <c r="E98" s="51">
        <v>0</v>
      </c>
    </row>
    <row r="99" spans="1:5" ht="13.5" customHeight="1">
      <c r="A99" s="143" t="s">
        <v>40</v>
      </c>
      <c r="B99" s="178"/>
      <c r="C99" s="115"/>
      <c r="D99" s="116"/>
      <c r="E99" s="64">
        <f>C78</f>
        <v>1913.5</v>
      </c>
    </row>
    <row r="100" spans="1:5" ht="13.5" customHeight="1">
      <c r="C100" s="128" t="s">
        <v>28</v>
      </c>
      <c r="D100" s="116"/>
      <c r="E100" s="51">
        <f>(E24+E97)-SUM(E98:E99)</f>
        <v>3078.0399999999991</v>
      </c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</sheetData>
  <mergeCells count="51">
    <mergeCell ref="A99:B99"/>
    <mergeCell ref="C99:D99"/>
    <mergeCell ref="C100:D100"/>
    <mergeCell ref="A96:B96"/>
    <mergeCell ref="C96:D96"/>
    <mergeCell ref="A97:B97"/>
    <mergeCell ref="C97:D97"/>
    <mergeCell ref="A98:B98"/>
    <mergeCell ref="C98:D98"/>
    <mergeCell ref="A95:E95"/>
    <mergeCell ref="C85:D85"/>
    <mergeCell ref="A87:E87"/>
    <mergeCell ref="A88:B88"/>
    <mergeCell ref="C88:D88"/>
    <mergeCell ref="A89:B89"/>
    <mergeCell ref="C89:D89"/>
    <mergeCell ref="A90:B90"/>
    <mergeCell ref="C90:D90"/>
    <mergeCell ref="A91:B91"/>
    <mergeCell ref="C91:D91"/>
    <mergeCell ref="C92:D92"/>
    <mergeCell ref="A82:B82"/>
    <mergeCell ref="C82:D82"/>
    <mergeCell ref="A83:B83"/>
    <mergeCell ref="C83:D83"/>
    <mergeCell ref="A84:B84"/>
    <mergeCell ref="C84:D84"/>
    <mergeCell ref="A81:E81"/>
    <mergeCell ref="C23:D23"/>
    <mergeCell ref="A29:C29"/>
    <mergeCell ref="A31:C31"/>
    <mergeCell ref="A36:C37"/>
    <mergeCell ref="A44:C44"/>
    <mergeCell ref="A48:C48"/>
    <mergeCell ref="A53:C53"/>
    <mergeCell ref="A56:C56"/>
    <mergeCell ref="A59:C59"/>
    <mergeCell ref="A64:C64"/>
    <mergeCell ref="A71:C71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5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9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92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7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100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3"/>
  <sheetViews>
    <sheetView topLeftCell="A52" workbookViewId="0">
      <selection activeCell="D75" sqref="D7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2" t="s">
        <v>247</v>
      </c>
      <c r="B1" s="112"/>
      <c r="C1" s="112"/>
      <c r="D1" s="112"/>
      <c r="E1" s="112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'October 2025 - December 2025'!E100</f>
        <v>3078.0399999999991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3078.0399999999991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2025 - December 2025'!C5)+SUM(E83,E90,E98)</f>
        <v>-1500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57" t="s">
        <v>324</v>
      </c>
      <c r="B8" s="134"/>
      <c r="C8" s="134"/>
      <c r="D8" s="134"/>
      <c r="E8" s="135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56" t="s">
        <v>3</v>
      </c>
      <c r="D9" s="116"/>
      <c r="E9" s="16" t="s">
        <v>4</v>
      </c>
    </row>
    <row r="10" spans="1:25" ht="13.5" customHeight="1">
      <c r="A10" s="29" t="s">
        <v>248</v>
      </c>
      <c r="B10" s="78" t="s">
        <v>5</v>
      </c>
      <c r="C10" s="211" t="s">
        <v>6</v>
      </c>
      <c r="D10" s="211"/>
      <c r="E10" s="101">
        <v>2405</v>
      </c>
    </row>
    <row r="11" spans="1:25" ht="13.5" customHeight="1">
      <c r="A11" s="24" t="s">
        <v>249</v>
      </c>
      <c r="B11" s="2" t="s">
        <v>25</v>
      </c>
      <c r="C11" s="177" t="s">
        <v>113</v>
      </c>
      <c r="D11" s="178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57" t="s">
        <v>325</v>
      </c>
      <c r="B14" s="134"/>
      <c r="C14" s="134"/>
      <c r="D14" s="134"/>
      <c r="E14" s="135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56" t="s">
        <v>3</v>
      </c>
      <c r="D15" s="116"/>
      <c r="E15" s="16" t="s">
        <v>4</v>
      </c>
    </row>
    <row r="16" spans="1:25" ht="13.5" customHeight="1">
      <c r="A16" s="29" t="s">
        <v>250</v>
      </c>
      <c r="B16" s="78" t="s">
        <v>5</v>
      </c>
      <c r="C16" s="211" t="s">
        <v>6</v>
      </c>
      <c r="D16" s="211"/>
      <c r="E16" s="101">
        <v>2405</v>
      </c>
    </row>
    <row r="17" spans="1:25" ht="13.15" customHeight="1">
      <c r="A17" s="24" t="s">
        <v>251</v>
      </c>
      <c r="B17" s="2" t="s">
        <v>25</v>
      </c>
      <c r="C17" s="177" t="s">
        <v>113</v>
      </c>
      <c r="D17" s="116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57" t="s">
        <v>326</v>
      </c>
      <c r="B20" s="134"/>
      <c r="C20" s="134"/>
      <c r="D20" s="134"/>
      <c r="E20" s="135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4" t="s">
        <v>3</v>
      </c>
      <c r="D21" s="171"/>
      <c r="E21" s="70" t="s">
        <v>4</v>
      </c>
    </row>
    <row r="22" spans="1:25" ht="13.5" customHeight="1">
      <c r="A22" s="29" t="s">
        <v>252</v>
      </c>
      <c r="B22" s="78" t="s">
        <v>5</v>
      </c>
      <c r="C22" s="211" t="s">
        <v>6</v>
      </c>
      <c r="D22" s="211"/>
      <c r="E22" s="101">
        <v>2405</v>
      </c>
    </row>
    <row r="23" spans="1:25" ht="13.15" customHeight="1">
      <c r="A23" s="32" t="s">
        <v>253</v>
      </c>
      <c r="B23" s="31" t="s">
        <v>25</v>
      </c>
      <c r="C23" s="158" t="s">
        <v>113</v>
      </c>
      <c r="D23" s="15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7" t="s">
        <v>254</v>
      </c>
      <c r="B29" s="202"/>
      <c r="C29" s="116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19" t="s">
        <v>8</v>
      </c>
      <c r="B31" s="202"/>
      <c r="C31" s="116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64" t="s">
        <v>11</v>
      </c>
      <c r="B36" s="165"/>
      <c r="C36" s="166"/>
    </row>
    <row r="37" spans="1:3" ht="13.5" customHeight="1">
      <c r="A37" s="167"/>
      <c r="B37" s="168"/>
      <c r="C37" s="169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19" t="s">
        <v>17</v>
      </c>
      <c r="B44" s="202"/>
      <c r="C44" s="116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19" t="s">
        <v>50</v>
      </c>
      <c r="B48" s="120"/>
      <c r="C48" s="121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19" t="s">
        <v>22</v>
      </c>
      <c r="B53" s="120"/>
      <c r="C53" s="121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70" t="s">
        <v>54</v>
      </c>
      <c r="B56" s="161"/>
      <c r="C56" s="171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75" t="s">
        <v>35</v>
      </c>
      <c r="B59" s="168"/>
      <c r="C59" s="135"/>
    </row>
    <row r="60" spans="1:3" ht="13.5" customHeight="1">
      <c r="A60" s="25" t="s">
        <v>63</v>
      </c>
      <c r="B60" s="25"/>
      <c r="C60" s="17">
        <v>0</v>
      </c>
    </row>
    <row r="61" spans="1:3" ht="15" customHeight="1">
      <c r="A61" s="27" t="s">
        <v>65</v>
      </c>
      <c r="B61" s="27" t="s">
        <v>64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36" t="s">
        <v>31</v>
      </c>
      <c r="B64" s="174"/>
      <c r="C64" s="138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75</v>
      </c>
      <c r="B66" s="76" t="s">
        <v>111</v>
      </c>
      <c r="C66" s="67">
        <v>68</v>
      </c>
    </row>
    <row r="67" spans="1:8" ht="13.5" customHeight="1">
      <c r="A67" s="57" t="s">
        <v>67</v>
      </c>
      <c r="B67" s="103" t="s">
        <v>224</v>
      </c>
      <c r="C67" s="59">
        <v>60</v>
      </c>
    </row>
    <row r="68" spans="1:8" ht="13.5" customHeight="1">
      <c r="A68" s="29" t="s">
        <v>46</v>
      </c>
      <c r="B68" s="60" t="s">
        <v>92</v>
      </c>
      <c r="C68" s="30">
        <v>900</v>
      </c>
    </row>
    <row r="69" spans="1:8" ht="13.5" customHeight="1">
      <c r="A69" s="27"/>
      <c r="B69" s="37" t="s">
        <v>43</v>
      </c>
      <c r="C69" s="38">
        <f>SUM(C65:C68)</f>
        <v>1628</v>
      </c>
    </row>
    <row r="70" spans="1:8" ht="13.5" customHeight="1">
      <c r="A70" s="27"/>
      <c r="B70" s="52" t="s">
        <v>57</v>
      </c>
      <c r="C70" s="38">
        <f>C35+C43+C47+C52+C55+C58+C63+C69</f>
        <v>1913.5</v>
      </c>
    </row>
    <row r="71" spans="1:8" ht="13.5" customHeight="1">
      <c r="A71" s="136" t="s">
        <v>44</v>
      </c>
      <c r="B71" s="137"/>
      <c r="C71" s="138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225" t="s">
        <v>295</v>
      </c>
      <c r="B73" s="37"/>
      <c r="C73" s="48">
        <v>0</v>
      </c>
    </row>
    <row r="74" spans="1:8" ht="13.5" customHeight="1">
      <c r="A74" s="104" t="s">
        <v>286</v>
      </c>
      <c r="B74" s="37"/>
      <c r="C74" s="48">
        <v>1500</v>
      </c>
    </row>
    <row r="75" spans="1:8" ht="30">
      <c r="A75" s="63" t="s">
        <v>70</v>
      </c>
      <c r="B75" s="53"/>
      <c r="C75" s="48">
        <v>0</v>
      </c>
    </row>
    <row r="76" spans="1:8" ht="30">
      <c r="A76" s="77" t="s">
        <v>112</v>
      </c>
      <c r="B76" s="53"/>
      <c r="C76" s="48">
        <v>0</v>
      </c>
    </row>
    <row r="77" spans="1:8" ht="13.5" customHeight="1">
      <c r="A77" s="27"/>
      <c r="B77" s="54" t="s">
        <v>45</v>
      </c>
      <c r="C77" s="48">
        <f>SUM(C72:C76)</f>
        <v>1500</v>
      </c>
    </row>
    <row r="78" spans="1:8" ht="13.5" customHeight="1">
      <c r="A78" s="31"/>
      <c r="B78" s="39" t="s">
        <v>27</v>
      </c>
      <c r="C78" s="40">
        <f>C70</f>
        <v>1913.5</v>
      </c>
      <c r="H78" s="35"/>
    </row>
    <row r="79" spans="1:8" ht="13.5" customHeight="1">
      <c r="A79" s="10"/>
      <c r="B79" s="10"/>
    </row>
    <row r="80" spans="1:8" ht="13.5" customHeight="1">
      <c r="A80" s="10"/>
      <c r="B80" s="10"/>
    </row>
    <row r="81" spans="1:5" ht="13.5" customHeight="1">
      <c r="A81" s="125" t="s">
        <v>255</v>
      </c>
      <c r="B81" s="202"/>
      <c r="C81" s="202"/>
      <c r="D81" s="202"/>
      <c r="E81" s="116"/>
    </row>
    <row r="82" spans="1:5" ht="13.5" customHeight="1">
      <c r="A82" s="146" t="s">
        <v>38</v>
      </c>
      <c r="B82" s="171"/>
      <c r="C82" s="146" t="s">
        <v>37</v>
      </c>
      <c r="D82" s="171"/>
      <c r="E82" s="42" t="s">
        <v>4</v>
      </c>
    </row>
    <row r="83" spans="1:5" ht="13.5" customHeight="1">
      <c r="A83" s="216" t="s">
        <v>73</v>
      </c>
      <c r="B83" s="216"/>
      <c r="C83" s="106"/>
      <c r="D83" s="210"/>
      <c r="E83" s="51">
        <v>0</v>
      </c>
    </row>
    <row r="84" spans="1:5" ht="13.5" customHeight="1">
      <c r="A84" s="216" t="s">
        <v>40</v>
      </c>
      <c r="B84" s="216"/>
      <c r="C84" s="212"/>
      <c r="D84" s="212"/>
      <c r="E84" s="74">
        <f>C78</f>
        <v>1913.5</v>
      </c>
    </row>
    <row r="85" spans="1:5" ht="13.5" customHeight="1">
      <c r="A85" s="72"/>
      <c r="B85" s="72"/>
      <c r="C85" s="213" t="s">
        <v>41</v>
      </c>
      <c r="D85" s="168"/>
      <c r="E85" s="73">
        <f>('October 2025 - December 2025'!E100+E12)-SUM(E83:E84)</f>
        <v>3569.5399999999991</v>
      </c>
    </row>
    <row r="86" spans="1:5" ht="13.5" customHeight="1"/>
    <row r="87" spans="1:5" ht="13.5" customHeight="1">
      <c r="A87" s="125" t="s">
        <v>264</v>
      </c>
      <c r="B87" s="202"/>
      <c r="C87" s="202"/>
      <c r="D87" s="202"/>
      <c r="E87" s="116"/>
    </row>
    <row r="88" spans="1:5" ht="13.5" customHeight="1">
      <c r="A88" s="125" t="s">
        <v>38</v>
      </c>
      <c r="B88" s="116"/>
      <c r="C88" s="125" t="s">
        <v>37</v>
      </c>
      <c r="D88" s="116"/>
      <c r="E88" s="22" t="s">
        <v>4</v>
      </c>
    </row>
    <row r="89" spans="1:5" ht="13.5" customHeight="1">
      <c r="A89" s="143" t="s">
        <v>100</v>
      </c>
      <c r="B89" s="178"/>
      <c r="C89" s="217"/>
      <c r="D89" s="218"/>
      <c r="E89" s="36">
        <f>E85</f>
        <v>3569.5399999999991</v>
      </c>
    </row>
    <row r="90" spans="1:5" ht="13.5" customHeight="1">
      <c r="A90" s="143" t="s">
        <v>73</v>
      </c>
      <c r="B90" s="144"/>
      <c r="C90" s="122"/>
      <c r="D90" s="219"/>
      <c r="E90" s="51">
        <v>0</v>
      </c>
    </row>
    <row r="91" spans="1:5" ht="13.5" customHeight="1">
      <c r="A91" s="143" t="s">
        <v>40</v>
      </c>
      <c r="B91" s="178"/>
      <c r="C91" s="115"/>
      <c r="D91" s="116"/>
      <c r="E91" s="64">
        <f>C78</f>
        <v>1913.5</v>
      </c>
    </row>
    <row r="92" spans="1:5" ht="13.5" customHeight="1">
      <c r="C92" s="128" t="s">
        <v>28</v>
      </c>
      <c r="D92" s="116"/>
      <c r="E92" s="36">
        <f>(E18+E89)-SUM(E90:E91)</f>
        <v>4061.0399999999991</v>
      </c>
    </row>
    <row r="93" spans="1:5" ht="13.5" customHeight="1">
      <c r="A93" s="23"/>
      <c r="B93" s="23"/>
      <c r="C93" s="23"/>
      <c r="D93" s="23"/>
      <c r="E93" s="23"/>
    </row>
    <row r="94" spans="1:5" ht="17.25" customHeight="1">
      <c r="A94" s="23"/>
      <c r="B94" s="23"/>
      <c r="C94" s="23"/>
      <c r="D94" s="23"/>
      <c r="E94" s="23"/>
    </row>
    <row r="95" spans="1:5" ht="13.5" customHeight="1">
      <c r="A95" s="133" t="s">
        <v>263</v>
      </c>
      <c r="B95" s="134"/>
      <c r="C95" s="134"/>
      <c r="D95" s="134"/>
      <c r="E95" s="135"/>
    </row>
    <row r="96" spans="1:5" ht="13.5" customHeight="1">
      <c r="A96" s="125" t="s">
        <v>38</v>
      </c>
      <c r="B96" s="116"/>
      <c r="C96" s="125" t="s">
        <v>37</v>
      </c>
      <c r="D96" s="116"/>
      <c r="E96" s="22" t="s">
        <v>4</v>
      </c>
    </row>
    <row r="97" spans="1:5" ht="13.5" customHeight="1">
      <c r="A97" s="143" t="s">
        <v>246</v>
      </c>
      <c r="B97" s="178"/>
      <c r="C97" s="115"/>
      <c r="D97" s="116"/>
      <c r="E97" s="36">
        <f>E92</f>
        <v>4061.0399999999991</v>
      </c>
    </row>
    <row r="98" spans="1:5" ht="13.5" customHeight="1">
      <c r="A98" s="143" t="s">
        <v>73</v>
      </c>
      <c r="B98" s="144"/>
      <c r="C98" s="122"/>
      <c r="D98" s="123"/>
      <c r="E98" s="51">
        <v>0</v>
      </c>
    </row>
    <row r="99" spans="1:5" ht="13.5" customHeight="1">
      <c r="A99" s="143" t="s">
        <v>40</v>
      </c>
      <c r="B99" s="178"/>
      <c r="C99" s="115"/>
      <c r="D99" s="116"/>
      <c r="E99" s="64">
        <f>C78</f>
        <v>1913.5</v>
      </c>
    </row>
    <row r="100" spans="1:5" ht="13.5" customHeight="1">
      <c r="C100" s="128" t="s">
        <v>28</v>
      </c>
      <c r="D100" s="116"/>
      <c r="E100" s="51">
        <f>(E24+E97)-SUM(E98:E99)</f>
        <v>4552.5399999999991</v>
      </c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</sheetData>
  <mergeCells count="51">
    <mergeCell ref="A99:B99"/>
    <mergeCell ref="C99:D99"/>
    <mergeCell ref="C100:D100"/>
    <mergeCell ref="A96:B96"/>
    <mergeCell ref="C96:D96"/>
    <mergeCell ref="A97:B97"/>
    <mergeCell ref="C97:D97"/>
    <mergeCell ref="A98:B98"/>
    <mergeCell ref="C98:D98"/>
    <mergeCell ref="A95:E95"/>
    <mergeCell ref="C85:D85"/>
    <mergeCell ref="A87:E87"/>
    <mergeCell ref="A88:B88"/>
    <mergeCell ref="C88:D88"/>
    <mergeCell ref="A89:B89"/>
    <mergeCell ref="C89:D89"/>
    <mergeCell ref="A90:B90"/>
    <mergeCell ref="C90:D90"/>
    <mergeCell ref="A91:B91"/>
    <mergeCell ref="C91:D91"/>
    <mergeCell ref="C92:D92"/>
    <mergeCell ref="A82:B82"/>
    <mergeCell ref="C82:D82"/>
    <mergeCell ref="A83:B83"/>
    <mergeCell ref="C83:D83"/>
    <mergeCell ref="A84:B84"/>
    <mergeCell ref="C84:D84"/>
    <mergeCell ref="A81:E81"/>
    <mergeCell ref="C23:D23"/>
    <mergeCell ref="A29:C29"/>
    <mergeCell ref="A31:C31"/>
    <mergeCell ref="A36:C37"/>
    <mergeCell ref="A44:C44"/>
    <mergeCell ref="A48:C48"/>
    <mergeCell ref="A53:C53"/>
    <mergeCell ref="A56:C56"/>
    <mergeCell ref="A59:C59"/>
    <mergeCell ref="A64:C64"/>
    <mergeCell ref="A71:C71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5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9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92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7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100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3"/>
  <sheetViews>
    <sheetView topLeftCell="A46" workbookViewId="0">
      <selection activeCell="D75" sqref="D7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2" t="s">
        <v>269</v>
      </c>
      <c r="B1" s="112"/>
      <c r="C1" s="112"/>
      <c r="D1" s="112"/>
      <c r="E1" s="112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'January 2026 - March 2026'!E100</f>
        <v>4552.5399999999991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4552.5399999999991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2026 - March 2026'!C5)+SUM(E83,E90,E98)</f>
        <v>-1500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57" t="s">
        <v>327</v>
      </c>
      <c r="B8" s="134"/>
      <c r="C8" s="134"/>
      <c r="D8" s="134"/>
      <c r="E8" s="135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56" t="s">
        <v>3</v>
      </c>
      <c r="D9" s="116"/>
      <c r="E9" s="16" t="s">
        <v>4</v>
      </c>
    </row>
    <row r="10" spans="1:25" ht="13.5" customHeight="1">
      <c r="A10" s="29" t="s">
        <v>267</v>
      </c>
      <c r="B10" s="78" t="s">
        <v>5</v>
      </c>
      <c r="C10" s="211" t="s">
        <v>6</v>
      </c>
      <c r="D10" s="211"/>
      <c r="E10" s="101">
        <v>2405</v>
      </c>
    </row>
    <row r="11" spans="1:25" ht="13.5" customHeight="1">
      <c r="A11" s="24" t="s">
        <v>268</v>
      </c>
      <c r="B11" s="2" t="s">
        <v>25</v>
      </c>
      <c r="C11" s="177" t="s">
        <v>113</v>
      </c>
      <c r="D11" s="178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57" t="s">
        <v>328</v>
      </c>
      <c r="B14" s="134"/>
      <c r="C14" s="134"/>
      <c r="D14" s="134"/>
      <c r="E14" s="135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56" t="s">
        <v>3</v>
      </c>
      <c r="D15" s="116"/>
      <c r="E15" s="16" t="s">
        <v>4</v>
      </c>
    </row>
    <row r="16" spans="1:25" ht="13.5" customHeight="1">
      <c r="A16" s="29" t="s">
        <v>273</v>
      </c>
      <c r="B16" s="78" t="s">
        <v>5</v>
      </c>
      <c r="C16" s="211" t="s">
        <v>6</v>
      </c>
      <c r="D16" s="211"/>
      <c r="E16" s="101">
        <v>2405</v>
      </c>
    </row>
    <row r="17" spans="1:25" ht="13.15" customHeight="1">
      <c r="A17" s="24" t="s">
        <v>274</v>
      </c>
      <c r="B17" s="2" t="s">
        <v>25</v>
      </c>
      <c r="C17" s="177" t="s">
        <v>113</v>
      </c>
      <c r="D17" s="116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57" t="s">
        <v>329</v>
      </c>
      <c r="B20" s="134"/>
      <c r="C20" s="134"/>
      <c r="D20" s="134"/>
      <c r="E20" s="135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4" t="s">
        <v>3</v>
      </c>
      <c r="D21" s="171"/>
      <c r="E21" s="70" t="s">
        <v>4</v>
      </c>
    </row>
    <row r="22" spans="1:25" ht="13.5" customHeight="1">
      <c r="A22" s="29" t="s">
        <v>270</v>
      </c>
      <c r="B22" s="78" t="s">
        <v>5</v>
      </c>
      <c r="C22" s="211" t="s">
        <v>6</v>
      </c>
      <c r="D22" s="211"/>
      <c r="E22" s="101">
        <v>2405</v>
      </c>
    </row>
    <row r="23" spans="1:25" ht="13.15" customHeight="1">
      <c r="A23" s="32" t="s">
        <v>271</v>
      </c>
      <c r="B23" s="31" t="s">
        <v>25</v>
      </c>
      <c r="C23" s="158" t="s">
        <v>113</v>
      </c>
      <c r="D23" s="15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7" t="s">
        <v>272</v>
      </c>
      <c r="B29" s="202"/>
      <c r="C29" s="116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19" t="s">
        <v>8</v>
      </c>
      <c r="B31" s="202"/>
      <c r="C31" s="116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64" t="s">
        <v>11</v>
      </c>
      <c r="B36" s="165"/>
      <c r="C36" s="166"/>
    </row>
    <row r="37" spans="1:3" ht="13.5" customHeight="1">
      <c r="A37" s="167"/>
      <c r="B37" s="168"/>
      <c r="C37" s="169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19" t="s">
        <v>17</v>
      </c>
      <c r="B44" s="202"/>
      <c r="C44" s="116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19" t="s">
        <v>50</v>
      </c>
      <c r="B48" s="120"/>
      <c r="C48" s="121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19" t="s">
        <v>22</v>
      </c>
      <c r="B53" s="120"/>
      <c r="C53" s="121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70" t="s">
        <v>54</v>
      </c>
      <c r="B56" s="161"/>
      <c r="C56" s="171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75" t="s">
        <v>35</v>
      </c>
      <c r="B59" s="168"/>
      <c r="C59" s="135"/>
    </row>
    <row r="60" spans="1:3" ht="13.5" customHeight="1">
      <c r="A60" s="25" t="s">
        <v>63</v>
      </c>
      <c r="B60" s="25"/>
      <c r="C60" s="17">
        <v>0</v>
      </c>
    </row>
    <row r="61" spans="1:3" ht="15" customHeight="1">
      <c r="A61" s="27" t="s">
        <v>65</v>
      </c>
      <c r="B61" s="27" t="s">
        <v>64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36" t="s">
        <v>31</v>
      </c>
      <c r="B64" s="174"/>
      <c r="C64" s="138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75</v>
      </c>
      <c r="B66" s="76" t="s">
        <v>111</v>
      </c>
      <c r="C66" s="67">
        <v>68</v>
      </c>
    </row>
    <row r="67" spans="1:8" ht="13.5" customHeight="1">
      <c r="A67" s="57" t="s">
        <v>67</v>
      </c>
      <c r="B67" s="103" t="s">
        <v>224</v>
      </c>
      <c r="C67" s="59">
        <v>60</v>
      </c>
    </row>
    <row r="68" spans="1:8" ht="13.5" customHeight="1">
      <c r="A68" s="29" t="s">
        <v>46</v>
      </c>
      <c r="B68" s="60" t="s">
        <v>92</v>
      </c>
      <c r="C68" s="30">
        <v>900</v>
      </c>
    </row>
    <row r="69" spans="1:8" ht="13.5" customHeight="1">
      <c r="A69" s="27"/>
      <c r="B69" s="37" t="s">
        <v>43</v>
      </c>
      <c r="C69" s="38">
        <f>SUM(C65:C68)</f>
        <v>1628</v>
      </c>
    </row>
    <row r="70" spans="1:8" ht="13.5" customHeight="1">
      <c r="A70" s="27"/>
      <c r="B70" s="52" t="s">
        <v>57</v>
      </c>
      <c r="C70" s="38">
        <f>C35+C43+C47+C52+C55+C58+C63+C69</f>
        <v>1913.5</v>
      </c>
    </row>
    <row r="71" spans="1:8" ht="13.5" customHeight="1">
      <c r="A71" s="136" t="s">
        <v>44</v>
      </c>
      <c r="B71" s="137"/>
      <c r="C71" s="138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225" t="s">
        <v>295</v>
      </c>
      <c r="B73" s="37"/>
      <c r="C73" s="48">
        <v>0</v>
      </c>
    </row>
    <row r="74" spans="1:8" ht="13.5" customHeight="1">
      <c r="A74" s="104" t="s">
        <v>286</v>
      </c>
      <c r="B74" s="37"/>
      <c r="C74" s="48">
        <v>1500</v>
      </c>
    </row>
    <row r="75" spans="1:8" ht="30">
      <c r="A75" s="63" t="s">
        <v>70</v>
      </c>
      <c r="B75" s="53"/>
      <c r="C75" s="48">
        <v>0</v>
      </c>
    </row>
    <row r="76" spans="1:8" ht="30">
      <c r="A76" s="77" t="s">
        <v>112</v>
      </c>
      <c r="B76" s="53"/>
      <c r="C76" s="48">
        <v>0</v>
      </c>
    </row>
    <row r="77" spans="1:8" ht="13.5" customHeight="1">
      <c r="A77" s="27"/>
      <c r="B77" s="54" t="s">
        <v>45</v>
      </c>
      <c r="C77" s="48">
        <f>SUM(C72:C76)</f>
        <v>1500</v>
      </c>
    </row>
    <row r="78" spans="1:8" ht="13.5" customHeight="1">
      <c r="A78" s="31"/>
      <c r="B78" s="39" t="s">
        <v>27</v>
      </c>
      <c r="C78" s="40">
        <f>C70</f>
        <v>1913.5</v>
      </c>
      <c r="H78" s="35"/>
    </row>
    <row r="79" spans="1:8" ht="13.5" customHeight="1">
      <c r="A79" s="10"/>
      <c r="B79" s="10"/>
    </row>
    <row r="80" spans="1:8" ht="13.5" customHeight="1">
      <c r="A80" s="10"/>
      <c r="B80" s="10"/>
    </row>
    <row r="81" spans="1:5" ht="13.5" customHeight="1">
      <c r="A81" s="125" t="s">
        <v>275</v>
      </c>
      <c r="B81" s="202"/>
      <c r="C81" s="202"/>
      <c r="D81" s="202"/>
      <c r="E81" s="116"/>
    </row>
    <row r="82" spans="1:5" ht="13.5" customHeight="1">
      <c r="A82" s="146" t="s">
        <v>38</v>
      </c>
      <c r="B82" s="171"/>
      <c r="C82" s="146" t="s">
        <v>37</v>
      </c>
      <c r="D82" s="171"/>
      <c r="E82" s="42" t="s">
        <v>4</v>
      </c>
    </row>
    <row r="83" spans="1:5" ht="13.5" customHeight="1">
      <c r="A83" s="216" t="s">
        <v>73</v>
      </c>
      <c r="B83" s="216"/>
      <c r="C83" s="106"/>
      <c r="D83" s="210"/>
      <c r="E83" s="51">
        <v>0</v>
      </c>
    </row>
    <row r="84" spans="1:5" ht="13.5" customHeight="1">
      <c r="A84" s="216" t="s">
        <v>40</v>
      </c>
      <c r="B84" s="216"/>
      <c r="C84" s="212"/>
      <c r="D84" s="212"/>
      <c r="E84" s="74">
        <f>C78</f>
        <v>1913.5</v>
      </c>
    </row>
    <row r="85" spans="1:5" ht="13.5" customHeight="1">
      <c r="A85" s="72"/>
      <c r="B85" s="72"/>
      <c r="C85" s="213" t="s">
        <v>41</v>
      </c>
      <c r="D85" s="168"/>
      <c r="E85" s="73">
        <f>('January 2026 - March 2026'!E100+E12)-SUM(E83:E84)</f>
        <v>5044.0399999999991</v>
      </c>
    </row>
    <row r="86" spans="1:5" ht="13.5" customHeight="1"/>
    <row r="87" spans="1:5" ht="13.5" customHeight="1">
      <c r="A87" s="125" t="s">
        <v>276</v>
      </c>
      <c r="B87" s="202"/>
      <c r="C87" s="202"/>
      <c r="D87" s="202"/>
      <c r="E87" s="116"/>
    </row>
    <row r="88" spans="1:5" ht="13.5" customHeight="1">
      <c r="A88" s="125" t="s">
        <v>38</v>
      </c>
      <c r="B88" s="116"/>
      <c r="C88" s="125" t="s">
        <v>37</v>
      </c>
      <c r="D88" s="116"/>
      <c r="E88" s="22" t="s">
        <v>4</v>
      </c>
    </row>
    <row r="89" spans="1:5" ht="13.5" customHeight="1">
      <c r="A89" s="143" t="s">
        <v>98</v>
      </c>
      <c r="B89" s="178"/>
      <c r="C89" s="217"/>
      <c r="D89" s="218"/>
      <c r="E89" s="36">
        <f>E85</f>
        <v>5044.0399999999991</v>
      </c>
    </row>
    <row r="90" spans="1:5" ht="13.5" customHeight="1">
      <c r="A90" s="143" t="s">
        <v>73</v>
      </c>
      <c r="B90" s="144"/>
      <c r="C90" s="122"/>
      <c r="D90" s="219"/>
      <c r="E90" s="51">
        <v>0</v>
      </c>
    </row>
    <row r="91" spans="1:5" ht="13.5" customHeight="1">
      <c r="A91" s="143" t="s">
        <v>40</v>
      </c>
      <c r="B91" s="178"/>
      <c r="C91" s="115"/>
      <c r="D91" s="116"/>
      <c r="E91" s="64">
        <f>C78</f>
        <v>1913.5</v>
      </c>
    </row>
    <row r="92" spans="1:5" ht="13.5" customHeight="1">
      <c r="C92" s="128" t="s">
        <v>28</v>
      </c>
      <c r="D92" s="116"/>
      <c r="E92" s="36">
        <f>(E18+E89)-SUM(E90:E91)</f>
        <v>5535.5399999999991</v>
      </c>
    </row>
    <row r="93" spans="1:5" ht="13.5" customHeight="1">
      <c r="A93" s="23"/>
      <c r="B93" s="23"/>
      <c r="C93" s="23"/>
      <c r="D93" s="23"/>
      <c r="E93" s="23"/>
    </row>
    <row r="94" spans="1:5" ht="17.25" customHeight="1">
      <c r="A94" s="23"/>
      <c r="B94" s="23"/>
      <c r="C94" s="23"/>
      <c r="D94" s="23"/>
      <c r="E94" s="23"/>
    </row>
    <row r="95" spans="1:5" ht="13.5" customHeight="1">
      <c r="A95" s="133" t="s">
        <v>277</v>
      </c>
      <c r="B95" s="134"/>
      <c r="C95" s="134"/>
      <c r="D95" s="134"/>
      <c r="E95" s="135"/>
    </row>
    <row r="96" spans="1:5" ht="13.5" customHeight="1">
      <c r="A96" s="125" t="s">
        <v>38</v>
      </c>
      <c r="B96" s="116"/>
      <c r="C96" s="125" t="s">
        <v>37</v>
      </c>
      <c r="D96" s="116"/>
      <c r="E96" s="22" t="s">
        <v>4</v>
      </c>
    </row>
    <row r="97" spans="1:5" ht="13.5" customHeight="1">
      <c r="A97" s="143" t="s">
        <v>246</v>
      </c>
      <c r="B97" s="178"/>
      <c r="C97" s="115"/>
      <c r="D97" s="116"/>
      <c r="E97" s="36">
        <f>E92</f>
        <v>5535.5399999999991</v>
      </c>
    </row>
    <row r="98" spans="1:5" ht="13.5" customHeight="1">
      <c r="A98" s="143" t="s">
        <v>73</v>
      </c>
      <c r="B98" s="144"/>
      <c r="C98" s="122"/>
      <c r="D98" s="123"/>
      <c r="E98" s="51">
        <v>0</v>
      </c>
    </row>
    <row r="99" spans="1:5" ht="13.5" customHeight="1">
      <c r="A99" s="143" t="s">
        <v>40</v>
      </c>
      <c r="B99" s="178"/>
      <c r="C99" s="115"/>
      <c r="D99" s="116"/>
      <c r="E99" s="64">
        <f>C78</f>
        <v>1913.5</v>
      </c>
    </row>
    <row r="100" spans="1:5" ht="13.5" customHeight="1">
      <c r="C100" s="128" t="s">
        <v>28</v>
      </c>
      <c r="D100" s="116"/>
      <c r="E100" s="51">
        <f>(E24+E97)-SUM(E98:E99)</f>
        <v>6027.0399999999991</v>
      </c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1:E81"/>
    <mergeCell ref="C23:D23"/>
    <mergeCell ref="A29:C29"/>
    <mergeCell ref="A31:C31"/>
    <mergeCell ref="A36:C37"/>
    <mergeCell ref="A44:C44"/>
    <mergeCell ref="A48:C48"/>
    <mergeCell ref="A53:C53"/>
    <mergeCell ref="A56:C56"/>
    <mergeCell ref="A59:C59"/>
    <mergeCell ref="A64:C64"/>
    <mergeCell ref="A71:C71"/>
    <mergeCell ref="A82:B82"/>
    <mergeCell ref="C82:D82"/>
    <mergeCell ref="A83:B83"/>
    <mergeCell ref="C83:D83"/>
    <mergeCell ref="A84:B84"/>
    <mergeCell ref="C84:D84"/>
    <mergeCell ref="A95:E95"/>
    <mergeCell ref="C85:D85"/>
    <mergeCell ref="A87:E87"/>
    <mergeCell ref="A88:B88"/>
    <mergeCell ref="C88:D88"/>
    <mergeCell ref="A89:B89"/>
    <mergeCell ref="C89:D89"/>
    <mergeCell ref="A90:B90"/>
    <mergeCell ref="C90:D90"/>
    <mergeCell ref="A91:B91"/>
    <mergeCell ref="C91:D91"/>
    <mergeCell ref="C92:D92"/>
    <mergeCell ref="A99:B99"/>
    <mergeCell ref="C99:D99"/>
    <mergeCell ref="C100:D100"/>
    <mergeCell ref="A96:B96"/>
    <mergeCell ref="C96:D96"/>
    <mergeCell ref="A97:B97"/>
    <mergeCell ref="C97:D97"/>
    <mergeCell ref="A98:B98"/>
    <mergeCell ref="C98:D98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5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9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92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7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100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2024-08-20T13:36:44Z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