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8F61DF76-9DB0-4B8C-A7E1-76EC70E22E04}" xr6:coauthVersionLast="47" xr6:coauthVersionMax="47" xr10:uidLastSave="{00000000-0000-0000-0000-000000000000}"/>
  <bookViews>
    <workbookView xWindow="-120" yWindow="-120" windowWidth="29040" windowHeight="15720" tabRatio="79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8" i="3" l="1"/>
  <c r="E30" i="3"/>
  <c r="H122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11" i="3"/>
  <c r="H99" i="3"/>
  <c r="C86" i="3"/>
  <c r="C80" i="3"/>
  <c r="C75" i="3"/>
  <c r="C69" i="3"/>
  <c r="C66" i="3"/>
  <c r="C61" i="3"/>
  <c r="C57" i="3"/>
  <c r="C49" i="3"/>
  <c r="E16" i="3"/>
  <c r="H130" i="2"/>
  <c r="C92" i="2"/>
  <c r="C91" i="3" s="1"/>
  <c r="C79" i="4" s="1"/>
  <c r="C80" i="5" s="1"/>
  <c r="C80" i="6" s="1"/>
  <c r="C80" i="7" s="1"/>
  <c r="C80" i="8" s="1"/>
  <c r="C80" i="9" s="1"/>
  <c r="C80" i="10" s="1"/>
  <c r="C81" i="11" s="1"/>
  <c r="C90" i="2"/>
  <c r="C89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7" i="3"/>
  <c r="C95" i="3" s="1"/>
  <c r="E117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94" i="3"/>
  <c r="C5" i="3" s="1"/>
  <c r="I48" i="1" s="1"/>
  <c r="C83" i="5"/>
  <c r="C5" i="5" s="1"/>
  <c r="I50" i="1" s="1"/>
  <c r="C78" i="13"/>
  <c r="C83" i="13" s="1"/>
  <c r="C5" i="13" s="1"/>
  <c r="I58" i="1" s="1"/>
  <c r="C95" i="2"/>
  <c r="C5" i="2" s="1"/>
  <c r="I47" i="1" s="1"/>
  <c r="E91" i="13" l="1"/>
  <c r="E125" i="1"/>
  <c r="E93" i="1"/>
  <c r="E108" i="13"/>
  <c r="E99" i="8"/>
  <c r="E108" i="8"/>
  <c r="E91" i="6"/>
  <c r="E107" i="3"/>
  <c r="E128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0" i="3"/>
  <c r="E108" i="3"/>
  <c r="C3" i="2"/>
  <c r="C4" i="2" s="1"/>
  <c r="I9" i="1" l="1"/>
  <c r="E112" i="3"/>
  <c r="E118" i="3" s="1"/>
  <c r="E123" i="3" l="1"/>
  <c r="E129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<sst xmlns="http://schemas.openxmlformats.org/spreadsheetml/2006/main" count="2172" uniqueCount="539">
  <si>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</si>
  <si>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</si>
  <si>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</si>
  <si>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</si>
  <si>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</si>
  <si>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</si>
  <si>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</si>
  <si>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</si>
  <si>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</si>
  <si>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</si>
  <si>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</si>
  <si>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</si>
  <si>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</si>
  <si>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</si>
  <si>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</si>
  <si>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</si>
  <si>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</si>
  <si>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</si>
  <si>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</si>
  <si>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</si>
  <si>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</si>
  <si>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</si>
  <si>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</si>
  <si>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</si>
  <si>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</si>
  <si>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</si>
  <si>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</si>
  <si>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</si>
  <si>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</si>
  <si>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</si>
  <si>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</si>
  <si>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</si>
  <si>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</si>
  <si>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</si>
  <si>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</si>
  <si>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</si>
  <si>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</si>
  <si>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</si>
  <si>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</si>
  <si>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</si>
  <si>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</si>
  <si>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</si>
  <si>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</si>
  <si>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</si>
  <si>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</si>
  <si>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</si>
  <si>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</si>
  <si>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</si>
  <si>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</si>
  <si>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</si>
  <si>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</si>
  <si>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</si>
  <si>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</si>
  <si>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</si>
  <si>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</si>
  <si>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</si>
  <si>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</si>
  <si>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</si>
  <si>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</si>
  <si>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</si>
  <si>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</si>
  <si>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</si>
  <si>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</si>
  <si>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</si>
  <si>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</si>
  <si>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</si>
  <si>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</si>
  <si>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</si>
  <si>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</si>
  <si>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</si>
  <si>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</si>
  <si>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</si>
  <si>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</si>
  <si>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</si>
  <si>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</si>
  <si>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</si>
  <si>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</si>
  <si>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</si>
  <si>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</si>
  <si>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</si>
  <si>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</si>
  <si>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</si>
  <si>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</si>
  <si>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</si>
  <si>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</si>
  <si>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</si>
  <si>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</si>
  <si>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</si>
  <si>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</si>
  <si>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</si>
  <si>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</si>
  <si>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</si>
  <si>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</si>
  <si>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</si>
  <si>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</si>
  <si>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</si>
  <si>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</si>
  <si>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</si>
  <si>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</si>
  <si>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</si>
  <si>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</si>
  <si>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</si>
  <si>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</si>
  <si>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</si>
  <si>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</si>
  <si>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</si>
  <si>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</si>
  <si>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</si>
  <si>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</si>
  <si>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</si>
  <si>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</si>
  <si>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</si>
  <si>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</si>
  <si>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</si>
  <si>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</si>
  <si>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</si>
  <si>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</si>
  <si>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</si>
  <si>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</si>
  <si>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</si>
  <si>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</si>
  <si>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</si>
  <si>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</si>
  <si>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</si>
  <si>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</si>
  <si>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</si>
  <si>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</si>
  <si>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</si>
  <si>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</si>
  <si>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</si>
  <si>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</si>
  <si>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</si>
  <si>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</si>
  <si>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</si>
  <si>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</si>
  <si>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</si>
  <si>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</si>
  <si>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</si>
  <si>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</si>
  <si>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</si>
  <si>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</si>
  <si>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</si>
  <si>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</si>
  <si>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</si>
  <si>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</si>
  <si>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</si>
  <si>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</si>
  <si>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</si>
  <si>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</si>
  <si>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</si>
  <si>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</si>
  <si>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</si>
  <si>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</si>
  <si>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</si>
  <si>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</si>
  <si>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</si>
  <si>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</si>
  <si>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</si>
  <si>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</si>
  <si>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</si>
  <si>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</si>
  <si>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</si>
  <si>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</si>
  <si>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</si>
  <si>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</si>
  <si>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</si>
  <si>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</si>
  <si>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</si>
  <si>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</si>
  <si>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</si>
  <si>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</si>
  <si>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</si>
  <si>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</si>
  <si>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</si>
  <si>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</si>
  <si>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</si>
  <si>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</si>
  <si>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</si>
  <si>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</si>
  <si>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</si>
  <si>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</si>
  <si>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</si>
  <si>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</si>
  <si>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</si>
  <si>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</si>
  <si>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</si>
  <si>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</si>
  <si>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</si>
  <si>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</si>
  <si>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</si>
  <si>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</si>
  <si>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</si>
  <si>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</si>
  <si>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</si>
  <si>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</si>
  <si>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</si>
  <si>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</si>
  <si>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</si>
  <si>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</si>
  <si>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</si>
  <si>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</si>
  <si>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</si>
  <si>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</si>
  <si>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</si>
  <si>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</si>
  <si>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</si>
  <si>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</si>
  <si>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</si>
  <si>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</si>
  <si>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</si>
  <si>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</si>
  <si>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</si>
  <si>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</si>
  <si>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</si>
  <si>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</si>
  <si>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</si>
  <si>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</si>
  <si>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</si>
  <si>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</si>
  <si>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</si>
  <si>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</si>
  <si>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</si>
  <si>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</si>
  <si>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</si>
  <si>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</si>
  <si>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</si>
  <si>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</si>
  <si>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</si>
  <si>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</si>
  <si>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</si>
  <si>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</si>
  <si>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</si>
  <si>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</si>
  <si>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</si>
  <si>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</si>
  <si>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</si>
  <si>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</si>
  <si>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</si>
  <si>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</si>
  <si>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</si>
  <si>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</si>
  <si>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</si>
  <si>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</si>
  <si>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</si>
  <si>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</si>
  <si>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</si>
  <si>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</si>
  <si>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</si>
  <si>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</si>
  <si>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</si>
  <si>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</si>
  <si>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</si>
  <si>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</si>
  <si>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</si>
  <si>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</si>
  <si>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</si>
  <si>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</si>
  <si>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</si>
  <si>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</si>
  <si>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</si>
  <si>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</si>
  <si>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</si>
  <si>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</si>
  <si>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</si>
  <si>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</si>
  <si>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</si>
  <si>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</si>
  <si>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</si>
  <si>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</si>
  <si>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</si>
  <si>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</si>
  <si>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</si>
  <si>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</si>
  <si>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</si>
  <si>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</si>
  <si>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</si>
  <si>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</si>
  <si>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</si>
  <si>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</si>
  <si>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</si>
  <si>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</si>
  <si>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</si>
  <si>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</si>
  <si>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</si>
  <si>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</si>
  <si>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</si>
  <si>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</si>
  <si>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</si>
  <si>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</si>
  <si>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</si>
  <si>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</si>
  <si>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</si>
  <si>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</si>
  <si>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</si>
  <si>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</si>
  <si>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</si>
  <si>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</si>
  <si>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</si>
  <si>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</si>
  <si>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</si>
  <si>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</si>
  <si>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</si>
  <si>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</si>
  <si>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</si>
  <si>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</si>
  <si>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</si>
  <si>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</si>
  <si>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</si>
  <si>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</si>
  <si>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</si>
  <si>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</si>
  <si>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</si>
  <si>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</si>
  <si>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</si>
  <si>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</si>
  <si>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</si>
  <si>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</si>
  <si>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</si>
  <si>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</si>
  <si>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</si>
  <si>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</si>
  <si>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</si>
  <si>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</si>
  <si>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</si>
  <si>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</si>
  <si>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</si>
  <si>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</si>
  <si>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</si>
  <si>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</si>
  <si>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</si>
  <si>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</si>
  <si>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</si>
  <si>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</si>
  <si>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</si>
  <si>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</si>
  <si>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</si>
  <si>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</si>
  <si>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</si>
  <si>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</si>
  <si>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</si>
  <si>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</si>
  <si>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</si>
  <si>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</si>
  <si>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</si>
  <si>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</si>
  <si>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</si>
  <si>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</si>
  <si>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</si>
  <si>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</si>
  <si>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</si>
  <si>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</si>
  <si>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</si>
  <si>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</si>
  <si>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</si>
  <si>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</si>
  <si>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</si>
  <si>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</si>
  <si>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</si>
  <si>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</si>
  <si>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</si>
  <si>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</si>
  <si>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</si>
  <si>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</si>
  <si>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</si>
  <si>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</si>
  <si>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</si>
  <si>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</si>
  <si>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</si>
  <si>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</si>
  <si>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</si>
  <si>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</si>
  <si>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</si>
  <si>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</si>
  <si>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</si>
  <si>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</si>
  <si>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</si>
  <si>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</si>
  <si>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</si>
  <si>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</si>
  <si>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</si>
  <si>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</si>
  <si>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</si>
  <si>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</si>
  <si>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</si>
  <si>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</si>
  <si>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</si>
  <si>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</si>
  <si>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</si>
  <si>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</si>
  <si>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</si>
  <si>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</si>
  <si>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</si>
  <si>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</si>
  <si>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</si>
  <si>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</si>
  <si>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</si>
  <si>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</si>
  <si>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</si>
  <si>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</si>
  <si>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</si>
  <si>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</si>
  <si>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</si>
  <si>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</si>
  <si>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</si>
  <si>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</si>
  <si>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</si>
  <si>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</si>
  <si>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</si>
  <si>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</si>
  <si>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</si>
  <si>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</si>
  <si>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</si>
  <si>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</si>
  <si>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</si>
  <si>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</si>
  <si>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</si>
  <si>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</si>
  <si>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</si>
  <si>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</si>
  <si>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</si>
  <si>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</si>
  <si>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</si>
  <si>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</si>
  <si>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</si>
  <si>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</si>
  <si>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</si>
  <si>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</si>
  <si>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</si>
  <si>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</si>
  <si>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</si>
  <si>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</si>
  <si>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</si>
  <si>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</si>
  <si>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</si>
  <si>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</si>
  <si>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</si>
  <si>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</si>
  <si>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</si>
  <si>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</si>
  <si>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</si>
  <si>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</si>
  <si>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</si>
  <si>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</si>
  <si>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</si>
  <si>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</si>
  <si>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</si>
  <si>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</si>
  <si>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</si>
  <si>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</si>
  <si>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</si>
  <si>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</si>
  <si>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</si>
  <si>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</si>
  <si>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</si>
  <si>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</si>
  <si>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</si>
  <si>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</si>
  <si>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</si>
  <si>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</si>
  <si>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</si>
  <si>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</si>
  <si>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</si>
  <si>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</si>
  <si>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</si>
  <si>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</si>
  <si>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</si>
  <si>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</si>
  <si>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</si>
  <si>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</si>
  <si>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</si>
  <si>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</si>
  <si>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</si>
  <si>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</si>
  <si>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</si>
  <si>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</si>
  <si>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</si>
  <si>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</si>
  <si>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</si>
  <si>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</si>
  <si>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</si>
  <si>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</si>
  <si>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</si>
  <si>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</si>
  <si>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</si>
  <si>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</si>
  <si>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</si>
  <si>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</si>
  <si>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</si>
  <si>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</si>
  <si>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</si>
  <si>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</si>
  <si>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</si>
  <si>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</si>
  <si>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</si>
  <si>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</si>
  <si>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</si>
  <si>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</si>
  <si>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</si>
  <si>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</si>
  <si>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</si>
  <si>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</si>
  <si>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</si>
  <si>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</si>
  <si>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</si>
  <si>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</si>
  <si>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</si>
  <si>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</si>
  <si>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</si>
  <si>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</si>
  <si>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</si>
  <si>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</si>
  <si>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</si>
  <si>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</si>
  <si>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</si>
  <si>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</si>
  <si>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</si>
  <si>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</si>
  <si>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</si>
  <si>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</si>
  <si>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2. Payback $800 to Mom</t>
  </si>
  <si>
    <t>1. Payback $800 to Mom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</si>
  <si>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</si>
  <si>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</si>
  <si>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</si>
  <si>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</si>
  <si>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</si>
  <si>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</si>
  <si>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</t>
    </r>
  </si>
  <si>
    <t>Lawrence give $500 For Mother Hospital Expenses</t>
  </si>
  <si>
    <t>Alipay $3 discount plus $2.04 Alipay Points Used</t>
  </si>
  <si>
    <t>3. Payback $0 to Lawrence</t>
  </si>
  <si>
    <t>4. Additional Expense
  - additional $60 for expenses
  - Add In Value $150 For Google Play
  - China Mobile Broadband Fee $78</t>
  </si>
  <si>
    <t>1. Payback $400 to Mom</t>
  </si>
  <si>
    <t>2 .Payback $900 to Mom</t>
  </si>
  <si>
    <r>
      <t>October 17th 2025 to November 19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2025</t>
    </r>
  </si>
  <si>
    <t>3. Additional Expense     
-  China Mobile Broadband Fees $78   
-  additional cigarette charge $80
-  additional cigarette charge $200
- 28th-Nov additional nicotinell charge $263.9
-  Excess Expenses $491
- Add In Value $50 For Octopus Card
- Expenses For Mom $68.9 Taxi plus water $9.5
   Total Expenses: $68.9 + $9.5 which is equal $78.4
- 3rd December Mother Hospital Expenses $149
- Expenses For Nokia Phone $352</t>
  </si>
  <si>
    <t>2. Owe Mother $351.
Mother Owe Me $78.4, Plus Give me $100 for Return Taxi to home. 
Return Taxi Fee is $78.4, $12 remaining.
Therefore total Mom still owes me $78.4 - $12 which is equal to $66.4.
Total is $351 - $66.4 = $284.6</t>
  </si>
  <si>
    <t>Deduct Cigarette</t>
  </si>
  <si>
    <t>Deduct 30 packet of Cigarette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</si>
</sst>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  <xf numFmtId="49" fontId="0" fillId="0" borderId="5" xfId="10" applyFont="1" applyBorder="1" applyAlignment="1" applyProtection="1">
      <alignment horizontal="left" vertical="center"/>
    </xf>
    <xf numFmtId="49" fontId="0" fillId="0" borderId="14" xfId="10" applyFont="1" applyBorder="1" applyAlignment="1" applyProtection="1">
      <alignment horizontal="left" vertical="center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abSelected="1" zoomScaleNormal="100" workbookViewId="0">
      <selection activeCell="F16" sqref="F16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7" t="s">
        <v>0</v>
      </c>
      <c r="B1" s="67"/>
      <c r="C1" s="67"/>
      <c r="D1" s="67"/>
      <c r="E1" s="67"/>
      <c r="F1" s="67"/>
      <c r="H1" s="67" t="s">
        <v>1</v>
      </c>
      <c r="I1" s="67"/>
    </row>
    <row r="2" spans="1:9" ht="21.6" customHeight="1" x14ac:dyDescent="0.25">
      <c r="A2" s="68" t="s">
        <v>2</v>
      </c>
      <c r="B2" s="68"/>
      <c r="C2" s="68"/>
      <c r="D2" s="69" t="s">
        <v>3</v>
      </c>
      <c r="E2" s="69"/>
      <c r="F2" s="69"/>
      <c r="H2" s="9" t="s">
        <v>4</v>
      </c>
      <c r="I2" s="9" t="s">
        <v>5</v>
      </c>
    </row>
    <row r="3" spans="1:9" ht="21.6" customHeight="1" x14ac:dyDescent="0.25">
      <c r="A3" s="70" t="s">
        <v>6</v>
      </c>
      <c r="B3" s="7" t="s">
        <v>7</v>
      </c>
      <c r="C3" s="6">
        <v>158.69999999999999</v>
      </c>
      <c r="D3" s="70" t="s">
        <v>6</v>
      </c>
      <c r="E3" s="7" t="s">
        <v>7</v>
      </c>
      <c r="F3" s="6">
        <v>153.66</v>
      </c>
      <c r="H3" s="62" t="s">
        <v>8</v>
      </c>
      <c r="I3" s="6">
        <v>0</v>
      </c>
    </row>
    <row r="4" spans="1:9" ht="21.6" customHeight="1" x14ac:dyDescent="0.25">
      <c r="A4" s="70"/>
      <c r="B4" s="7" t="s">
        <v>9</v>
      </c>
      <c r="C4" s="6">
        <v>20</v>
      </c>
      <c r="D4" s="70"/>
      <c r="E4" s="7" t="s">
        <v>9</v>
      </c>
      <c r="F4" s="6">
        <v>30</v>
      </c>
      <c r="H4" s="62" t="s">
        <v>10</v>
      </c>
      <c r="I4" s="6">
        <f>E106</f>
        <v>-416.67999999999984</v>
      </c>
    </row>
    <row r="5" spans="1:9" ht="21.6" customHeight="1" x14ac:dyDescent="0.25">
      <c r="A5" s="70"/>
      <c r="B5" s="7" t="s">
        <v>11</v>
      </c>
      <c r="C5" s="6">
        <v>15.2</v>
      </c>
      <c r="D5" s="70"/>
      <c r="E5" s="7" t="s">
        <v>11</v>
      </c>
      <c r="F5" s="6">
        <v>58.7</v>
      </c>
      <c r="H5" s="62" t="s">
        <v>12</v>
      </c>
      <c r="I5" s="6">
        <f>E126</f>
        <v>3260.119999999999</v>
      </c>
    </row>
    <row r="6" spans="1:9" ht="21.6" customHeight="1" x14ac:dyDescent="0.25">
      <c r="A6" s="70"/>
      <c r="B6" s="7" t="s">
        <v>13</v>
      </c>
      <c r="C6" s="6">
        <v>0</v>
      </c>
      <c r="D6" s="70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70"/>
      <c r="B7" s="7" t="s">
        <v>15</v>
      </c>
      <c r="C7" s="6">
        <v>0</v>
      </c>
      <c r="D7" s="70"/>
      <c r="E7" s="7" t="s">
        <v>15</v>
      </c>
      <c r="F7" s="6">
        <v>5.04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70"/>
      <c r="B8" s="7" t="s">
        <v>17</v>
      </c>
      <c r="C8" s="6">
        <v>0</v>
      </c>
      <c r="D8" s="70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70"/>
      <c r="B9" s="7" t="s">
        <v>19</v>
      </c>
      <c r="C9" s="6">
        <v>110</v>
      </c>
      <c r="D9" s="70"/>
      <c r="E9" s="7" t="s">
        <v>19</v>
      </c>
      <c r="F9" s="6">
        <v>110</v>
      </c>
      <c r="H9" s="62" t="s">
        <v>20</v>
      </c>
      <c r="I9" s="6">
        <f>'October 2024 - December 2024'!E108</f>
        <v>125.15999999999985</v>
      </c>
    </row>
    <row r="10" spans="1:9" ht="21.6" customHeight="1" x14ac:dyDescent="0.25">
      <c r="A10" s="70"/>
      <c r="B10" s="7" t="s">
        <v>21</v>
      </c>
      <c r="C10" s="6">
        <v>27.9</v>
      </c>
      <c r="D10" s="70"/>
      <c r="E10" s="7" t="s">
        <v>21</v>
      </c>
      <c r="F10" s="6">
        <v>27.9</v>
      </c>
      <c r="H10" s="62" t="s">
        <v>22</v>
      </c>
      <c r="I10" s="6">
        <f>'October 2024 - December 2024'!E118</f>
        <v>331.79999999999973</v>
      </c>
    </row>
    <row r="11" spans="1:9" ht="21.6" customHeight="1" x14ac:dyDescent="0.25">
      <c r="A11" s="70"/>
      <c r="B11" s="11" t="s">
        <v>23</v>
      </c>
      <c r="C11" s="6">
        <f>SUM(C3:C10)</f>
        <v>331.79999999999995</v>
      </c>
      <c r="D11" s="70"/>
      <c r="E11" s="11" t="s">
        <v>23</v>
      </c>
      <c r="F11" s="6">
        <f>SUM(F3:F10)</f>
        <v>385.29999999999995</v>
      </c>
      <c r="H11" s="62" t="s">
        <v>24</v>
      </c>
      <c r="I11" s="6">
        <f>'October 2024 - December 2024'!E129</f>
        <v>1363.1999999999998</v>
      </c>
    </row>
    <row r="12" spans="1:9" ht="21.6" customHeight="1" x14ac:dyDescent="0.25">
      <c r="A12" s="12"/>
      <c r="B12" s="11" t="s">
        <v>25</v>
      </c>
      <c r="C12" s="71">
        <f>C87</f>
        <v>-21083</v>
      </c>
      <c r="D12" s="71"/>
      <c r="E12" s="71"/>
      <c r="F12" s="71"/>
      <c r="H12" s="62" t="s">
        <v>26</v>
      </c>
      <c r="I12" s="6">
        <f>'January 2025 - March 2025'!E92</f>
        <v>2289.1999999999998</v>
      </c>
    </row>
    <row r="13" spans="1:9" ht="21.6" customHeight="1" x14ac:dyDescent="0.25">
      <c r="H13" s="62" t="s">
        <v>27</v>
      </c>
      <c r="I13" s="6">
        <f>'January 2025 - March 2025'!E100</f>
        <v>3132.2</v>
      </c>
    </row>
    <row r="14" spans="1:9" ht="21.6" customHeight="1" x14ac:dyDescent="0.25">
      <c r="A14" s="72" t="s">
        <v>28</v>
      </c>
      <c r="B14" s="72"/>
      <c r="C14" s="72"/>
      <c r="D14" s="72"/>
      <c r="E14" s="72"/>
      <c r="H14" s="62" t="s">
        <v>29</v>
      </c>
      <c r="I14" s="6">
        <f>'January 2025 - March 2025'!E109</f>
        <v>3990.2</v>
      </c>
    </row>
    <row r="15" spans="1:9" ht="21.6" customHeight="1" x14ac:dyDescent="0.25">
      <c r="A15" s="1" t="s">
        <v>4</v>
      </c>
      <c r="B15" s="1" t="s">
        <v>30</v>
      </c>
      <c r="C15" s="73" t="s">
        <v>31</v>
      </c>
      <c r="D15" s="73"/>
      <c r="E15" s="5" t="s">
        <v>32</v>
      </c>
      <c r="H15" s="62" t="s">
        <v>33</v>
      </c>
      <c r="I15" s="6">
        <f>'April 2025 - June 2025'!E92</f>
        <v>5016.2</v>
      </c>
    </row>
    <row r="16" spans="1:9" ht="21.6" customHeight="1" x14ac:dyDescent="0.25">
      <c r="A16" s="13" t="s">
        <v>34</v>
      </c>
      <c r="B16" s="14" t="s">
        <v>35</v>
      </c>
      <c r="C16" s="74" t="s">
        <v>36</v>
      </c>
      <c r="D16" s="74"/>
      <c r="E16" s="6">
        <v>2405</v>
      </c>
      <c r="H16" s="62" t="s">
        <v>37</v>
      </c>
      <c r="I16" s="6">
        <f>'April 2025 - June 2025'!E100</f>
        <v>5960.2</v>
      </c>
    </row>
    <row r="17" spans="1:9" ht="21.6" customHeight="1" x14ac:dyDescent="0.25">
      <c r="A17" s="75"/>
      <c r="B17" s="75"/>
      <c r="C17" s="75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6918.2000000000007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7862.2000000000007</v>
      </c>
    </row>
    <row r="19" spans="1:9" ht="21.6" customHeight="1" x14ac:dyDescent="0.25">
      <c r="A19" s="76" t="s">
        <v>41</v>
      </c>
      <c r="B19" s="76"/>
      <c r="C19" s="76"/>
      <c r="D19" s="76"/>
      <c r="E19" s="76"/>
      <c r="H19" s="62" t="s">
        <v>42</v>
      </c>
      <c r="I19" s="6">
        <f>'July 2025 - September 2025'!E100</f>
        <v>8738.2000000000007</v>
      </c>
    </row>
    <row r="20" spans="1:9" ht="21.6" customHeight="1" x14ac:dyDescent="0.25">
      <c r="A20" s="5" t="s">
        <v>4</v>
      </c>
      <c r="B20" s="5" t="s">
        <v>30</v>
      </c>
      <c r="C20" s="73" t="s">
        <v>31</v>
      </c>
      <c r="D20" s="73"/>
      <c r="E20" s="2" t="s">
        <v>32</v>
      </c>
      <c r="H20" s="65" t="s">
        <v>43</v>
      </c>
      <c r="I20" s="6">
        <f>'July 2025 - September 2025'!E109</f>
        <v>9596.2000000000007</v>
      </c>
    </row>
    <row r="21" spans="1:9" ht="21.6" customHeight="1" x14ac:dyDescent="0.25">
      <c r="A21" s="16" t="s">
        <v>44</v>
      </c>
      <c r="B21" s="17" t="s">
        <v>35</v>
      </c>
      <c r="C21" s="77" t="s">
        <v>36</v>
      </c>
      <c r="D21" s="77"/>
      <c r="E21" s="6">
        <v>2405</v>
      </c>
      <c r="H21" s="66" t="s">
        <v>534</v>
      </c>
      <c r="I21" s="6">
        <f>'October 2025 - December 2025'!E92</f>
        <v>10440.200000000001</v>
      </c>
    </row>
    <row r="22" spans="1:9" ht="21.6" customHeight="1" x14ac:dyDescent="0.25">
      <c r="A22" s="13" t="s">
        <v>45</v>
      </c>
      <c r="B22" s="14" t="s">
        <v>35</v>
      </c>
      <c r="C22" s="74" t="s">
        <v>46</v>
      </c>
      <c r="D22" s="74"/>
      <c r="E22" s="6">
        <v>1035</v>
      </c>
      <c r="H22" s="62" t="s">
        <v>47</v>
      </c>
      <c r="I22" s="6">
        <f>'October 2025 - December 2025'!E100</f>
        <v>12266.2</v>
      </c>
    </row>
    <row r="23" spans="1:9" ht="21.6" customHeight="1" x14ac:dyDescent="0.25">
      <c r="A23" s="16" t="s">
        <v>48</v>
      </c>
      <c r="B23" s="17" t="s">
        <v>49</v>
      </c>
      <c r="C23" s="78" t="s">
        <v>50</v>
      </c>
      <c r="D23" s="78"/>
      <c r="E23" s="6">
        <v>50</v>
      </c>
      <c r="H23" s="63" t="s">
        <v>501</v>
      </c>
      <c r="I23" s="6">
        <f>'October 2025 - December 2025'!E109</f>
        <v>14024.2</v>
      </c>
    </row>
    <row r="24" spans="1:9" ht="21.6" customHeight="1" x14ac:dyDescent="0.25">
      <c r="A24" s="75"/>
      <c r="B24" s="75"/>
      <c r="C24" s="75"/>
      <c r="D24" s="18" t="s">
        <v>38</v>
      </c>
      <c r="E24" s="6">
        <f>SUM(E21:E23)</f>
        <v>3490</v>
      </c>
      <c r="H24" s="63" t="s">
        <v>502</v>
      </c>
      <c r="I24" s="6">
        <f>'January 2026 - March 2026'!E92</f>
        <v>15768.2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17594.2</v>
      </c>
    </row>
    <row r="26" spans="1:9" ht="21.6" customHeight="1" x14ac:dyDescent="0.25">
      <c r="A26" s="79" t="s">
        <v>52</v>
      </c>
      <c r="B26" s="79"/>
      <c r="C26" s="79"/>
      <c r="D26" s="79"/>
      <c r="E26" s="79"/>
      <c r="H26" s="63" t="s">
        <v>503</v>
      </c>
      <c r="I26" s="6">
        <f>'January 2026 - March 2026'!E109</f>
        <v>19352.2</v>
      </c>
    </row>
    <row r="27" spans="1:9" ht="21.6" customHeight="1" x14ac:dyDescent="0.25">
      <c r="A27" s="80" t="s">
        <v>4</v>
      </c>
      <c r="B27" s="80" t="s">
        <v>30</v>
      </c>
      <c r="C27" s="73" t="s">
        <v>31</v>
      </c>
      <c r="D27" s="73"/>
      <c r="E27" s="73" t="s">
        <v>32</v>
      </c>
      <c r="H27" s="63" t="s">
        <v>504</v>
      </c>
      <c r="I27" s="6">
        <f>'April 2026 - June 2026'!E92</f>
        <v>21028.2</v>
      </c>
    </row>
    <row r="28" spans="1:9" ht="21.6" customHeight="1" x14ac:dyDescent="0.25">
      <c r="A28" s="80"/>
      <c r="B28" s="80"/>
      <c r="C28" s="73"/>
      <c r="D28" s="73"/>
      <c r="E28" s="73"/>
      <c r="H28" s="63" t="s">
        <v>505</v>
      </c>
      <c r="I28" s="6">
        <f>'April 2026 - June 2026'!E100</f>
        <v>22772.2</v>
      </c>
    </row>
    <row r="29" spans="1:9" ht="21.6" customHeight="1" x14ac:dyDescent="0.25">
      <c r="A29" s="13" t="s">
        <v>53</v>
      </c>
      <c r="B29" s="14" t="s">
        <v>54</v>
      </c>
      <c r="C29" s="74" t="s">
        <v>55</v>
      </c>
      <c r="D29" s="74"/>
      <c r="E29" s="6">
        <v>150</v>
      </c>
      <c r="H29" s="63" t="s">
        <v>506</v>
      </c>
      <c r="I29" s="6">
        <f>'April 2026 - June 2026'!E109</f>
        <v>24530.2</v>
      </c>
    </row>
    <row r="30" spans="1:9" ht="21.6" customHeight="1" x14ac:dyDescent="0.25">
      <c r="A30" s="13" t="s">
        <v>56</v>
      </c>
      <c r="B30" s="14" t="s">
        <v>35</v>
      </c>
      <c r="C30" s="74" t="s">
        <v>36</v>
      </c>
      <c r="D30" s="74"/>
      <c r="E30" s="6">
        <v>2405</v>
      </c>
      <c r="H30" s="63" t="s">
        <v>507</v>
      </c>
      <c r="I30" s="6">
        <f>'July 2026 - September 2026'!E92</f>
        <v>26274.2</v>
      </c>
    </row>
    <row r="31" spans="1:9" ht="21.6" customHeight="1" x14ac:dyDescent="0.25">
      <c r="A31" s="81" t="s">
        <v>57</v>
      </c>
      <c r="B31" s="82" t="s">
        <v>58</v>
      </c>
      <c r="C31" s="82" t="s">
        <v>59</v>
      </c>
      <c r="D31" s="82"/>
      <c r="E31" s="71">
        <v>7700</v>
      </c>
      <c r="H31" s="63" t="s">
        <v>508</v>
      </c>
      <c r="I31" s="6">
        <f>'July 2026 - September 2026'!E100</f>
        <v>28032.2</v>
      </c>
    </row>
    <row r="32" spans="1:9" ht="21.6" customHeight="1" x14ac:dyDescent="0.25">
      <c r="A32" s="81"/>
      <c r="B32" s="81"/>
      <c r="C32" s="81"/>
      <c r="D32" s="82"/>
      <c r="E32" s="71"/>
      <c r="H32" s="63" t="s">
        <v>509</v>
      </c>
      <c r="I32" s="6">
        <f>'July 2026 - September 2026'!E109</f>
        <v>29858.2</v>
      </c>
    </row>
    <row r="33" spans="1:9" ht="21.6" customHeight="1" x14ac:dyDescent="0.25">
      <c r="A33" s="13" t="s">
        <v>60</v>
      </c>
      <c r="B33" s="14" t="s">
        <v>61</v>
      </c>
      <c r="C33" s="74"/>
      <c r="D33" s="74"/>
      <c r="E33" s="6">
        <v>204</v>
      </c>
      <c r="H33" s="63" t="s">
        <v>510</v>
      </c>
      <c r="I33" s="6">
        <f>'October 2026 - December 2026'!E93</f>
        <v>31602.2</v>
      </c>
    </row>
    <row r="34" spans="1:9" ht="21.6" customHeight="1" x14ac:dyDescent="0.25">
      <c r="A34" s="13" t="s">
        <v>60</v>
      </c>
      <c r="B34" s="14" t="s">
        <v>62</v>
      </c>
      <c r="C34" s="74"/>
      <c r="D34" s="74"/>
      <c r="E34" s="6">
        <v>207.5</v>
      </c>
      <c r="H34" s="62" t="s">
        <v>63</v>
      </c>
      <c r="I34" s="6">
        <f>'October 2026 - December 2026'!E101</f>
        <v>33360.199999999997</v>
      </c>
    </row>
    <row r="35" spans="1:9" ht="21.6" customHeight="1" x14ac:dyDescent="0.25">
      <c r="A35" s="16" t="s">
        <v>60</v>
      </c>
      <c r="B35" s="17" t="s">
        <v>64</v>
      </c>
      <c r="C35" s="82" t="s">
        <v>65</v>
      </c>
      <c r="D35" s="82"/>
      <c r="E35" s="6">
        <v>9350</v>
      </c>
      <c r="H35" s="62" t="s">
        <v>66</v>
      </c>
      <c r="I35" s="6">
        <f>'October 2026 - December 2026'!E110</f>
        <v>35104.199999999997</v>
      </c>
    </row>
    <row r="36" spans="1:9" ht="21.6" customHeight="1" x14ac:dyDescent="0.25">
      <c r="A36" s="75"/>
      <c r="B36" s="75"/>
      <c r="C36" s="75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36930.199999999997</v>
      </c>
    </row>
    <row r="37" spans="1:9" ht="21.6" customHeight="1" x14ac:dyDescent="0.25">
      <c r="H37" s="62" t="s">
        <v>68</v>
      </c>
      <c r="I37" s="6">
        <f>'January 2027 - March 2027'!E100</f>
        <v>38606.199999999997</v>
      </c>
    </row>
    <row r="38" spans="1:9" ht="21.6" customHeight="1" x14ac:dyDescent="0.25">
      <c r="A38" s="83" t="s">
        <v>69</v>
      </c>
      <c r="B38" s="83"/>
      <c r="C38" s="83"/>
      <c r="H38" s="62" t="s">
        <v>70</v>
      </c>
      <c r="I38" s="6">
        <f>'January 2027 - March 2027'!E109</f>
        <v>40432.199999999997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42108.2</v>
      </c>
    </row>
    <row r="40" spans="1:9" ht="21.6" customHeight="1" x14ac:dyDescent="0.25">
      <c r="A40" s="84" t="s">
        <v>72</v>
      </c>
      <c r="B40" s="84"/>
      <c r="C40" s="84"/>
      <c r="H40" s="62" t="s">
        <v>73</v>
      </c>
      <c r="I40" s="6">
        <f>'April 2027 - June 2027'!E100</f>
        <v>43866.2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511</v>
      </c>
      <c r="I41" s="6">
        <f>'April 2027 - June 2027'!E109</f>
        <v>45610.2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84" t="s">
        <v>81</v>
      </c>
      <c r="B45" s="84"/>
      <c r="C45" s="84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-7533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-5800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-3400</v>
      </c>
    </row>
    <row r="51" spans="1:9" ht="21.6" customHeight="1" x14ac:dyDescent="0.25">
      <c r="A51" s="84" t="s">
        <v>93</v>
      </c>
      <c r="B51" s="84"/>
      <c r="C51" s="84"/>
      <c r="H51" s="25" t="s">
        <v>94</v>
      </c>
      <c r="I51" s="6">
        <f>('July 2025 - September 2025'!C5)</f>
        <v>-900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84" t="s">
        <v>103</v>
      </c>
      <c r="B55" s="84"/>
      <c r="C55" s="84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84" t="s">
        <v>113</v>
      </c>
      <c r="B60" s="84"/>
      <c r="C60" s="84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84" t="s">
        <v>117</v>
      </c>
      <c r="B63" s="84"/>
      <c r="C63" s="84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84" t="s">
        <v>126</v>
      </c>
      <c r="B69" s="84"/>
      <c r="C69" s="84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84" t="s">
        <v>132</v>
      </c>
      <c r="B74" s="84"/>
      <c r="C74" s="84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84" t="s">
        <v>143</v>
      </c>
      <c r="B81" s="84"/>
      <c r="C81" s="84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5" t="s">
        <v>151</v>
      </c>
      <c r="B91" s="85"/>
      <c r="C91" s="85"/>
      <c r="D91" s="85"/>
      <c r="E91" s="85"/>
    </row>
    <row r="92" spans="1:5" ht="21.6" customHeight="1" x14ac:dyDescent="0.25">
      <c r="A92" s="85" t="s">
        <v>152</v>
      </c>
      <c r="B92" s="85"/>
      <c r="C92" s="85" t="s">
        <v>31</v>
      </c>
      <c r="D92" s="85"/>
      <c r="E92" s="28" t="s">
        <v>32</v>
      </c>
    </row>
    <row r="93" spans="1:5" ht="21.6" customHeight="1" x14ac:dyDescent="0.25">
      <c r="A93" s="86" t="s">
        <v>153</v>
      </c>
      <c r="B93" s="86"/>
      <c r="C93" s="74"/>
      <c r="D93" s="74"/>
      <c r="E93" s="23">
        <f>C88</f>
        <v>1503</v>
      </c>
    </row>
    <row r="94" spans="1:5" ht="21.6" customHeight="1" x14ac:dyDescent="0.25">
      <c r="A94" s="87"/>
      <c r="B94" s="87"/>
      <c r="C94" s="88" t="s">
        <v>154</v>
      </c>
      <c r="D94" s="88"/>
      <c r="E94" s="6">
        <f>I3</f>
        <v>0</v>
      </c>
    </row>
    <row r="95" spans="1:5" ht="21.6" customHeight="1" x14ac:dyDescent="0.25"/>
    <row r="96" spans="1:5" ht="21.6" customHeight="1" x14ac:dyDescent="0.25">
      <c r="A96" s="85" t="s">
        <v>155</v>
      </c>
      <c r="B96" s="85"/>
      <c r="C96" s="85"/>
      <c r="D96" s="85"/>
      <c r="E96" s="85"/>
    </row>
    <row r="97" spans="1:5" ht="21.6" customHeight="1" x14ac:dyDescent="0.25">
      <c r="A97" s="85" t="s">
        <v>152</v>
      </c>
      <c r="B97" s="85"/>
      <c r="C97" s="85" t="s">
        <v>31</v>
      </c>
      <c r="D97" s="85"/>
      <c r="E97" s="28" t="s">
        <v>32</v>
      </c>
    </row>
    <row r="98" spans="1:5" ht="21.6" customHeight="1" x14ac:dyDescent="0.25">
      <c r="A98" s="86" t="s">
        <v>156</v>
      </c>
      <c r="B98" s="86"/>
      <c r="C98" s="89"/>
      <c r="D98" s="89"/>
      <c r="E98" s="6">
        <f>E94</f>
        <v>0</v>
      </c>
    </row>
    <row r="99" spans="1:5" ht="21.6" customHeight="1" x14ac:dyDescent="0.25">
      <c r="A99" s="86" t="s">
        <v>132</v>
      </c>
      <c r="B99" s="86"/>
      <c r="C99" s="74" t="s">
        <v>157</v>
      </c>
      <c r="D99" s="74"/>
      <c r="E99" s="23">
        <v>0</v>
      </c>
    </row>
    <row r="100" spans="1:5" ht="21.6" customHeight="1" x14ac:dyDescent="0.25">
      <c r="A100" s="86"/>
      <c r="B100" s="86"/>
      <c r="C100" s="74" t="s">
        <v>158</v>
      </c>
      <c r="D100" s="74"/>
      <c r="E100" s="23">
        <v>1000</v>
      </c>
    </row>
    <row r="101" spans="1:5" ht="21.6" customHeight="1" x14ac:dyDescent="0.25">
      <c r="A101" s="86"/>
      <c r="B101" s="86"/>
      <c r="C101" s="74" t="s">
        <v>159</v>
      </c>
      <c r="D101" s="74"/>
      <c r="E101" s="23">
        <v>140</v>
      </c>
    </row>
    <row r="102" spans="1:5" ht="21.6" customHeight="1" x14ac:dyDescent="0.25">
      <c r="A102" s="86"/>
      <c r="B102" s="86"/>
      <c r="C102" s="74" t="s">
        <v>160</v>
      </c>
      <c r="D102" s="74"/>
      <c r="E102" s="23">
        <v>68</v>
      </c>
    </row>
    <row r="103" spans="1:5" ht="21.6" customHeight="1" x14ac:dyDescent="0.25">
      <c r="A103" s="86"/>
      <c r="B103" s="86"/>
      <c r="C103" s="74" t="s">
        <v>161</v>
      </c>
      <c r="D103" s="74"/>
      <c r="E103" s="23">
        <v>420</v>
      </c>
    </row>
    <row r="104" spans="1:5" ht="21.6" customHeight="1" x14ac:dyDescent="0.25">
      <c r="A104" s="86"/>
      <c r="B104" s="86"/>
      <c r="C104" s="74" t="s">
        <v>162</v>
      </c>
      <c r="D104" s="74"/>
      <c r="E104" s="23">
        <v>775.68</v>
      </c>
    </row>
    <row r="105" spans="1:5" ht="21.6" customHeight="1" x14ac:dyDescent="0.25">
      <c r="A105" s="86" t="s">
        <v>153</v>
      </c>
      <c r="B105" s="86"/>
      <c r="C105" s="74" t="s">
        <v>163</v>
      </c>
      <c r="D105" s="74"/>
      <c r="E105" s="23">
        <f>C88</f>
        <v>1503</v>
      </c>
    </row>
    <row r="106" spans="1:5" ht="21.6" customHeight="1" x14ac:dyDescent="0.25">
      <c r="A106" s="87"/>
      <c r="B106" s="87"/>
      <c r="C106" s="90" t="s">
        <v>164</v>
      </c>
      <c r="D106" s="90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5" t="s">
        <v>165</v>
      </c>
      <c r="B109" s="85"/>
      <c r="C109" s="85"/>
      <c r="D109" s="85"/>
      <c r="E109" s="85"/>
    </row>
    <row r="110" spans="1:5" ht="21.6" customHeight="1" x14ac:dyDescent="0.25">
      <c r="A110" s="85" t="s">
        <v>152</v>
      </c>
      <c r="B110" s="85"/>
      <c r="C110" s="85" t="s">
        <v>31</v>
      </c>
      <c r="D110" s="85"/>
      <c r="E110" s="28" t="s">
        <v>32</v>
      </c>
    </row>
    <row r="111" spans="1:5" ht="21.6" customHeight="1" x14ac:dyDescent="0.25">
      <c r="A111" s="86" t="s">
        <v>166</v>
      </c>
      <c r="B111" s="86"/>
      <c r="C111" s="89"/>
      <c r="D111" s="89"/>
      <c r="E111" s="6">
        <f>E106</f>
        <v>-416.67999999999984</v>
      </c>
    </row>
    <row r="112" spans="1:5" ht="21.6" customHeight="1" x14ac:dyDescent="0.25">
      <c r="A112" s="86" t="s">
        <v>132</v>
      </c>
      <c r="B112" s="86"/>
      <c r="C112" s="74" t="s">
        <v>167</v>
      </c>
      <c r="D112" s="74"/>
      <c r="E112" s="23">
        <v>4000</v>
      </c>
    </row>
    <row r="113" spans="1:5" ht="21.6" customHeight="1" x14ac:dyDescent="0.25">
      <c r="A113" s="86"/>
      <c r="B113" s="86"/>
      <c r="C113" s="74" t="s">
        <v>168</v>
      </c>
      <c r="D113" s="74"/>
      <c r="E113" s="23">
        <v>2254</v>
      </c>
    </row>
    <row r="114" spans="1:5" ht="43.15" customHeight="1" x14ac:dyDescent="0.25">
      <c r="A114" s="86"/>
      <c r="B114" s="86"/>
      <c r="C114" s="82" t="s">
        <v>169</v>
      </c>
      <c r="D114" s="82"/>
      <c r="E114" s="23">
        <v>560</v>
      </c>
    </row>
    <row r="115" spans="1:5" ht="21.6" customHeight="1" x14ac:dyDescent="0.25">
      <c r="A115" s="86"/>
      <c r="B115" s="86"/>
      <c r="C115" s="74" t="s">
        <v>170</v>
      </c>
      <c r="D115" s="74"/>
      <c r="E115" s="23">
        <v>0</v>
      </c>
    </row>
    <row r="116" spans="1:5" ht="43.15" customHeight="1" x14ac:dyDescent="0.25">
      <c r="A116" s="86"/>
      <c r="B116" s="86"/>
      <c r="C116" s="82" t="s">
        <v>171</v>
      </c>
      <c r="D116" s="82"/>
      <c r="E116" s="23">
        <v>700</v>
      </c>
    </row>
    <row r="117" spans="1:5" ht="21.6" customHeight="1" x14ac:dyDescent="0.25">
      <c r="A117" s="86"/>
      <c r="B117" s="86"/>
      <c r="C117" s="82" t="s">
        <v>172</v>
      </c>
      <c r="D117" s="82"/>
      <c r="E117" s="23">
        <v>498</v>
      </c>
    </row>
    <row r="118" spans="1:5" ht="21.6" customHeight="1" x14ac:dyDescent="0.25">
      <c r="A118" s="86"/>
      <c r="B118" s="86"/>
      <c r="C118" s="74" t="s">
        <v>173</v>
      </c>
      <c r="D118" s="74"/>
      <c r="E118" s="23">
        <v>368</v>
      </c>
    </row>
    <row r="119" spans="1:5" ht="21.6" customHeight="1" x14ac:dyDescent="0.25">
      <c r="A119" s="86"/>
      <c r="B119" s="86"/>
      <c r="C119" s="74" t="s">
        <v>174</v>
      </c>
      <c r="D119" s="74"/>
      <c r="E119" s="23">
        <v>204</v>
      </c>
    </row>
    <row r="120" spans="1:5" ht="21.6" customHeight="1" x14ac:dyDescent="0.25">
      <c r="A120" s="86"/>
      <c r="B120" s="86"/>
      <c r="C120" s="74" t="s">
        <v>175</v>
      </c>
      <c r="D120" s="74"/>
      <c r="E120" s="23">
        <v>207.5</v>
      </c>
    </row>
    <row r="121" spans="1:5" ht="21.6" customHeight="1" x14ac:dyDescent="0.25">
      <c r="A121" s="86"/>
      <c r="B121" s="86"/>
      <c r="C121" s="74" t="s">
        <v>176</v>
      </c>
      <c r="D121" s="74"/>
      <c r="E121" s="23">
        <v>187</v>
      </c>
    </row>
    <row r="122" spans="1:5" ht="21.6" customHeight="1" x14ac:dyDescent="0.25">
      <c r="A122" s="86"/>
      <c r="B122" s="86"/>
      <c r="C122" s="74" t="s">
        <v>177</v>
      </c>
      <c r="D122" s="74"/>
      <c r="E122" s="23">
        <v>391.5</v>
      </c>
    </row>
    <row r="123" spans="1:5" ht="21.6" customHeight="1" x14ac:dyDescent="0.25">
      <c r="A123" s="86"/>
      <c r="B123" s="86"/>
      <c r="C123" s="74" t="s">
        <v>178</v>
      </c>
      <c r="D123" s="74"/>
      <c r="E123" s="23">
        <v>966.7</v>
      </c>
    </row>
    <row r="124" spans="1:5" ht="21.6" customHeight="1" x14ac:dyDescent="0.25">
      <c r="A124" s="86"/>
      <c r="B124" s="86"/>
      <c r="C124" s="74" t="s">
        <v>179</v>
      </c>
      <c r="D124" s="74"/>
      <c r="E124" s="23">
        <v>4500</v>
      </c>
    </row>
    <row r="125" spans="1:5" ht="21.6" customHeight="1" x14ac:dyDescent="0.25">
      <c r="A125" s="86" t="s">
        <v>153</v>
      </c>
      <c r="B125" s="86"/>
      <c r="C125" s="91"/>
      <c r="D125" s="91"/>
      <c r="E125" s="23">
        <f>C88</f>
        <v>1503</v>
      </c>
    </row>
    <row r="126" spans="1:5" ht="21.6" customHeight="1" x14ac:dyDescent="0.25">
      <c r="A126" s="87"/>
      <c r="B126" s="87"/>
      <c r="C126" s="90" t="s">
        <v>164</v>
      </c>
      <c r="D126" s="90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7" t="s">
        <v>424</v>
      </c>
      <c r="B1" s="67"/>
      <c r="C1" s="67"/>
      <c r="D1" s="67"/>
      <c r="E1" s="67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29858.2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2" t="s">
        <v>23</v>
      </c>
      <c r="B4" s="92"/>
      <c r="C4" s="6">
        <f>SUM(C3)</f>
        <v>29858.2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3" t="s">
        <v>425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24" t="s">
        <v>31</v>
      </c>
      <c r="D9" s="124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426</v>
      </c>
      <c r="B10" s="14" t="s">
        <v>35</v>
      </c>
      <c r="C10" s="74" t="s">
        <v>36</v>
      </c>
      <c r="D10" s="74"/>
      <c r="E10" s="6">
        <v>2405</v>
      </c>
    </row>
    <row r="11" spans="1:31" ht="21.6" customHeight="1" x14ac:dyDescent="0.25">
      <c r="A11" s="13" t="s">
        <v>427</v>
      </c>
      <c r="B11" s="14" t="s">
        <v>264</v>
      </c>
      <c r="C11" s="82" t="s">
        <v>36</v>
      </c>
      <c r="D11" s="82"/>
      <c r="E11" s="6">
        <v>68</v>
      </c>
    </row>
    <row r="12" spans="1:31" ht="21.6" customHeight="1" x14ac:dyDescent="0.25">
      <c r="A12" s="13" t="s">
        <v>428</v>
      </c>
      <c r="B12" s="14" t="s">
        <v>264</v>
      </c>
      <c r="C12" s="82" t="s">
        <v>36</v>
      </c>
      <c r="D12" s="8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429</v>
      </c>
      <c r="B13" s="14" t="s">
        <v>58</v>
      </c>
      <c r="C13" s="74" t="s">
        <v>202</v>
      </c>
      <c r="D13" s="74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5"/>
      <c r="B14" s="75"/>
      <c r="C14" s="90" t="s">
        <v>38</v>
      </c>
      <c r="D14" s="90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5" t="s">
        <v>430</v>
      </c>
      <c r="B16" s="125"/>
      <c r="C16" s="125"/>
      <c r="D16" s="125"/>
      <c r="E16" s="12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24" t="s">
        <v>31</v>
      </c>
      <c r="D17" s="124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431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432</v>
      </c>
      <c r="B19" s="14" t="s">
        <v>58</v>
      </c>
      <c r="C19" s="74" t="s">
        <v>202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5"/>
      <c r="B20" s="75"/>
      <c r="C20" s="90" t="s">
        <v>38</v>
      </c>
      <c r="D20" s="90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4" t="s">
        <v>433</v>
      </c>
      <c r="B22" s="124"/>
      <c r="C22" s="124"/>
      <c r="D22" s="124"/>
      <c r="E22" s="12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24" t="s">
        <v>31</v>
      </c>
      <c r="D23" s="124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434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435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436</v>
      </c>
      <c r="B26" s="14" t="s">
        <v>58</v>
      </c>
      <c r="C26" s="74" t="s">
        <v>202</v>
      </c>
      <c r="D26" s="74"/>
      <c r="E26" s="6">
        <v>0</v>
      </c>
    </row>
    <row r="27" spans="1:31" ht="21.6" customHeight="1" x14ac:dyDescent="0.25">
      <c r="A27" s="75"/>
      <c r="B27" s="75"/>
      <c r="C27" s="90" t="s">
        <v>38</v>
      </c>
      <c r="D27" s="90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3" t="s">
        <v>437</v>
      </c>
      <c r="B32" s="83"/>
      <c r="C32" s="83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84" t="s">
        <v>72</v>
      </c>
      <c r="B34" s="84"/>
      <c r="C34" s="84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84" t="s">
        <v>282</v>
      </c>
      <c r="B39" s="84"/>
      <c r="C39" s="84"/>
    </row>
    <row r="40" spans="1:8" ht="21.6" customHeight="1" x14ac:dyDescent="0.25">
      <c r="A40" s="84"/>
      <c r="B40" s="84"/>
      <c r="C40" s="84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84" t="s">
        <v>93</v>
      </c>
      <c r="B47" s="84"/>
      <c r="C47" s="84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4" t="s">
        <v>438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334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356</v>
      </c>
      <c r="D89" s="82"/>
      <c r="E89" s="23">
        <v>150</v>
      </c>
      <c r="G89" s="111"/>
      <c r="H89" s="96"/>
    </row>
    <row r="90" spans="1:8" ht="21.6" customHeight="1" x14ac:dyDescent="0.25">
      <c r="A90" s="86"/>
      <c r="B90" s="86"/>
      <c r="C90" s="74" t="s">
        <v>380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647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('April 2026 - June 2026'!E109+E14)-SUM(E89:E91)</f>
        <v>26274.2</v>
      </c>
      <c r="H92"/>
    </row>
    <row r="93" spans="1:8" ht="21.6" customHeight="1" x14ac:dyDescent="0.25">
      <c r="H93"/>
    </row>
    <row r="94" spans="1:8" ht="21.6" customHeight="1" x14ac:dyDescent="0.25">
      <c r="A94" s="116" t="s">
        <v>439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6">
        <f>C71-H94</f>
        <v>300</v>
      </c>
    </row>
    <row r="96" spans="1:8" ht="21.6" customHeight="1" x14ac:dyDescent="0.25">
      <c r="A96" s="86" t="s">
        <v>440</v>
      </c>
      <c r="B96" s="86"/>
      <c r="C96" s="74"/>
      <c r="D96" s="74"/>
      <c r="E96" s="6">
        <f>E92</f>
        <v>26274.2</v>
      </c>
      <c r="G96" s="111"/>
      <c r="H96" s="96"/>
    </row>
    <row r="97" spans="1:8" ht="21.6" customHeight="1" x14ac:dyDescent="0.25">
      <c r="A97" s="86" t="s">
        <v>132</v>
      </c>
      <c r="B97" s="86"/>
      <c r="C97" s="74" t="s">
        <v>362</v>
      </c>
      <c r="D97" s="74"/>
      <c r="E97" s="23">
        <v>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647</v>
      </c>
      <c r="H99"/>
    </row>
    <row r="100" spans="1:8" ht="21.6" customHeight="1" x14ac:dyDescent="0.25">
      <c r="A100" s="86"/>
      <c r="B100" s="86"/>
      <c r="C100" s="90" t="s">
        <v>164</v>
      </c>
      <c r="D100" s="90"/>
      <c r="E100" s="6">
        <f>(E20+E96)-SUM(E97:E99)</f>
        <v>28032.2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6" t="s">
        <v>441</v>
      </c>
      <c r="B103" s="116"/>
      <c r="C103" s="116"/>
      <c r="D103" s="116"/>
      <c r="E103" s="116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442</v>
      </c>
      <c r="B105" s="86"/>
      <c r="C105" s="74"/>
      <c r="D105" s="74"/>
      <c r="E105" s="6">
        <f>E100</f>
        <v>28032.2</v>
      </c>
      <c r="G105" s="111"/>
      <c r="H105" s="96"/>
    </row>
    <row r="106" spans="1:8" ht="21.6" customHeight="1" x14ac:dyDescent="0.25">
      <c r="A106" s="86" t="s">
        <v>132</v>
      </c>
      <c r="B106" s="86"/>
      <c r="C106" s="74" t="s">
        <v>362</v>
      </c>
      <c r="D106" s="74"/>
      <c r="E106" s="23">
        <v>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29858.2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D77" sqref="D77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7" t="s">
        <v>443</v>
      </c>
      <c r="B1" s="67"/>
      <c r="C1" s="67"/>
      <c r="D1" s="67"/>
      <c r="E1" s="67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35104.199999999997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2" t="s">
        <v>23</v>
      </c>
      <c r="B4" s="92"/>
      <c r="C4" s="6">
        <f>SUM(C3)</f>
        <v>35104.199999999997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0" t="s">
        <v>25</v>
      </c>
      <c r="B5" s="90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7" t="s">
        <v>444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445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446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447</v>
      </c>
      <c r="B12" s="14" t="s">
        <v>264</v>
      </c>
      <c r="C12" s="82" t="s">
        <v>36</v>
      </c>
      <c r="D12" s="8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448</v>
      </c>
      <c r="B13" s="14" t="s">
        <v>58</v>
      </c>
      <c r="C13" s="74" t="s">
        <v>202</v>
      </c>
      <c r="D13" s="74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5"/>
      <c r="B14" s="75"/>
      <c r="C14" s="90" t="s">
        <v>38</v>
      </c>
      <c r="D14" s="90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0" t="s">
        <v>449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450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451</v>
      </c>
      <c r="B19" s="14" t="s">
        <v>58</v>
      </c>
      <c r="C19" s="74" t="s">
        <v>202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5"/>
      <c r="B20" s="75"/>
      <c r="C20" s="90" t="s">
        <v>38</v>
      </c>
      <c r="D20" s="90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6" t="s">
        <v>452</v>
      </c>
      <c r="B22" s="126"/>
      <c r="C22" s="126"/>
      <c r="D22" s="126"/>
      <c r="E22" s="12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73" t="s">
        <v>31</v>
      </c>
      <c r="D23" s="7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453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454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455</v>
      </c>
      <c r="B26" s="14" t="s">
        <v>264</v>
      </c>
      <c r="C26" s="82" t="s">
        <v>36</v>
      </c>
      <c r="D26" s="82"/>
      <c r="E26" s="6">
        <v>68</v>
      </c>
    </row>
    <row r="27" spans="1:26" ht="21.6" customHeight="1" x14ac:dyDescent="0.25">
      <c r="A27" s="13" t="s">
        <v>456</v>
      </c>
      <c r="B27" s="14" t="s">
        <v>58</v>
      </c>
      <c r="C27" s="74" t="s">
        <v>202</v>
      </c>
      <c r="D27" s="74"/>
      <c r="E27" s="6">
        <v>0</v>
      </c>
    </row>
    <row r="28" spans="1:26" ht="21.6" customHeight="1" x14ac:dyDescent="0.25">
      <c r="A28" s="75"/>
      <c r="B28" s="75"/>
      <c r="C28" s="90" t="s">
        <v>38</v>
      </c>
      <c r="D28" s="90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3" t="s">
        <v>457</v>
      </c>
      <c r="B33" s="83"/>
      <c r="C33" s="83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84" t="s">
        <v>72</v>
      </c>
      <c r="B35" s="84"/>
      <c r="C35" s="84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84" t="s">
        <v>282</v>
      </c>
      <c r="B40" s="84"/>
      <c r="C40" s="84"/>
    </row>
    <row r="41" spans="1:9" ht="21.6" customHeight="1" x14ac:dyDescent="0.25">
      <c r="A41" s="84"/>
      <c r="B41" s="84"/>
      <c r="C41" s="84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84" t="s">
        <v>93</v>
      </c>
      <c r="B48" s="84"/>
      <c r="C48" s="84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84" t="s">
        <v>103</v>
      </c>
      <c r="B52" s="84"/>
      <c r="C52" s="84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84" t="s">
        <v>113</v>
      </c>
      <c r="B57" s="84"/>
      <c r="C57" s="84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84" t="s">
        <v>117</v>
      </c>
      <c r="B60" s="84"/>
      <c r="C60" s="84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84" t="s">
        <v>126</v>
      </c>
      <c r="B66" s="84"/>
      <c r="C66" s="84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84" t="s">
        <v>132</v>
      </c>
      <c r="B71" s="84"/>
      <c r="C71" s="84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310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420</v>
      </c>
    </row>
    <row r="77" spans="1:10" ht="21.6" customHeight="1" x14ac:dyDescent="0.25">
      <c r="A77" s="25"/>
      <c r="B77" s="27" t="s">
        <v>23</v>
      </c>
      <c r="C77" s="23">
        <f>C39+C47+C51+C56+C59+C65+C70+C76</f>
        <v>647</v>
      </c>
    </row>
    <row r="78" spans="1:10" ht="21.6" customHeight="1" x14ac:dyDescent="0.25">
      <c r="A78" s="84" t="s">
        <v>143</v>
      </c>
      <c r="B78" s="84"/>
      <c r="C78" s="84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647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18" t="s">
        <v>458</v>
      </c>
      <c r="B88" s="118"/>
      <c r="C88" s="118"/>
      <c r="D88" s="118"/>
      <c r="E88" s="118"/>
      <c r="G88" s="37" t="s">
        <v>245</v>
      </c>
      <c r="H88" s="23">
        <v>0</v>
      </c>
    </row>
    <row r="89" spans="1:8" ht="21.6" customHeight="1" x14ac:dyDescent="0.25">
      <c r="A89" s="85" t="s">
        <v>152</v>
      </c>
      <c r="B89" s="85"/>
      <c r="C89" s="85" t="s">
        <v>31</v>
      </c>
      <c r="D89" s="85"/>
      <c r="E89" s="28" t="s">
        <v>32</v>
      </c>
      <c r="G89" s="111" t="s">
        <v>334</v>
      </c>
      <c r="H89" s="96">
        <f>C72-H88</f>
        <v>300</v>
      </c>
    </row>
    <row r="90" spans="1:8" ht="43.15" customHeight="1" x14ac:dyDescent="0.25">
      <c r="A90" s="86" t="s">
        <v>132</v>
      </c>
      <c r="B90" s="86"/>
      <c r="C90" s="82" t="s">
        <v>356</v>
      </c>
      <c r="D90" s="82"/>
      <c r="E90" s="23">
        <v>150</v>
      </c>
      <c r="G90" s="111"/>
      <c r="H90" s="96"/>
    </row>
    <row r="91" spans="1:8" ht="21.6" customHeight="1" x14ac:dyDescent="0.25">
      <c r="A91" s="86"/>
      <c r="B91" s="86"/>
      <c r="C91" s="74" t="s">
        <v>380</v>
      </c>
      <c r="D91" s="74"/>
      <c r="E91" s="23">
        <v>0</v>
      </c>
      <c r="G91" s="111"/>
      <c r="H91" s="96"/>
    </row>
    <row r="92" spans="1:8" ht="21.6" customHeight="1" x14ac:dyDescent="0.25">
      <c r="A92" s="86" t="s">
        <v>153</v>
      </c>
      <c r="B92" s="86"/>
      <c r="C92" s="74"/>
      <c r="D92" s="74"/>
      <c r="E92" s="23">
        <f>C85</f>
        <v>647</v>
      </c>
      <c r="H92"/>
    </row>
    <row r="93" spans="1:8" ht="21.6" customHeight="1" x14ac:dyDescent="0.25">
      <c r="A93" s="86"/>
      <c r="B93" s="86"/>
      <c r="C93" s="88" t="s">
        <v>154</v>
      </c>
      <c r="D93" s="88"/>
      <c r="E93" s="6">
        <f>('July 2026 - September 2026'!E109+E14)-SUM(E90:E92)</f>
        <v>31602.2</v>
      </c>
      <c r="H93"/>
    </row>
    <row r="94" spans="1:8" ht="21.6" customHeight="1" x14ac:dyDescent="0.25">
      <c r="H94"/>
    </row>
    <row r="95" spans="1:8" ht="21.6" customHeight="1" x14ac:dyDescent="0.25">
      <c r="A95" s="85" t="s">
        <v>459</v>
      </c>
      <c r="B95" s="85"/>
      <c r="C95" s="85"/>
      <c r="D95" s="85"/>
      <c r="E95" s="85"/>
      <c r="G95" s="37" t="s">
        <v>245</v>
      </c>
      <c r="H95" s="23">
        <v>0</v>
      </c>
    </row>
    <row r="96" spans="1:8" ht="21.6" customHeight="1" x14ac:dyDescent="0.25">
      <c r="A96" s="85" t="s">
        <v>152</v>
      </c>
      <c r="B96" s="85"/>
      <c r="C96" s="85" t="s">
        <v>31</v>
      </c>
      <c r="D96" s="85"/>
      <c r="E96" s="28" t="s">
        <v>32</v>
      </c>
      <c r="G96" s="111" t="s">
        <v>418</v>
      </c>
      <c r="H96" s="96">
        <f>C72-H95</f>
        <v>300</v>
      </c>
    </row>
    <row r="97" spans="1:8" ht="21.6" customHeight="1" x14ac:dyDescent="0.25">
      <c r="A97" s="86" t="s">
        <v>460</v>
      </c>
      <c r="B97" s="86"/>
      <c r="C97" s="74"/>
      <c r="D97" s="74"/>
      <c r="E97" s="6">
        <f>E93</f>
        <v>31602.2</v>
      </c>
      <c r="G97" s="111"/>
      <c r="H97" s="96"/>
    </row>
    <row r="98" spans="1:8" ht="21.6" customHeight="1" x14ac:dyDescent="0.25">
      <c r="A98" s="86" t="s">
        <v>132</v>
      </c>
      <c r="B98" s="86"/>
      <c r="C98" s="74" t="s">
        <v>362</v>
      </c>
      <c r="D98" s="74"/>
      <c r="E98" s="23">
        <v>0</v>
      </c>
      <c r="G98" s="111"/>
      <c r="H98" s="96"/>
    </row>
    <row r="99" spans="1:8" ht="21.6" customHeight="1" x14ac:dyDescent="0.25">
      <c r="A99" s="86"/>
      <c r="B99" s="86"/>
      <c r="C99" s="74" t="s">
        <v>380</v>
      </c>
      <c r="D99" s="74"/>
      <c r="E99" s="23">
        <v>0</v>
      </c>
      <c r="H99"/>
    </row>
    <row r="100" spans="1:8" ht="21.6" customHeight="1" x14ac:dyDescent="0.25">
      <c r="A100" s="86" t="s">
        <v>153</v>
      </c>
      <c r="B100" s="86"/>
      <c r="C100" s="74"/>
      <c r="D100" s="74"/>
      <c r="E100" s="23">
        <f>C85</f>
        <v>647</v>
      </c>
      <c r="H100"/>
    </row>
    <row r="101" spans="1:8" ht="21.6" customHeight="1" x14ac:dyDescent="0.25">
      <c r="A101" s="86"/>
      <c r="B101" s="86"/>
      <c r="C101" s="90" t="s">
        <v>164</v>
      </c>
      <c r="D101" s="90"/>
      <c r="E101" s="6">
        <f>(E20+E97)-SUM(E98:E100)</f>
        <v>33360.199999999997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18" t="s">
        <v>461</v>
      </c>
      <c r="B104" s="118"/>
      <c r="C104" s="118"/>
      <c r="D104" s="118"/>
      <c r="E104" s="118"/>
      <c r="G104" s="37" t="s">
        <v>245</v>
      </c>
      <c r="H104" s="23">
        <v>0</v>
      </c>
    </row>
    <row r="105" spans="1:8" ht="21.6" customHeight="1" x14ac:dyDescent="0.25">
      <c r="A105" s="85" t="s">
        <v>152</v>
      </c>
      <c r="B105" s="85"/>
      <c r="C105" s="85" t="s">
        <v>31</v>
      </c>
      <c r="D105" s="85"/>
      <c r="E105" s="28" t="s">
        <v>32</v>
      </c>
      <c r="G105" s="111" t="s">
        <v>334</v>
      </c>
      <c r="H105" s="96">
        <f>C72-H104</f>
        <v>300</v>
      </c>
    </row>
    <row r="106" spans="1:8" ht="21.6" customHeight="1" x14ac:dyDescent="0.25">
      <c r="A106" s="86" t="s">
        <v>462</v>
      </c>
      <c r="B106" s="86"/>
      <c r="C106" s="74"/>
      <c r="D106" s="74"/>
      <c r="E106" s="6">
        <f>E101</f>
        <v>33360.199999999997</v>
      </c>
      <c r="G106" s="111"/>
      <c r="H106" s="96"/>
    </row>
    <row r="107" spans="1:8" ht="43.15" customHeight="1" x14ac:dyDescent="0.25">
      <c r="A107" s="86" t="s">
        <v>132</v>
      </c>
      <c r="B107" s="86"/>
      <c r="C107" s="82" t="s">
        <v>356</v>
      </c>
      <c r="D107" s="82"/>
      <c r="E107" s="23">
        <v>150</v>
      </c>
      <c r="G107" s="111"/>
      <c r="H107" s="96"/>
    </row>
    <row r="108" spans="1:8" ht="21.6" customHeight="1" x14ac:dyDescent="0.25">
      <c r="A108" s="86"/>
      <c r="B108" s="86"/>
      <c r="C108" s="74" t="s">
        <v>380</v>
      </c>
      <c r="D108" s="74"/>
      <c r="E108" s="23">
        <v>0</v>
      </c>
    </row>
    <row r="109" spans="1:8" ht="21.6" customHeight="1" x14ac:dyDescent="0.25">
      <c r="A109" s="86" t="s">
        <v>153</v>
      </c>
      <c r="B109" s="86"/>
      <c r="C109" s="74"/>
      <c r="D109" s="74"/>
      <c r="E109" s="23">
        <f>C85</f>
        <v>647</v>
      </c>
    </row>
    <row r="110" spans="1:8" ht="21.6" customHeight="1" x14ac:dyDescent="0.25">
      <c r="A110" s="86"/>
      <c r="B110" s="86"/>
      <c r="C110" s="90" t="s">
        <v>164</v>
      </c>
      <c r="D110" s="90"/>
      <c r="E110" s="6">
        <f>(E28+E106)-SUM(E107:E109)</f>
        <v>35104.199999999997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D75" sqref="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7" t="s">
        <v>463</v>
      </c>
      <c r="B1" s="67"/>
      <c r="C1" s="67"/>
      <c r="D1" s="67"/>
      <c r="E1" s="67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40432.199999999997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2" t="s">
        <v>23</v>
      </c>
      <c r="B4" s="92"/>
      <c r="C4" s="6">
        <f>SUM(C3)</f>
        <v>40432.199999999997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7" t="s">
        <v>464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465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466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467</v>
      </c>
      <c r="B12" s="14" t="s">
        <v>58</v>
      </c>
      <c r="C12" s="74" t="s">
        <v>202</v>
      </c>
      <c r="D12" s="74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5"/>
      <c r="B13" s="75"/>
      <c r="C13" s="90" t="s">
        <v>38</v>
      </c>
      <c r="D13" s="90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7" t="s">
        <v>468</v>
      </c>
      <c r="B15" s="117"/>
      <c r="C15" s="117"/>
      <c r="D15" s="117"/>
      <c r="E15" s="11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469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470</v>
      </c>
      <c r="B18" s="14" t="s">
        <v>264</v>
      </c>
      <c r="C18" s="82" t="s">
        <v>36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471</v>
      </c>
      <c r="B19" s="14" t="s">
        <v>58</v>
      </c>
      <c r="C19" s="74" t="s">
        <v>202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5"/>
      <c r="B20" s="75"/>
      <c r="C20" s="90" t="s">
        <v>38</v>
      </c>
      <c r="D20" s="90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0" t="s">
        <v>472</v>
      </c>
      <c r="B22" s="80"/>
      <c r="C22" s="80"/>
      <c r="D22" s="80"/>
      <c r="E22" s="8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73" t="s">
        <v>31</v>
      </c>
      <c r="D23" s="7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473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474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475</v>
      </c>
      <c r="B26" s="14" t="s">
        <v>58</v>
      </c>
      <c r="C26" s="74" t="s">
        <v>202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5"/>
      <c r="B27" s="75"/>
      <c r="C27" s="90" t="s">
        <v>38</v>
      </c>
      <c r="D27" s="90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3" t="s">
        <v>476</v>
      </c>
      <c r="B32" s="83"/>
      <c r="C32" s="83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84" t="s">
        <v>72</v>
      </c>
      <c r="B34" s="84"/>
      <c r="C34" s="84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84" t="s">
        <v>282</v>
      </c>
      <c r="B39" s="84"/>
      <c r="C39" s="84"/>
    </row>
    <row r="40" spans="1:10" ht="21.6" customHeight="1" x14ac:dyDescent="0.25">
      <c r="A40" s="84"/>
      <c r="B40" s="84"/>
      <c r="C40" s="84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84" t="s">
        <v>93</v>
      </c>
      <c r="B47" s="84"/>
      <c r="C47" s="84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8" t="s">
        <v>477</v>
      </c>
      <c r="B87" s="118"/>
      <c r="C87" s="118"/>
      <c r="D87" s="118"/>
      <c r="E87" s="118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11" t="s">
        <v>418</v>
      </c>
      <c r="H88" s="96">
        <f>C71-H87</f>
        <v>300</v>
      </c>
    </row>
    <row r="89" spans="1:8" ht="21.6" customHeight="1" x14ac:dyDescent="0.25">
      <c r="A89" s="86" t="s">
        <v>132</v>
      </c>
      <c r="B89" s="86"/>
      <c r="C89" s="82" t="s">
        <v>362</v>
      </c>
      <c r="D89" s="82"/>
      <c r="E89" s="23">
        <v>0</v>
      </c>
      <c r="G89" s="111"/>
      <c r="H89" s="96"/>
    </row>
    <row r="90" spans="1:8" ht="21.6" customHeight="1" x14ac:dyDescent="0.25">
      <c r="A90" s="86"/>
      <c r="B90" s="86"/>
      <c r="C90" s="74" t="s">
        <v>380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647</v>
      </c>
    </row>
    <row r="92" spans="1:8" ht="21.6" customHeight="1" x14ac:dyDescent="0.25">
      <c r="A92" s="86"/>
      <c r="B92" s="86"/>
      <c r="C92" s="88" t="s">
        <v>154</v>
      </c>
      <c r="D92" s="88"/>
      <c r="E92" s="6">
        <f>('October 2026 - December 2026'!E110+E13)-SUM(E89:E91)</f>
        <v>36930.199999999997</v>
      </c>
    </row>
    <row r="93" spans="1:8" ht="21.6" customHeight="1" x14ac:dyDescent="0.25"/>
    <row r="94" spans="1:8" ht="21.6" customHeight="1" x14ac:dyDescent="0.25">
      <c r="A94" s="118" t="s">
        <v>478</v>
      </c>
      <c r="B94" s="118"/>
      <c r="C94" s="118"/>
      <c r="D94" s="118"/>
      <c r="E94" s="118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11" t="s">
        <v>334</v>
      </c>
      <c r="H95" s="96">
        <f>C71-H94</f>
        <v>300</v>
      </c>
    </row>
    <row r="96" spans="1:8" ht="21.6" customHeight="1" x14ac:dyDescent="0.25">
      <c r="A96" s="86" t="s">
        <v>479</v>
      </c>
      <c r="B96" s="86"/>
      <c r="C96" s="74"/>
      <c r="D96" s="74"/>
      <c r="E96" s="6">
        <f>E92</f>
        <v>36930.199999999997</v>
      </c>
      <c r="G96" s="111"/>
      <c r="H96" s="96"/>
    </row>
    <row r="97" spans="1:8" ht="43.15" customHeight="1" x14ac:dyDescent="0.25">
      <c r="A97" s="86" t="s">
        <v>132</v>
      </c>
      <c r="B97" s="86"/>
      <c r="C97" s="82" t="s">
        <v>356</v>
      </c>
      <c r="D97" s="82"/>
      <c r="E97" s="23">
        <v>150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647</v>
      </c>
    </row>
    <row r="100" spans="1:8" ht="21.6" customHeight="1" x14ac:dyDescent="0.25">
      <c r="A100" s="86"/>
      <c r="B100" s="86"/>
      <c r="C100" s="90" t="s">
        <v>164</v>
      </c>
      <c r="D100" s="90"/>
      <c r="E100" s="6">
        <f>(E20+E96)-SUM(E97:E99)</f>
        <v>38606.199999999997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5" t="s">
        <v>480</v>
      </c>
      <c r="B103" s="85"/>
      <c r="C103" s="85"/>
      <c r="D103" s="85"/>
      <c r="E103" s="85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481</v>
      </c>
      <c r="B105" s="86"/>
      <c r="C105" s="74"/>
      <c r="D105" s="74"/>
      <c r="E105" s="6">
        <f>E100</f>
        <v>38606.199999999997</v>
      </c>
      <c r="G105" s="111"/>
      <c r="H105" s="96"/>
    </row>
    <row r="106" spans="1:8" ht="21.6" customHeight="1" x14ac:dyDescent="0.25">
      <c r="A106" s="86" t="s">
        <v>132</v>
      </c>
      <c r="B106" s="86"/>
      <c r="C106" s="82" t="s">
        <v>362</v>
      </c>
      <c r="D106" s="82"/>
      <c r="E106" s="23">
        <v>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40432.199999999997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7" sqref="E77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7" t="s">
        <v>482</v>
      </c>
      <c r="B1" s="67"/>
      <c r="C1" s="67"/>
      <c r="D1" s="67"/>
      <c r="E1" s="67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45610.2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2" t="s">
        <v>23</v>
      </c>
      <c r="B4" s="92"/>
      <c r="C4" s="6">
        <f>SUM(C3)</f>
        <v>45610.2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0" t="s">
        <v>483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484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485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486</v>
      </c>
      <c r="B12" s="14" t="s">
        <v>58</v>
      </c>
      <c r="C12" s="74" t="s">
        <v>202</v>
      </c>
      <c r="D12" s="74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5"/>
      <c r="B13" s="75"/>
      <c r="C13" s="90" t="s">
        <v>38</v>
      </c>
      <c r="D13" s="90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0" t="s">
        <v>487</v>
      </c>
      <c r="B15" s="80"/>
      <c r="C15" s="80"/>
      <c r="D15" s="80"/>
      <c r="E15" s="8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488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489</v>
      </c>
      <c r="B18" s="14" t="s">
        <v>58</v>
      </c>
      <c r="C18" s="74" t="s">
        <v>202</v>
      </c>
      <c r="D18" s="74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5"/>
      <c r="B19" s="75"/>
      <c r="C19" s="90" t="s">
        <v>38</v>
      </c>
      <c r="D19" s="90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0" t="s">
        <v>490</v>
      </c>
      <c r="B21" s="80"/>
      <c r="C21" s="80"/>
      <c r="D21" s="80"/>
      <c r="E21" s="80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73" t="s">
        <v>31</v>
      </c>
      <c r="D22" s="73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491</v>
      </c>
      <c r="B23" s="14" t="s">
        <v>35</v>
      </c>
      <c r="C23" s="74" t="s">
        <v>36</v>
      </c>
      <c r="D23" s="74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492</v>
      </c>
      <c r="B24" s="14" t="s">
        <v>264</v>
      </c>
      <c r="C24" s="82" t="s">
        <v>36</v>
      </c>
      <c r="D24" s="82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493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494</v>
      </c>
      <c r="B26" s="14" t="s">
        <v>58</v>
      </c>
      <c r="C26" s="74" t="s">
        <v>202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5"/>
      <c r="B27" s="75"/>
      <c r="C27" s="90" t="s">
        <v>38</v>
      </c>
      <c r="D27" s="90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3" t="s">
        <v>495</v>
      </c>
      <c r="B32" s="83"/>
      <c r="C32" s="83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84" t="s">
        <v>72</v>
      </c>
      <c r="B34" s="84"/>
      <c r="C34" s="84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84" t="s">
        <v>282</v>
      </c>
      <c r="B39" s="84"/>
      <c r="C39" s="84"/>
    </row>
    <row r="40" spans="1:11" ht="21.6" customHeight="1" x14ac:dyDescent="0.25">
      <c r="A40" s="84"/>
      <c r="B40" s="84"/>
      <c r="C40" s="84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84" t="s">
        <v>93</v>
      </c>
      <c r="B47" s="84"/>
      <c r="C47" s="84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8" t="s">
        <v>496</v>
      </c>
      <c r="B87" s="118"/>
      <c r="C87" s="118"/>
      <c r="D87" s="118"/>
      <c r="E87" s="118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11" t="s">
        <v>418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398</v>
      </c>
      <c r="D89" s="82"/>
      <c r="E89" s="23">
        <v>150</v>
      </c>
      <c r="G89" s="111"/>
      <c r="H89" s="96"/>
    </row>
    <row r="90" spans="1:8" ht="21.6" customHeight="1" x14ac:dyDescent="0.25">
      <c r="A90" s="86"/>
      <c r="B90" s="86"/>
      <c r="C90" s="74" t="s">
        <v>380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647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('January 2027 - March 2027'!E109+E13)-SUM(E89:E91)</f>
        <v>42108.2</v>
      </c>
      <c r="H92"/>
    </row>
    <row r="93" spans="1:8" ht="21.6" customHeight="1" x14ac:dyDescent="0.25">
      <c r="H93"/>
    </row>
    <row r="94" spans="1:8" ht="21.6" customHeight="1" x14ac:dyDescent="0.25">
      <c r="A94" s="118" t="s">
        <v>497</v>
      </c>
      <c r="B94" s="118"/>
      <c r="C94" s="118"/>
      <c r="D94" s="118"/>
      <c r="E94" s="118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11" t="s">
        <v>418</v>
      </c>
      <c r="H95" s="96">
        <f>C71-H94</f>
        <v>300</v>
      </c>
    </row>
    <row r="96" spans="1:8" ht="21.6" customHeight="1" x14ac:dyDescent="0.25">
      <c r="A96" s="86" t="s">
        <v>498</v>
      </c>
      <c r="B96" s="86"/>
      <c r="C96" s="74"/>
      <c r="D96" s="74"/>
      <c r="E96" s="6">
        <f>E92</f>
        <v>42108.2</v>
      </c>
      <c r="G96" s="111"/>
      <c r="H96" s="96"/>
    </row>
    <row r="97" spans="1:8" ht="21.6" customHeight="1" x14ac:dyDescent="0.25">
      <c r="A97" s="86" t="s">
        <v>132</v>
      </c>
      <c r="B97" s="86"/>
      <c r="C97" s="82" t="s">
        <v>362</v>
      </c>
      <c r="D97" s="82"/>
      <c r="E97" s="23">
        <v>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647</v>
      </c>
      <c r="H99"/>
    </row>
    <row r="100" spans="1:8" ht="21.6" customHeight="1" x14ac:dyDescent="0.25">
      <c r="A100" s="86"/>
      <c r="B100" s="86"/>
      <c r="C100" s="90" t="s">
        <v>164</v>
      </c>
      <c r="D100" s="90"/>
      <c r="E100" s="6">
        <f>(E19+E96)-SUM(E97:E99)</f>
        <v>43866.2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5" t="s">
        <v>499</v>
      </c>
      <c r="B103" s="85"/>
      <c r="C103" s="85"/>
      <c r="D103" s="85"/>
      <c r="E103" s="85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500</v>
      </c>
      <c r="B105" s="86"/>
      <c r="C105" s="74"/>
      <c r="D105" s="74"/>
      <c r="E105" s="6">
        <f>E100</f>
        <v>43866.2</v>
      </c>
      <c r="G105" s="111"/>
      <c r="H105" s="96"/>
    </row>
    <row r="106" spans="1:8" ht="43.15" customHeight="1" x14ac:dyDescent="0.25">
      <c r="A106" s="86" t="s">
        <v>132</v>
      </c>
      <c r="B106" s="86"/>
      <c r="C106" s="82" t="s">
        <v>356</v>
      </c>
      <c r="D106" s="82"/>
      <c r="E106" s="23">
        <v>150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  <c r="H107"/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45610.2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88" zoomScaleNormal="100" workbookViewId="0">
      <selection activeCell="G137" sqref="G13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7" t="s">
        <v>180</v>
      </c>
      <c r="B1" s="67"/>
      <c r="C1" s="67"/>
      <c r="D1" s="67"/>
      <c r="E1" s="67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2" t="s">
        <v>23</v>
      </c>
      <c r="B4" s="92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0" t="s">
        <v>25</v>
      </c>
      <c r="B5" s="90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0" t="s">
        <v>182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74" t="s">
        <v>36</v>
      </c>
      <c r="D10" s="74"/>
      <c r="E10" s="6">
        <v>2405</v>
      </c>
    </row>
    <row r="11" spans="1:32" ht="43.15" customHeight="1" x14ac:dyDescent="0.25">
      <c r="A11" s="13"/>
      <c r="B11" s="14" t="s">
        <v>184</v>
      </c>
      <c r="C11" s="74"/>
      <c r="D11" s="74"/>
      <c r="E11" s="6">
        <v>27</v>
      </c>
    </row>
    <row r="12" spans="1:32" ht="43.15" customHeight="1" x14ac:dyDescent="0.25">
      <c r="A12" s="13"/>
      <c r="B12" s="14" t="s">
        <v>185</v>
      </c>
      <c r="C12" s="74"/>
      <c r="D12" s="74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74"/>
      <c r="D13" s="74"/>
      <c r="E13" s="6">
        <v>1500</v>
      </c>
    </row>
    <row r="14" spans="1:32" ht="21.6" customHeight="1" x14ac:dyDescent="0.25">
      <c r="A14" s="75"/>
      <c r="B14" s="75"/>
      <c r="C14" s="90" t="s">
        <v>38</v>
      </c>
      <c r="D14" s="90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0" t="s">
        <v>188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3" t="s">
        <v>191</v>
      </c>
      <c r="D18" s="93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4" t="s">
        <v>193</v>
      </c>
      <c r="D19" s="94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4" t="s">
        <v>196</v>
      </c>
      <c r="D20" s="94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74" t="s">
        <v>36</v>
      </c>
      <c r="D21" s="74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74" t="s">
        <v>200</v>
      </c>
      <c r="D22" s="74"/>
      <c r="E22" s="6">
        <v>0</v>
      </c>
    </row>
    <row r="23" spans="1:33" ht="43.15" customHeight="1" x14ac:dyDescent="0.25">
      <c r="A23" s="13"/>
      <c r="B23" s="14" t="s">
        <v>185</v>
      </c>
      <c r="C23" s="74"/>
      <c r="D23" s="74"/>
      <c r="E23" s="6">
        <v>17</v>
      </c>
    </row>
    <row r="24" spans="1:33" ht="43.15" customHeight="1" x14ac:dyDescent="0.25">
      <c r="A24" s="13"/>
      <c r="B24" s="14" t="s">
        <v>184</v>
      </c>
      <c r="C24" s="74"/>
      <c r="D24" s="74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74" t="s">
        <v>202</v>
      </c>
      <c r="D25" s="74"/>
      <c r="E25" s="6">
        <v>0</v>
      </c>
    </row>
    <row r="26" spans="1:33" ht="21.6" customHeight="1" x14ac:dyDescent="0.25">
      <c r="A26" s="75"/>
      <c r="B26" s="75"/>
      <c r="C26" s="90" t="s">
        <v>38</v>
      </c>
      <c r="D26" s="90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0" t="s">
        <v>203</v>
      </c>
      <c r="B28" s="80"/>
      <c r="C28" s="80"/>
      <c r="D28" s="80"/>
      <c r="E28" s="80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73" t="s">
        <v>31</v>
      </c>
      <c r="D29" s="73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74" t="s">
        <v>202</v>
      </c>
      <c r="D30" s="74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74"/>
      <c r="D31" s="74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74" t="s">
        <v>36</v>
      </c>
      <c r="D32" s="74"/>
      <c r="E32" s="6">
        <v>2405</v>
      </c>
    </row>
    <row r="33" spans="1:5" ht="21.6" customHeight="1" x14ac:dyDescent="0.25">
      <c r="A33" s="13"/>
      <c r="B33" s="14" t="s">
        <v>206</v>
      </c>
      <c r="C33" s="74"/>
      <c r="D33" s="74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74"/>
      <c r="D34" s="74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74"/>
      <c r="D35" s="74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82" t="s">
        <v>212</v>
      </c>
      <c r="D36" s="82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82" t="s">
        <v>215</v>
      </c>
      <c r="D37" s="82"/>
      <c r="E37" s="6">
        <v>500</v>
      </c>
    </row>
    <row r="38" spans="1:5" ht="21.6" customHeight="1" x14ac:dyDescent="0.25">
      <c r="A38" s="34"/>
      <c r="B38" s="14" t="s">
        <v>216</v>
      </c>
      <c r="C38" s="74" t="s">
        <v>217</v>
      </c>
      <c r="D38" s="74"/>
      <c r="E38" s="6">
        <v>800</v>
      </c>
    </row>
    <row r="39" spans="1:5" ht="21.6" customHeight="1" x14ac:dyDescent="0.25">
      <c r="A39" s="75"/>
      <c r="B39" s="75"/>
      <c r="C39" s="90" t="s">
        <v>38</v>
      </c>
      <c r="D39" s="90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3" t="s">
        <v>218</v>
      </c>
      <c r="B44" s="83"/>
      <c r="C44" s="83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84" t="s">
        <v>72</v>
      </c>
      <c r="B46" s="84"/>
      <c r="C46" s="84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84" t="s">
        <v>81</v>
      </c>
      <c r="B51" s="84"/>
      <c r="C51" s="84"/>
    </row>
    <row r="52" spans="1:3" ht="21.6" customHeight="1" x14ac:dyDescent="0.25">
      <c r="A52" s="84"/>
      <c r="B52" s="84"/>
      <c r="C52" s="84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84" t="s">
        <v>93</v>
      </c>
      <c r="B59" s="84"/>
      <c r="C59" s="84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84" t="s">
        <v>103</v>
      </c>
      <c r="B63" s="84"/>
      <c r="C63" s="84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84" t="s">
        <v>113</v>
      </c>
      <c r="B68" s="84"/>
      <c r="C68" s="84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84" t="s">
        <v>117</v>
      </c>
      <c r="B71" s="84"/>
      <c r="C71" s="84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84" t="s">
        <v>126</v>
      </c>
      <c r="B77" s="84"/>
      <c r="C77" s="84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84" t="s">
        <v>132</v>
      </c>
      <c r="B82" s="84"/>
      <c r="C82" s="84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84" t="s">
        <v>143</v>
      </c>
      <c r="B89" s="84"/>
      <c r="C89" s="84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5" t="s">
        <v>223</v>
      </c>
      <c r="B99" s="85"/>
      <c r="C99" s="85"/>
      <c r="D99" s="85"/>
      <c r="E99" s="85"/>
    </row>
    <row r="100" spans="1:8" ht="21.6" customHeight="1" x14ac:dyDescent="0.25">
      <c r="A100" s="85" t="s">
        <v>152</v>
      </c>
      <c r="B100" s="85"/>
      <c r="C100" s="85" t="s">
        <v>31</v>
      </c>
      <c r="D100" s="85"/>
      <c r="E100" s="28" t="s">
        <v>32</v>
      </c>
    </row>
    <row r="101" spans="1:8" ht="21.6" customHeight="1" x14ac:dyDescent="0.25">
      <c r="A101" s="86" t="s">
        <v>132</v>
      </c>
      <c r="B101" s="86"/>
      <c r="C101" s="74" t="s">
        <v>224</v>
      </c>
      <c r="D101" s="74"/>
      <c r="E101" s="23">
        <v>1000</v>
      </c>
      <c r="H101" s="15"/>
    </row>
    <row r="102" spans="1:8" ht="21.6" customHeight="1" x14ac:dyDescent="0.25">
      <c r="A102" s="86"/>
      <c r="B102" s="86"/>
      <c r="C102" s="74" t="s">
        <v>225</v>
      </c>
      <c r="D102" s="74"/>
      <c r="E102" s="23">
        <v>0</v>
      </c>
      <c r="H102" s="15"/>
    </row>
    <row r="103" spans="1:8" ht="21.6" customHeight="1" x14ac:dyDescent="0.25">
      <c r="A103" s="86"/>
      <c r="B103" s="86"/>
      <c r="C103" s="74" t="s">
        <v>226</v>
      </c>
      <c r="D103" s="74"/>
      <c r="E103" s="23">
        <v>788</v>
      </c>
      <c r="H103" s="15"/>
    </row>
    <row r="104" spans="1:8" ht="21.6" customHeight="1" x14ac:dyDescent="0.25">
      <c r="A104" s="86"/>
      <c r="B104" s="86"/>
      <c r="C104" s="74" t="s">
        <v>227</v>
      </c>
      <c r="D104" s="74"/>
      <c r="E104" s="23">
        <v>318</v>
      </c>
      <c r="H104" s="15"/>
    </row>
    <row r="105" spans="1:8" ht="21.6" customHeight="1" x14ac:dyDescent="0.25">
      <c r="A105" s="86"/>
      <c r="B105" s="86"/>
      <c r="C105" s="74" t="s">
        <v>228</v>
      </c>
      <c r="D105" s="74"/>
      <c r="E105" s="23">
        <v>600</v>
      </c>
      <c r="H105" s="15"/>
    </row>
    <row r="106" spans="1:8" ht="21.6" customHeight="1" x14ac:dyDescent="0.25">
      <c r="A106" s="86"/>
      <c r="B106" s="86"/>
      <c r="C106" s="74" t="s">
        <v>229</v>
      </c>
      <c r="D106" s="74"/>
      <c r="E106" s="23">
        <v>264</v>
      </c>
      <c r="H106" s="15"/>
    </row>
    <row r="107" spans="1:8" ht="21.6" customHeight="1" x14ac:dyDescent="0.25">
      <c r="A107" s="86"/>
      <c r="B107" s="86"/>
      <c r="C107" s="74" t="s">
        <v>230</v>
      </c>
      <c r="D107" s="74"/>
      <c r="E107" s="23">
        <v>60</v>
      </c>
      <c r="H107" s="15"/>
    </row>
    <row r="108" spans="1:8" ht="21.6" customHeight="1" x14ac:dyDescent="0.25">
      <c r="A108" s="86"/>
      <c r="B108" s="86"/>
      <c r="C108" s="74" t="s">
        <v>231</v>
      </c>
      <c r="D108" s="74"/>
      <c r="E108" s="23">
        <v>900</v>
      </c>
      <c r="H108" s="15"/>
    </row>
    <row r="109" spans="1:8" ht="21.6" customHeight="1" x14ac:dyDescent="0.25">
      <c r="A109" s="86"/>
      <c r="B109" s="86"/>
      <c r="C109" s="74" t="s">
        <v>232</v>
      </c>
      <c r="D109" s="74"/>
      <c r="E109" s="23">
        <v>204</v>
      </c>
      <c r="H109" s="15"/>
    </row>
    <row r="110" spans="1:8" ht="21.6" customHeight="1" x14ac:dyDescent="0.25">
      <c r="A110" s="86"/>
      <c r="B110" s="86"/>
      <c r="C110" s="74" t="s">
        <v>233</v>
      </c>
      <c r="D110" s="74"/>
      <c r="E110" s="23">
        <v>207.5</v>
      </c>
      <c r="H110" s="15"/>
    </row>
    <row r="111" spans="1:8" ht="21.6" customHeight="1" x14ac:dyDescent="0.25">
      <c r="A111" s="86"/>
      <c r="B111" s="86"/>
      <c r="C111" s="95" t="s">
        <v>234</v>
      </c>
      <c r="D111" s="95"/>
      <c r="E111" s="23">
        <v>139.28</v>
      </c>
      <c r="H111" s="15"/>
    </row>
    <row r="112" spans="1:8" ht="21.6" customHeight="1" x14ac:dyDescent="0.25">
      <c r="A112" s="86" t="s">
        <v>153</v>
      </c>
      <c r="B112" s="86"/>
      <c r="C112" s="89"/>
      <c r="D112" s="89"/>
      <c r="E112" s="23">
        <f>C96</f>
        <v>2028.5</v>
      </c>
      <c r="H112" s="15"/>
    </row>
    <row r="113" spans="1:8" ht="21.6" customHeight="1" x14ac:dyDescent="0.25">
      <c r="A113" s="87"/>
      <c r="B113" s="87"/>
      <c r="C113" s="88" t="s">
        <v>154</v>
      </c>
      <c r="D113" s="88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5" t="s">
        <v>235</v>
      </c>
      <c r="B115" s="85"/>
      <c r="C115" s="85"/>
      <c r="D115" s="85"/>
      <c r="E115" s="85"/>
      <c r="H115" s="15"/>
    </row>
    <row r="116" spans="1:8" ht="21.6" customHeight="1" x14ac:dyDescent="0.25">
      <c r="A116" s="85" t="s">
        <v>152</v>
      </c>
      <c r="B116" s="85"/>
      <c r="C116" s="85" t="s">
        <v>31</v>
      </c>
      <c r="D116" s="85"/>
      <c r="E116" s="28" t="s">
        <v>32</v>
      </c>
      <c r="H116" s="15"/>
    </row>
    <row r="117" spans="1:8" ht="21.6" customHeight="1" x14ac:dyDescent="0.25">
      <c r="A117" s="86" t="s">
        <v>236</v>
      </c>
      <c r="B117" s="86"/>
      <c r="C117" s="91"/>
      <c r="D117" s="91"/>
      <c r="E117" s="6">
        <f>E113</f>
        <v>699.83999999999924</v>
      </c>
    </row>
    <row r="118" spans="1:8" ht="21.6" customHeight="1" x14ac:dyDescent="0.25">
      <c r="A118" s="86" t="s">
        <v>132</v>
      </c>
      <c r="B118" s="86"/>
      <c r="C118" s="74" t="s">
        <v>237</v>
      </c>
      <c r="D118" s="74"/>
      <c r="E118" s="23">
        <v>72</v>
      </c>
    </row>
    <row r="119" spans="1:8" ht="21.6" customHeight="1" x14ac:dyDescent="0.25">
      <c r="A119" s="86"/>
      <c r="B119" s="86"/>
      <c r="C119" s="74" t="s">
        <v>238</v>
      </c>
      <c r="D119" s="74"/>
      <c r="E119" s="23">
        <v>55.3</v>
      </c>
    </row>
    <row r="120" spans="1:8" ht="21.6" customHeight="1" x14ac:dyDescent="0.25">
      <c r="A120" s="86"/>
      <c r="B120" s="86"/>
      <c r="C120" s="74" t="s">
        <v>239</v>
      </c>
      <c r="D120" s="74"/>
      <c r="E120" s="23">
        <v>0</v>
      </c>
    </row>
    <row r="121" spans="1:8" ht="21.6" customHeight="1" x14ac:dyDescent="0.25">
      <c r="A121" s="86"/>
      <c r="B121" s="86"/>
      <c r="C121" s="74" t="s">
        <v>240</v>
      </c>
      <c r="D121" s="74"/>
      <c r="E121" s="23">
        <v>500</v>
      </c>
    </row>
    <row r="122" spans="1:8" ht="21.6" customHeight="1" x14ac:dyDescent="0.25">
      <c r="A122" s="86"/>
      <c r="B122" s="86"/>
      <c r="C122" s="74" t="s">
        <v>241</v>
      </c>
      <c r="D122" s="74"/>
      <c r="E122" s="23">
        <v>85</v>
      </c>
    </row>
    <row r="123" spans="1:8" ht="21.6" customHeight="1" x14ac:dyDescent="0.25">
      <c r="A123" s="86"/>
      <c r="B123" s="86"/>
      <c r="C123" s="74" t="s">
        <v>242</v>
      </c>
      <c r="D123" s="74"/>
      <c r="E123" s="23">
        <v>630</v>
      </c>
    </row>
    <row r="124" spans="1:8" ht="21.6" customHeight="1" x14ac:dyDescent="0.25">
      <c r="A124" s="86"/>
      <c r="B124" s="86"/>
      <c r="C124" s="95" t="s">
        <v>243</v>
      </c>
      <c r="D124" s="95"/>
      <c r="E124" s="23">
        <v>464.47</v>
      </c>
    </row>
    <row r="125" spans="1:8" ht="21.6" customHeight="1" x14ac:dyDescent="0.25">
      <c r="A125" s="86" t="s">
        <v>153</v>
      </c>
      <c r="B125" s="86"/>
      <c r="C125" s="89"/>
      <c r="D125" s="89"/>
      <c r="E125" s="23">
        <f>C96</f>
        <v>2028.5</v>
      </c>
    </row>
    <row r="126" spans="1:8" ht="21.6" customHeight="1" x14ac:dyDescent="0.25">
      <c r="A126" s="87"/>
      <c r="B126" s="87"/>
      <c r="C126" s="90" t="s">
        <v>164</v>
      </c>
      <c r="D126" s="90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5" t="s">
        <v>244</v>
      </c>
      <c r="B129" s="85"/>
      <c r="C129" s="85"/>
      <c r="D129" s="85"/>
      <c r="E129" s="85"/>
      <c r="G129" s="37" t="s">
        <v>245</v>
      </c>
      <c r="H129" s="23">
        <v>330.3</v>
      </c>
    </row>
    <row r="130" spans="1:33" ht="21.6" customHeight="1" x14ac:dyDescent="0.25">
      <c r="A130" s="85" t="s">
        <v>152</v>
      </c>
      <c r="B130" s="85"/>
      <c r="C130" s="85" t="s">
        <v>31</v>
      </c>
      <c r="D130" s="85"/>
      <c r="E130" s="28" t="s">
        <v>32</v>
      </c>
      <c r="G130" s="38" t="s">
        <v>246</v>
      </c>
      <c r="H130" s="96">
        <f>330-H129</f>
        <v>-0.30000000000001137</v>
      </c>
    </row>
    <row r="131" spans="1:33" ht="43.15" customHeight="1" x14ac:dyDescent="0.25">
      <c r="A131" s="86" t="s">
        <v>247</v>
      </c>
      <c r="B131" s="86"/>
      <c r="C131" s="89"/>
      <c r="D131" s="89"/>
      <c r="E131" s="6">
        <f>E126</f>
        <v>625.06999999999925</v>
      </c>
      <c r="G131" s="40" t="s">
        <v>248</v>
      </c>
      <c r="H131" s="96"/>
    </row>
    <row r="132" spans="1:33" ht="21.6" customHeight="1" x14ac:dyDescent="0.25">
      <c r="A132" s="86" t="s">
        <v>132</v>
      </c>
      <c r="B132" s="86"/>
      <c r="C132" s="74" t="s">
        <v>249</v>
      </c>
      <c r="D132" s="74"/>
      <c r="E132" s="23">
        <v>130.84</v>
      </c>
      <c r="H132"/>
    </row>
    <row r="133" spans="1:33" ht="21.6" customHeight="1" x14ac:dyDescent="0.25">
      <c r="A133" s="86"/>
      <c r="B133" s="86"/>
      <c r="C133" s="74" t="s">
        <v>250</v>
      </c>
      <c r="D133" s="74"/>
      <c r="E133" s="23">
        <v>1150</v>
      </c>
    </row>
    <row r="134" spans="1:33" ht="21.6" customHeight="1" x14ac:dyDescent="0.25">
      <c r="A134" s="86"/>
      <c r="B134" s="86"/>
      <c r="C134" s="74" t="s">
        <v>251</v>
      </c>
      <c r="D134" s="74"/>
      <c r="E134" s="23">
        <v>500</v>
      </c>
    </row>
    <row r="135" spans="1:33" ht="21.6" customHeight="1" x14ac:dyDescent="0.25">
      <c r="A135" s="86"/>
      <c r="B135" s="86"/>
      <c r="C135" s="74" t="s">
        <v>252</v>
      </c>
      <c r="D135" s="74"/>
      <c r="E135" s="23">
        <v>30</v>
      </c>
    </row>
    <row r="136" spans="1:33" ht="21.6" customHeight="1" x14ac:dyDescent="0.25">
      <c r="A136" s="86"/>
      <c r="B136" s="86"/>
      <c r="C136" s="74" t="s">
        <v>253</v>
      </c>
      <c r="D136" s="74"/>
      <c r="E136" s="23">
        <v>60</v>
      </c>
    </row>
    <row r="137" spans="1:33" ht="86.45" customHeight="1" x14ac:dyDescent="0.25">
      <c r="A137" s="86"/>
      <c r="B137" s="86"/>
      <c r="C137" s="82" t="s">
        <v>254</v>
      </c>
      <c r="D137" s="82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6"/>
      <c r="B138" s="86"/>
      <c r="C138" s="82" t="s">
        <v>230</v>
      </c>
      <c r="D138" s="82"/>
      <c r="E138" s="23">
        <v>600</v>
      </c>
    </row>
    <row r="139" spans="1:33" ht="21.6" customHeight="1" x14ac:dyDescent="0.25">
      <c r="A139" s="86"/>
      <c r="B139" s="86"/>
      <c r="C139" s="97" t="s">
        <v>255</v>
      </c>
      <c r="D139" s="97"/>
      <c r="E139" s="23">
        <v>9.5</v>
      </c>
    </row>
    <row r="140" spans="1:33" ht="21.6" customHeight="1" x14ac:dyDescent="0.25">
      <c r="A140" s="86" t="s">
        <v>153</v>
      </c>
      <c r="B140" s="86"/>
      <c r="C140" s="89"/>
      <c r="D140" s="89"/>
      <c r="E140" s="23">
        <f>C96</f>
        <v>2028.5</v>
      </c>
    </row>
    <row r="141" spans="1:33" ht="21.6" customHeight="1" x14ac:dyDescent="0.25">
      <c r="A141" s="87"/>
      <c r="B141" s="87"/>
      <c r="C141" s="90" t="s">
        <v>164</v>
      </c>
      <c r="D141" s="90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2"/>
  <sheetViews>
    <sheetView topLeftCell="A118" zoomScaleNormal="100" workbookViewId="0">
      <selection activeCell="E129" sqref="E12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7" t="s">
        <v>256</v>
      </c>
      <c r="B1" s="67"/>
      <c r="C1" s="67"/>
      <c r="D1" s="67"/>
      <c r="E1" s="67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E129</f>
        <v>1363.1999999999998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2" t="s">
        <v>23</v>
      </c>
      <c r="B4" s="92"/>
      <c r="C4" s="6">
        <f>SUM(C3)</f>
        <v>1363.1999999999998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0" t="s">
        <v>25</v>
      </c>
      <c r="B5" s="90"/>
      <c r="C5" s="6">
        <f>C94</f>
        <v>-7533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0" t="s">
        <v>257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74" t="s">
        <v>202</v>
      </c>
      <c r="D10" s="74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74" t="s">
        <v>261</v>
      </c>
      <c r="D11" s="74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74" t="s">
        <v>263</v>
      </c>
      <c r="D12" s="74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82" t="s">
        <v>36</v>
      </c>
      <c r="D13" s="82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82" t="s">
        <v>36</v>
      </c>
      <c r="D14" s="82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74" t="s">
        <v>36</v>
      </c>
      <c r="D15" s="74"/>
      <c r="E15" s="6">
        <v>2405</v>
      </c>
    </row>
    <row r="16" spans="1:29" ht="21.6" customHeight="1" x14ac:dyDescent="0.25">
      <c r="A16" s="75"/>
      <c r="B16" s="75"/>
      <c r="C16" s="90" t="s">
        <v>38</v>
      </c>
      <c r="D16" s="90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0" t="s">
        <v>267</v>
      </c>
      <c r="B18" s="80"/>
      <c r="C18" s="80"/>
      <c r="D18" s="80"/>
      <c r="E18" s="80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73" t="s">
        <v>31</v>
      </c>
      <c r="D19" s="73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74" t="s">
        <v>202</v>
      </c>
      <c r="D20" s="74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82" t="s">
        <v>36</v>
      </c>
      <c r="D21" s="82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74" t="s">
        <v>36</v>
      </c>
      <c r="D22" s="74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74" t="s">
        <v>273</v>
      </c>
      <c r="D23" s="74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82" t="s">
        <v>276</v>
      </c>
      <c r="D24" s="82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512</v>
      </c>
      <c r="B25" s="14" t="s">
        <v>144</v>
      </c>
      <c r="C25" s="82" t="s">
        <v>513</v>
      </c>
      <c r="D25" s="82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522</v>
      </c>
      <c r="B26" s="64" t="s">
        <v>524</v>
      </c>
      <c r="C26" s="101" t="s">
        <v>523</v>
      </c>
      <c r="D26" s="99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522</v>
      </c>
      <c r="B27" s="64" t="s">
        <v>525</v>
      </c>
      <c r="C27" s="98" t="s">
        <v>527</v>
      </c>
      <c r="D27" s="99"/>
      <c r="E27" s="6">
        <v>27.9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526</v>
      </c>
      <c r="B28" s="64" t="s">
        <v>146</v>
      </c>
      <c r="C28" s="98" t="s">
        <v>528</v>
      </c>
      <c r="D28" s="100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526</v>
      </c>
      <c r="B29" s="64" t="s">
        <v>15</v>
      </c>
      <c r="C29" s="98" t="s">
        <v>529</v>
      </c>
      <c r="D29" s="100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75"/>
      <c r="B30" s="75"/>
      <c r="C30" s="90" t="s">
        <v>38</v>
      </c>
      <c r="D30" s="90"/>
      <c r="E30" s="6">
        <f>SUM(E20:E29)</f>
        <v>3817.94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5" customHeight="1" x14ac:dyDescent="0.25">
      <c r="A31" s="15"/>
      <c r="B31" s="15"/>
      <c r="C31" s="15"/>
      <c r="D31" s="32"/>
      <c r="E31" s="33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0" t="s">
        <v>277</v>
      </c>
      <c r="B32" s="80"/>
      <c r="C32" s="80"/>
      <c r="D32" s="80"/>
      <c r="E32" s="80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5" ht="21.6" customHeight="1" x14ac:dyDescent="0.25">
      <c r="A33" s="1" t="s">
        <v>4</v>
      </c>
      <c r="B33" s="1" t="s">
        <v>30</v>
      </c>
      <c r="C33" s="73" t="s">
        <v>31</v>
      </c>
      <c r="D33" s="73"/>
      <c r="E33" s="5" t="s">
        <v>32</v>
      </c>
    </row>
    <row r="34" spans="1:5" ht="21.6" customHeight="1" x14ac:dyDescent="0.25">
      <c r="A34" s="13" t="s">
        <v>278</v>
      </c>
      <c r="B34" s="14" t="s">
        <v>58</v>
      </c>
      <c r="C34" s="74" t="s">
        <v>202</v>
      </c>
      <c r="D34" s="74"/>
      <c r="E34" s="6">
        <v>0</v>
      </c>
    </row>
    <row r="35" spans="1:5" ht="21.6" customHeight="1" x14ac:dyDescent="0.25">
      <c r="A35" s="13" t="s">
        <v>279</v>
      </c>
      <c r="B35" s="14" t="s">
        <v>264</v>
      </c>
      <c r="C35" s="74" t="s">
        <v>36</v>
      </c>
      <c r="D35" s="74"/>
      <c r="E35" s="6">
        <v>68</v>
      </c>
    </row>
    <row r="36" spans="1:5" ht="21.6" customHeight="1" x14ac:dyDescent="0.25">
      <c r="A36" s="13"/>
      <c r="B36" s="14" t="s">
        <v>537</v>
      </c>
      <c r="C36" s="127" t="s">
        <v>538</v>
      </c>
      <c r="D36" s="128"/>
      <c r="E36" s="6">
        <v>900</v>
      </c>
    </row>
    <row r="37" spans="1:5" ht="21.6" customHeight="1" x14ac:dyDescent="0.25">
      <c r="A37" s="13" t="s">
        <v>280</v>
      </c>
      <c r="B37" s="14" t="s">
        <v>35</v>
      </c>
      <c r="C37" s="74" t="s">
        <v>36</v>
      </c>
      <c r="D37" s="74"/>
      <c r="E37" s="6">
        <v>2405</v>
      </c>
    </row>
    <row r="38" spans="1:5" ht="21.6" customHeight="1" x14ac:dyDescent="0.25">
      <c r="A38" s="75"/>
      <c r="B38" s="75"/>
      <c r="C38" s="90" t="s">
        <v>38</v>
      </c>
      <c r="D38" s="90"/>
      <c r="E38" s="6">
        <f>SUM(E34:E37)</f>
        <v>3373</v>
      </c>
    </row>
    <row r="39" spans="1:5" ht="13.5" customHeight="1" x14ac:dyDescent="0.25">
      <c r="A39" s="15"/>
      <c r="B39" s="15"/>
      <c r="C39" s="15"/>
      <c r="D39" s="32"/>
      <c r="E39" s="33"/>
    </row>
    <row r="40" spans="1:5" ht="12.75" customHeight="1" x14ac:dyDescent="0.25">
      <c r="A40" s="15"/>
      <c r="B40" s="15"/>
      <c r="C40" s="15"/>
      <c r="D40" s="32"/>
      <c r="E40" s="33"/>
    </row>
    <row r="41" spans="1:5" ht="13.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</row>
    <row r="43" spans="1:5" ht="21.6" customHeight="1" x14ac:dyDescent="0.25">
      <c r="A43" s="83" t="s">
        <v>281</v>
      </c>
      <c r="B43" s="83"/>
      <c r="C43" s="83"/>
    </row>
    <row r="44" spans="1:5" ht="21.6" customHeight="1" x14ac:dyDescent="0.25">
      <c r="A44" s="22" t="s">
        <v>30</v>
      </c>
      <c r="B44" s="22" t="s">
        <v>31</v>
      </c>
      <c r="C44" s="9" t="s">
        <v>32</v>
      </c>
      <c r="D44" s="20"/>
    </row>
    <row r="45" spans="1:5" ht="21.6" customHeight="1" x14ac:dyDescent="0.25">
      <c r="A45" s="84" t="s">
        <v>72</v>
      </c>
      <c r="B45" s="84"/>
      <c r="C45" s="84"/>
    </row>
    <row r="46" spans="1:5" ht="21.6" customHeight="1" x14ac:dyDescent="0.25">
      <c r="A46" s="13" t="s">
        <v>260</v>
      </c>
      <c r="B46" s="43"/>
      <c r="C46" s="23">
        <v>0</v>
      </c>
    </row>
    <row r="47" spans="1:5" ht="21.6" customHeight="1" x14ac:dyDescent="0.25">
      <c r="A47" s="13" t="s">
        <v>49</v>
      </c>
      <c r="B47" s="43"/>
      <c r="C47" s="23">
        <v>0</v>
      </c>
    </row>
    <row r="48" spans="1:5" ht="21.6" customHeight="1" x14ac:dyDescent="0.25">
      <c r="A48" s="13" t="s">
        <v>75</v>
      </c>
      <c r="B48" s="43" t="s">
        <v>76</v>
      </c>
      <c r="C48" s="23">
        <v>149</v>
      </c>
    </row>
    <row r="49" spans="1:3" ht="21.6" customHeight="1" x14ac:dyDescent="0.25">
      <c r="A49" s="25"/>
      <c r="B49" s="27" t="s">
        <v>78</v>
      </c>
      <c r="C49" s="23">
        <f>SUM(C46:C48)</f>
        <v>149</v>
      </c>
    </row>
    <row r="50" spans="1:3" ht="21.6" customHeight="1" x14ac:dyDescent="0.25">
      <c r="A50" s="84" t="s">
        <v>282</v>
      </c>
      <c r="B50" s="84"/>
      <c r="C50" s="84"/>
    </row>
    <row r="51" spans="1:3" ht="21.6" customHeight="1" x14ac:dyDescent="0.25">
      <c r="A51" s="84"/>
      <c r="B51" s="84"/>
      <c r="C51" s="84"/>
    </row>
    <row r="52" spans="1:3" ht="21.6" customHeight="1" x14ac:dyDescent="0.25">
      <c r="A52" s="13" t="s">
        <v>83</v>
      </c>
      <c r="B52" s="43"/>
      <c r="C52" s="23">
        <v>0</v>
      </c>
    </row>
    <row r="53" spans="1:3" ht="21.6" customHeight="1" x14ac:dyDescent="0.25">
      <c r="A53" s="13" t="s">
        <v>85</v>
      </c>
      <c r="B53" s="43"/>
      <c r="C53" s="23">
        <v>0</v>
      </c>
    </row>
    <row r="54" spans="1:3" ht="21.6" customHeight="1" x14ac:dyDescent="0.25">
      <c r="A54" s="13" t="s">
        <v>87</v>
      </c>
      <c r="B54" s="43"/>
      <c r="C54" s="23">
        <v>0</v>
      </c>
    </row>
    <row r="55" spans="1:3" ht="21.6" customHeight="1" x14ac:dyDescent="0.25">
      <c r="A55" s="13" t="s">
        <v>89</v>
      </c>
      <c r="B55" s="43"/>
      <c r="C55" s="23">
        <v>0</v>
      </c>
    </row>
    <row r="56" spans="1:3" ht="21.6" customHeight="1" x14ac:dyDescent="0.25">
      <c r="A56" s="13" t="s">
        <v>219</v>
      </c>
      <c r="B56" s="43"/>
      <c r="C56" s="23">
        <v>0</v>
      </c>
    </row>
    <row r="57" spans="1:3" ht="21.6" customHeight="1" x14ac:dyDescent="0.25">
      <c r="A57" s="13"/>
      <c r="B57" s="27" t="s">
        <v>91</v>
      </c>
      <c r="C57" s="23">
        <f>SUM(C52:C56)</f>
        <v>0</v>
      </c>
    </row>
    <row r="58" spans="1:3" ht="21.6" customHeight="1" x14ac:dyDescent="0.25">
      <c r="A58" s="84" t="s">
        <v>93</v>
      </c>
      <c r="B58" s="84"/>
      <c r="C58" s="84"/>
    </row>
    <row r="59" spans="1:3" ht="21.6" customHeight="1" x14ac:dyDescent="0.25">
      <c r="A59" s="13" t="s">
        <v>95</v>
      </c>
      <c r="B59" s="43" t="s">
        <v>96</v>
      </c>
      <c r="C59" s="23">
        <v>0</v>
      </c>
    </row>
    <row r="60" spans="1:3" ht="21.6" customHeight="1" x14ac:dyDescent="0.25">
      <c r="A60" s="13" t="s">
        <v>98</v>
      </c>
      <c r="B60" s="43" t="s">
        <v>99</v>
      </c>
      <c r="C60" s="23">
        <v>0</v>
      </c>
    </row>
    <row r="61" spans="1:3" ht="21.6" customHeight="1" x14ac:dyDescent="0.25">
      <c r="A61" s="13"/>
      <c r="B61" s="27" t="s">
        <v>101</v>
      </c>
      <c r="C61" s="23">
        <f>SUM(C59:C60)</f>
        <v>0</v>
      </c>
    </row>
    <row r="62" spans="1:3" ht="21.6" customHeight="1" x14ac:dyDescent="0.25">
      <c r="A62" s="84" t="s">
        <v>103</v>
      </c>
      <c r="B62" s="84"/>
      <c r="C62" s="84"/>
    </row>
    <row r="63" spans="1:3" ht="21.6" customHeight="1" x14ac:dyDescent="0.25">
      <c r="A63" s="13" t="s">
        <v>105</v>
      </c>
      <c r="B63" s="43" t="s">
        <v>106</v>
      </c>
      <c r="C63" s="23">
        <v>0</v>
      </c>
    </row>
    <row r="64" spans="1:3" ht="21.6" customHeight="1" x14ac:dyDescent="0.25">
      <c r="A64" s="25"/>
      <c r="B64" s="43" t="s">
        <v>108</v>
      </c>
      <c r="C64" s="23">
        <v>0</v>
      </c>
    </row>
    <row r="65" spans="1:3" ht="21.6" customHeight="1" x14ac:dyDescent="0.25">
      <c r="A65" s="25"/>
      <c r="B65" s="43" t="s">
        <v>110</v>
      </c>
      <c r="C65" s="23">
        <v>0</v>
      </c>
    </row>
    <row r="66" spans="1:3" ht="21.6" customHeight="1" x14ac:dyDescent="0.25">
      <c r="A66" s="25"/>
      <c r="B66" s="27" t="s">
        <v>112</v>
      </c>
      <c r="C66" s="23">
        <f>SUM(C63:C65)</f>
        <v>0</v>
      </c>
    </row>
    <row r="67" spans="1:3" ht="21.6" customHeight="1" x14ac:dyDescent="0.25">
      <c r="A67" s="84" t="s">
        <v>113</v>
      </c>
      <c r="B67" s="84"/>
      <c r="C67" s="84"/>
    </row>
    <row r="68" spans="1:3" ht="21.6" customHeight="1" x14ac:dyDescent="0.25">
      <c r="A68" s="13" t="s">
        <v>114</v>
      </c>
      <c r="B68" s="43" t="s">
        <v>115</v>
      </c>
      <c r="C68" s="23">
        <v>0</v>
      </c>
    </row>
    <row r="69" spans="1:3" ht="21.6" customHeight="1" x14ac:dyDescent="0.25">
      <c r="A69" s="25"/>
      <c r="B69" s="27" t="s">
        <v>116</v>
      </c>
      <c r="C69" s="23">
        <f>SUM(C68)</f>
        <v>0</v>
      </c>
    </row>
    <row r="70" spans="1:3" ht="21.6" customHeight="1" x14ac:dyDescent="0.25">
      <c r="A70" s="84" t="s">
        <v>117</v>
      </c>
      <c r="B70" s="84"/>
      <c r="C70" s="84"/>
    </row>
    <row r="71" spans="1:3" ht="43.15" customHeight="1" x14ac:dyDescent="0.25">
      <c r="A71" s="13" t="s">
        <v>283</v>
      </c>
      <c r="B71" s="43" t="s">
        <v>119</v>
      </c>
      <c r="C71" s="23">
        <v>0</v>
      </c>
    </row>
    <row r="72" spans="1:3" ht="21.6" customHeight="1" x14ac:dyDescent="0.25">
      <c r="A72" s="13" t="s">
        <v>120</v>
      </c>
      <c r="B72" s="43" t="s">
        <v>121</v>
      </c>
      <c r="C72" s="23">
        <v>0</v>
      </c>
    </row>
    <row r="73" spans="1:3" ht="43.15" customHeight="1" x14ac:dyDescent="0.25">
      <c r="A73" s="13" t="s">
        <v>122</v>
      </c>
      <c r="B73" s="43" t="s">
        <v>123</v>
      </c>
      <c r="C73" s="23">
        <v>0</v>
      </c>
    </row>
    <row r="74" spans="1:3" ht="21.6" customHeight="1" x14ac:dyDescent="0.25">
      <c r="A74" s="13" t="s">
        <v>124</v>
      </c>
      <c r="B74" s="43" t="s">
        <v>124</v>
      </c>
      <c r="C74" s="23">
        <v>0</v>
      </c>
    </row>
    <row r="75" spans="1:3" ht="21.6" customHeight="1" x14ac:dyDescent="0.25">
      <c r="A75" s="13"/>
      <c r="B75" s="27" t="s">
        <v>23</v>
      </c>
      <c r="C75" s="23">
        <f>SUM(C71:C74)</f>
        <v>0</v>
      </c>
    </row>
    <row r="76" spans="1:3" ht="21.6" customHeight="1" x14ac:dyDescent="0.25">
      <c r="A76" s="84" t="s">
        <v>126</v>
      </c>
      <c r="B76" s="84"/>
      <c r="C76" s="84"/>
    </row>
    <row r="77" spans="1:3" ht="21.6" customHeight="1" x14ac:dyDescent="0.25">
      <c r="A77" s="13" t="s">
        <v>127</v>
      </c>
      <c r="B77" s="43"/>
      <c r="C77" s="23">
        <v>0</v>
      </c>
    </row>
    <row r="78" spans="1:3" ht="21.6" customHeight="1" x14ac:dyDescent="0.25">
      <c r="A78" s="25" t="s">
        <v>128</v>
      </c>
      <c r="B78" s="43" t="s">
        <v>129</v>
      </c>
      <c r="C78" s="23">
        <v>0</v>
      </c>
    </row>
    <row r="79" spans="1:3" ht="21.6" customHeight="1" x14ac:dyDescent="0.25">
      <c r="A79" s="13" t="s">
        <v>58</v>
      </c>
      <c r="B79" s="43" t="s">
        <v>130</v>
      </c>
      <c r="C79" s="23">
        <v>0</v>
      </c>
    </row>
    <row r="80" spans="1:3" ht="21.6" customHeight="1" x14ac:dyDescent="0.25">
      <c r="A80" s="13"/>
      <c r="B80" s="27" t="s">
        <v>131</v>
      </c>
      <c r="C80" s="23">
        <f>SUM(C77:C79)</f>
        <v>0</v>
      </c>
    </row>
    <row r="81" spans="1:8" ht="21.6" customHeight="1" x14ac:dyDescent="0.25">
      <c r="A81" s="84" t="s">
        <v>132</v>
      </c>
      <c r="B81" s="84"/>
      <c r="C81" s="84"/>
    </row>
    <row r="82" spans="1:8" ht="21.6" customHeight="1" x14ac:dyDescent="0.25">
      <c r="A82" s="13" t="s">
        <v>133</v>
      </c>
      <c r="B82" s="43" t="s">
        <v>134</v>
      </c>
      <c r="C82" s="23">
        <v>200</v>
      </c>
    </row>
    <row r="83" spans="1:8" ht="21.6" customHeight="1" x14ac:dyDescent="0.25">
      <c r="A83" s="7" t="s">
        <v>135</v>
      </c>
      <c r="B83" s="43" t="s">
        <v>136</v>
      </c>
      <c r="C83" s="23">
        <v>68</v>
      </c>
    </row>
    <row r="84" spans="1:8" ht="39.950000000000003" customHeight="1" x14ac:dyDescent="0.25">
      <c r="A84" s="13" t="s">
        <v>137</v>
      </c>
      <c r="B84" s="61" t="s">
        <v>284</v>
      </c>
      <c r="C84" s="23">
        <v>52</v>
      </c>
    </row>
    <row r="85" spans="1:8" ht="21.6" customHeight="1" x14ac:dyDescent="0.25">
      <c r="A85" s="13" t="s">
        <v>139</v>
      </c>
      <c r="B85" s="43" t="s">
        <v>221</v>
      </c>
      <c r="C85" s="23">
        <v>900</v>
      </c>
    </row>
    <row r="86" spans="1:8" ht="21.6" customHeight="1" x14ac:dyDescent="0.25">
      <c r="A86" s="25"/>
      <c r="B86" s="27" t="s">
        <v>141</v>
      </c>
      <c r="C86" s="23">
        <f>SUM(C82:C85)</f>
        <v>1220</v>
      </c>
    </row>
    <row r="87" spans="1:8" ht="21.6" customHeight="1" x14ac:dyDescent="0.25">
      <c r="A87" s="25"/>
      <c r="B87" s="27" t="s">
        <v>23</v>
      </c>
      <c r="C87" s="23">
        <f>C49+C57+C61+C66+C69+C75+C80+C86</f>
        <v>1369</v>
      </c>
    </row>
    <row r="88" spans="1:8" ht="21.6" customHeight="1" x14ac:dyDescent="0.25">
      <c r="A88" s="84" t="s">
        <v>143</v>
      </c>
      <c r="B88" s="84"/>
      <c r="C88" s="84"/>
    </row>
    <row r="89" spans="1:8" ht="21.6" customHeight="1" x14ac:dyDescent="0.25">
      <c r="A89" s="25" t="s">
        <v>144</v>
      </c>
      <c r="B89" s="4"/>
      <c r="C89" s="6">
        <f>IF(('July 2024 - September 2024'!C90)+SUM(E103+E113+E124)  &lt; 0,(('July 2024 - September 2024'!C90))+SUM(E103+E113+E124), TEXT((('July 2024 - September 2024'!C90))+SUM(E103+E113+E124),"+$0.00"))</f>
        <v>-7533</v>
      </c>
    </row>
    <row r="90" spans="1:8" ht="21.6" customHeight="1" x14ac:dyDescent="0.25">
      <c r="A90" s="25" t="s">
        <v>145</v>
      </c>
      <c r="B90" s="4"/>
      <c r="C90" s="6">
        <v>0</v>
      </c>
    </row>
    <row r="91" spans="1:8" ht="21.6" customHeight="1" x14ac:dyDescent="0.25">
      <c r="A91" s="25" t="s">
        <v>146</v>
      </c>
      <c r="B91" s="4"/>
      <c r="C91" s="6" t="str">
        <f>IF(('July 2024 - September 2024'!C92)+SUM(E102+E114+E126) &lt; 0,(('July 2024 - September 2024'!C92))+SUM(E102+E114+E126), TEXT((('July 2024 - September 2024'!C92))+SUM(E102+E114+E126),"+$0.00"))</f>
        <v>+$0.00</v>
      </c>
    </row>
    <row r="92" spans="1:8" ht="43.15" customHeight="1" x14ac:dyDescent="0.25">
      <c r="A92" s="13" t="s">
        <v>147</v>
      </c>
      <c r="B92" s="4"/>
      <c r="C92" s="6">
        <v>0</v>
      </c>
    </row>
    <row r="93" spans="1:8" ht="43.15" customHeight="1" x14ac:dyDescent="0.25">
      <c r="A93" s="13" t="s">
        <v>148</v>
      </c>
      <c r="B93" s="4"/>
      <c r="C93" s="6">
        <v>0</v>
      </c>
    </row>
    <row r="94" spans="1:8" ht="21.6" customHeight="1" x14ac:dyDescent="0.25">
      <c r="A94" s="25"/>
      <c r="B94" s="27" t="s">
        <v>149</v>
      </c>
      <c r="C94" s="6">
        <f>C89+C90+C91+C92+C93</f>
        <v>-7533</v>
      </c>
    </row>
    <row r="95" spans="1:8" ht="21.6" customHeight="1" x14ac:dyDescent="0.25">
      <c r="A95" s="13"/>
      <c r="B95" s="11" t="s">
        <v>150</v>
      </c>
      <c r="C95" s="23">
        <f>C87</f>
        <v>1369</v>
      </c>
      <c r="H95" s="44"/>
    </row>
    <row r="96" spans="1:8" ht="13.5" customHeight="1" x14ac:dyDescent="0.25">
      <c r="A96" s="15"/>
      <c r="B96" s="15"/>
    </row>
    <row r="97" spans="1:8" ht="13.5" customHeight="1" x14ac:dyDescent="0.25">
      <c r="A97" s="15"/>
      <c r="B97" s="15"/>
    </row>
    <row r="98" spans="1:8" ht="21.6" customHeight="1" x14ac:dyDescent="0.25">
      <c r="A98" s="85" t="s">
        <v>285</v>
      </c>
      <c r="B98" s="85"/>
      <c r="C98" s="85"/>
      <c r="D98" s="85"/>
      <c r="E98" s="85"/>
      <c r="G98" s="37" t="s">
        <v>245</v>
      </c>
      <c r="H98" s="23">
        <v>651.70000000000005</v>
      </c>
    </row>
    <row r="99" spans="1:8" ht="21.6" customHeight="1" x14ac:dyDescent="0.25">
      <c r="A99" s="85" t="s">
        <v>152</v>
      </c>
      <c r="B99" s="85"/>
      <c r="C99" s="85" t="s">
        <v>31</v>
      </c>
      <c r="D99" s="85"/>
      <c r="E99" s="28" t="s">
        <v>32</v>
      </c>
      <c r="G99" s="38" t="s">
        <v>246</v>
      </c>
      <c r="H99" s="96">
        <f>C82-H98</f>
        <v>-451.70000000000005</v>
      </c>
    </row>
    <row r="100" spans="1:8" ht="43.15" customHeight="1" x14ac:dyDescent="0.25">
      <c r="A100" s="86" t="s">
        <v>286</v>
      </c>
      <c r="B100" s="86"/>
      <c r="C100" s="74"/>
      <c r="D100" s="74"/>
      <c r="E100" s="6">
        <f>'July 2024 - September 2024'!E141</f>
        <v>502.71000000000004</v>
      </c>
      <c r="G100" s="40" t="s">
        <v>248</v>
      </c>
      <c r="H100" s="96"/>
    </row>
    <row r="101" spans="1:8" ht="99.95" customHeight="1" x14ac:dyDescent="0.25">
      <c r="A101" s="102" t="s">
        <v>132</v>
      </c>
      <c r="B101" s="103"/>
      <c r="C101" s="82" t="s">
        <v>287</v>
      </c>
      <c r="D101" s="82"/>
      <c r="E101" s="23">
        <v>651.70000000000005</v>
      </c>
      <c r="H101"/>
    </row>
    <row r="102" spans="1:8" ht="21.6" customHeight="1" x14ac:dyDescent="0.25">
      <c r="A102" s="104"/>
      <c r="B102" s="105"/>
      <c r="C102" s="74" t="s">
        <v>288</v>
      </c>
      <c r="D102" s="74"/>
      <c r="E102" s="23">
        <v>200</v>
      </c>
    </row>
    <row r="103" spans="1:8" ht="21.6" customHeight="1" x14ac:dyDescent="0.25">
      <c r="A103" s="104"/>
      <c r="B103" s="105"/>
      <c r="C103" s="74" t="s">
        <v>239</v>
      </c>
      <c r="D103" s="74"/>
      <c r="E103" s="23">
        <v>0</v>
      </c>
    </row>
    <row r="104" spans="1:8" ht="21.6" customHeight="1" x14ac:dyDescent="0.25">
      <c r="A104" s="104"/>
      <c r="B104" s="105"/>
      <c r="C104" s="74" t="s">
        <v>289</v>
      </c>
      <c r="D104" s="74"/>
      <c r="E104" s="23">
        <v>58</v>
      </c>
    </row>
    <row r="105" spans="1:8" ht="21.6" customHeight="1" x14ac:dyDescent="0.25">
      <c r="A105" s="104"/>
      <c r="B105" s="105"/>
      <c r="C105" s="74" t="s">
        <v>290</v>
      </c>
      <c r="D105" s="74"/>
      <c r="E105" s="23">
        <v>600</v>
      </c>
    </row>
    <row r="106" spans="1:8" ht="21.6" customHeight="1" x14ac:dyDescent="0.25">
      <c r="A106" s="106"/>
      <c r="B106" s="107"/>
      <c r="C106" s="95" t="s">
        <v>291</v>
      </c>
      <c r="D106" s="95"/>
      <c r="E106" s="23">
        <v>291.85000000000002</v>
      </c>
    </row>
    <row r="107" spans="1:8" ht="21.6" customHeight="1" x14ac:dyDescent="0.25">
      <c r="A107" s="86" t="s">
        <v>153</v>
      </c>
      <c r="B107" s="86"/>
      <c r="C107" s="74"/>
      <c r="D107" s="74"/>
      <c r="E107" s="23">
        <f>C95</f>
        <v>1369</v>
      </c>
    </row>
    <row r="108" spans="1:8" ht="21.6" customHeight="1" x14ac:dyDescent="0.25">
      <c r="A108" s="86"/>
      <c r="B108" s="86"/>
      <c r="C108" s="88" t="s">
        <v>154</v>
      </c>
      <c r="D108" s="88"/>
      <c r="E108" s="6">
        <f>('July 2024 - September 2024'!E141+E16)-SUM(E101:E107)</f>
        <v>125.15999999999985</v>
      </c>
    </row>
    <row r="109" spans="1:8" ht="13.5" customHeight="1" x14ac:dyDescent="0.25"/>
    <row r="110" spans="1:8" ht="21.6" customHeight="1" x14ac:dyDescent="0.25">
      <c r="A110" s="85" t="s">
        <v>292</v>
      </c>
      <c r="B110" s="85"/>
      <c r="C110" s="85"/>
      <c r="D110" s="85"/>
      <c r="E110" s="85"/>
      <c r="G110" s="37" t="s">
        <v>245</v>
      </c>
      <c r="H110" s="23">
        <v>791</v>
      </c>
    </row>
    <row r="111" spans="1:8" ht="21.6" customHeight="1" x14ac:dyDescent="0.25">
      <c r="A111" s="85" t="s">
        <v>152</v>
      </c>
      <c r="B111" s="85"/>
      <c r="C111" s="85" t="s">
        <v>31</v>
      </c>
      <c r="D111" s="85"/>
      <c r="E111" s="28" t="s">
        <v>32</v>
      </c>
      <c r="G111" s="38" t="s">
        <v>246</v>
      </c>
      <c r="H111" s="96">
        <f>300-H110</f>
        <v>-491</v>
      </c>
    </row>
    <row r="112" spans="1:8" ht="43.15" customHeight="1" x14ac:dyDescent="0.25">
      <c r="A112" s="86" t="s">
        <v>293</v>
      </c>
      <c r="B112" s="86"/>
      <c r="C112" s="74"/>
      <c r="D112" s="74"/>
      <c r="E112" s="6">
        <f>E108</f>
        <v>125.15999999999985</v>
      </c>
      <c r="G112" s="40" t="s">
        <v>248</v>
      </c>
      <c r="H112" s="96"/>
    </row>
    <row r="113" spans="1:8" ht="43.15" customHeight="1" x14ac:dyDescent="0.25">
      <c r="A113" s="102" t="s">
        <v>132</v>
      </c>
      <c r="B113" s="103"/>
      <c r="C113" s="82" t="s">
        <v>515</v>
      </c>
      <c r="D113" s="82"/>
      <c r="E113" s="23">
        <v>0</v>
      </c>
      <c r="H113"/>
    </row>
    <row r="114" spans="1:8" ht="21.6" customHeight="1" x14ac:dyDescent="0.25">
      <c r="A114" s="104"/>
      <c r="B114" s="105"/>
      <c r="C114" s="74" t="s">
        <v>294</v>
      </c>
      <c r="D114" s="74"/>
      <c r="E114" s="23">
        <v>300</v>
      </c>
    </row>
    <row r="115" spans="1:8" ht="200.1" customHeight="1" x14ac:dyDescent="0.25">
      <c r="A115" s="104"/>
      <c r="B115" s="105"/>
      <c r="C115" s="108" t="s">
        <v>535</v>
      </c>
      <c r="D115" s="82"/>
      <c r="E115" s="23">
        <v>1742.3</v>
      </c>
      <c r="G115" s="31"/>
    </row>
    <row r="116" spans="1:8" ht="24.95" customHeight="1" x14ac:dyDescent="0.25">
      <c r="A116" s="106"/>
      <c r="B116" s="107"/>
      <c r="C116" s="98" t="s">
        <v>514</v>
      </c>
      <c r="D116" s="100"/>
      <c r="E116" s="23">
        <v>200</v>
      </c>
      <c r="G116" s="31"/>
    </row>
    <row r="117" spans="1:8" ht="21.6" customHeight="1" x14ac:dyDescent="0.25">
      <c r="A117" s="86" t="s">
        <v>153</v>
      </c>
      <c r="B117" s="86"/>
      <c r="C117" s="74"/>
      <c r="D117" s="74"/>
      <c r="E117" s="23">
        <f>C95</f>
        <v>1369</v>
      </c>
    </row>
    <row r="118" spans="1:8" ht="21.6" customHeight="1" x14ac:dyDescent="0.25">
      <c r="A118" s="86"/>
      <c r="B118" s="86"/>
      <c r="C118" s="90" t="s">
        <v>164</v>
      </c>
      <c r="D118" s="90"/>
      <c r="E118" s="6">
        <f>(E30+E112)-SUM(E113:E117)</f>
        <v>331.79999999999973</v>
      </c>
    </row>
    <row r="119" spans="1:8" ht="13.5" customHeight="1" x14ac:dyDescent="0.25">
      <c r="A119" s="30"/>
      <c r="B119" s="30"/>
      <c r="C119" s="30"/>
      <c r="D119" s="30"/>
      <c r="E119" s="30"/>
    </row>
    <row r="120" spans="1:8" ht="17.25" customHeight="1" x14ac:dyDescent="0.25">
      <c r="A120" s="30"/>
      <c r="B120" s="30"/>
      <c r="C120" s="30"/>
      <c r="D120" s="30"/>
      <c r="E120" s="30"/>
      <c r="H120"/>
    </row>
    <row r="121" spans="1:8" ht="21.6" customHeight="1" x14ac:dyDescent="0.25">
      <c r="A121" s="85" t="s">
        <v>295</v>
      </c>
      <c r="B121" s="85"/>
      <c r="C121" s="85"/>
      <c r="D121" s="85"/>
      <c r="E121" s="85"/>
      <c r="G121" s="37" t="s">
        <v>245</v>
      </c>
      <c r="H121" s="23">
        <v>0</v>
      </c>
    </row>
    <row r="122" spans="1:8" ht="21.6" customHeight="1" x14ac:dyDescent="0.25">
      <c r="A122" s="85" t="s">
        <v>152</v>
      </c>
      <c r="B122" s="85"/>
      <c r="C122" s="85" t="s">
        <v>31</v>
      </c>
      <c r="D122" s="85"/>
      <c r="E122" s="28" t="s">
        <v>32</v>
      </c>
      <c r="G122" s="38" t="s">
        <v>246</v>
      </c>
      <c r="H122" s="96">
        <f>300-H121</f>
        <v>300</v>
      </c>
    </row>
    <row r="123" spans="1:8" ht="43.15" customHeight="1" x14ac:dyDescent="0.25">
      <c r="A123" s="86" t="s">
        <v>296</v>
      </c>
      <c r="B123" s="86"/>
      <c r="C123" s="74"/>
      <c r="D123" s="74"/>
      <c r="E123" s="6">
        <f>E118</f>
        <v>331.79999999999973</v>
      </c>
      <c r="G123" s="40" t="s">
        <v>248</v>
      </c>
      <c r="H123" s="96"/>
    </row>
    <row r="124" spans="1:8" ht="21.6" customHeight="1" x14ac:dyDescent="0.25">
      <c r="A124" s="102" t="s">
        <v>132</v>
      </c>
      <c r="B124" s="103"/>
      <c r="C124" s="82" t="s">
        <v>532</v>
      </c>
      <c r="D124" s="82"/>
      <c r="E124" s="23">
        <v>400</v>
      </c>
      <c r="H124"/>
    </row>
    <row r="125" spans="1:8" ht="150" customHeight="1" x14ac:dyDescent="0.25">
      <c r="A125" s="104"/>
      <c r="B125" s="105"/>
      <c r="C125" s="101" t="s">
        <v>536</v>
      </c>
      <c r="D125" s="99"/>
      <c r="E125" s="23">
        <v>284.60000000000002</v>
      </c>
      <c r="H125"/>
    </row>
    <row r="126" spans="1:8" ht="21.6" customHeight="1" x14ac:dyDescent="0.25">
      <c r="A126" s="104"/>
      <c r="B126" s="105"/>
      <c r="C126" s="74" t="s">
        <v>530</v>
      </c>
      <c r="D126" s="74"/>
      <c r="E126" s="23">
        <v>0</v>
      </c>
      <c r="H126"/>
    </row>
    <row r="127" spans="1:8" ht="86.45" customHeight="1" x14ac:dyDescent="0.25">
      <c r="A127" s="106"/>
      <c r="B127" s="107"/>
      <c r="C127" s="82" t="s">
        <v>531</v>
      </c>
      <c r="D127" s="82"/>
      <c r="E127" s="23">
        <v>288</v>
      </c>
    </row>
    <row r="128" spans="1:8" ht="21.6" customHeight="1" x14ac:dyDescent="0.25">
      <c r="A128" s="86" t="s">
        <v>153</v>
      </c>
      <c r="B128" s="86"/>
      <c r="C128" s="74"/>
      <c r="D128" s="74"/>
      <c r="E128" s="23">
        <f>C95</f>
        <v>1369</v>
      </c>
    </row>
    <row r="129" spans="1:5" ht="21.6" customHeight="1" x14ac:dyDescent="0.25">
      <c r="A129" s="86"/>
      <c r="B129" s="86"/>
      <c r="C129" s="90" t="s">
        <v>164</v>
      </c>
      <c r="D129" s="90"/>
      <c r="E129" s="6">
        <f>(E38+E123)-SUM(E124:E128)</f>
        <v>1363.1999999999998</v>
      </c>
    </row>
    <row r="130" spans="1:5" ht="13.5" customHeight="1" x14ac:dyDescent="0.25">
      <c r="A130" s="15"/>
      <c r="B130" s="15"/>
    </row>
    <row r="131" spans="1:5" ht="13.5" customHeight="1" x14ac:dyDescent="0.25">
      <c r="A131" s="15"/>
      <c r="B131" s="15"/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</sheetData>
  <mergeCells count="92">
    <mergeCell ref="C113:D113"/>
    <mergeCell ref="C114:D114"/>
    <mergeCell ref="C115:D115"/>
    <mergeCell ref="A117:B117"/>
    <mergeCell ref="C117:D117"/>
    <mergeCell ref="A113:B116"/>
    <mergeCell ref="C116:D116"/>
    <mergeCell ref="A128:B128"/>
    <mergeCell ref="C128:D128"/>
    <mergeCell ref="A129:B129"/>
    <mergeCell ref="C129:D129"/>
    <mergeCell ref="A118:B118"/>
    <mergeCell ref="C118:D118"/>
    <mergeCell ref="A121:E121"/>
    <mergeCell ref="C125:D125"/>
    <mergeCell ref="A124:B127"/>
    <mergeCell ref="C127:D127"/>
    <mergeCell ref="H122:H123"/>
    <mergeCell ref="A123:B123"/>
    <mergeCell ref="C123:D123"/>
    <mergeCell ref="C124:D124"/>
    <mergeCell ref="C126:D126"/>
    <mergeCell ref="A122:B122"/>
    <mergeCell ref="C122:D122"/>
    <mergeCell ref="A111:B111"/>
    <mergeCell ref="C111:D111"/>
    <mergeCell ref="H111:H112"/>
    <mergeCell ref="A112:B112"/>
    <mergeCell ref="C112:D112"/>
    <mergeCell ref="A107:B107"/>
    <mergeCell ref="C107:D107"/>
    <mergeCell ref="A108:B108"/>
    <mergeCell ref="C108:D108"/>
    <mergeCell ref="A110:E110"/>
    <mergeCell ref="A101:B106"/>
    <mergeCell ref="C101:D101"/>
    <mergeCell ref="C102:D102"/>
    <mergeCell ref="C103:D103"/>
    <mergeCell ref="C104:D104"/>
    <mergeCell ref="C105:D105"/>
    <mergeCell ref="C106:D106"/>
    <mergeCell ref="A98:E98"/>
    <mergeCell ref="A99:B99"/>
    <mergeCell ref="C99:D99"/>
    <mergeCell ref="H99:H100"/>
    <mergeCell ref="A100:B100"/>
    <mergeCell ref="C100:D100"/>
    <mergeCell ref="A67:C67"/>
    <mergeCell ref="A70:C70"/>
    <mergeCell ref="A76:C76"/>
    <mergeCell ref="A81:C81"/>
    <mergeCell ref="A88:C88"/>
    <mergeCell ref="A43:C43"/>
    <mergeCell ref="A45:C45"/>
    <mergeCell ref="A50:C51"/>
    <mergeCell ref="A58:C58"/>
    <mergeCell ref="A62:C62"/>
    <mergeCell ref="C33:D33"/>
    <mergeCell ref="C34:D34"/>
    <mergeCell ref="C35:D35"/>
    <mergeCell ref="C37:D37"/>
    <mergeCell ref="A38:B38"/>
    <mergeCell ref="C38:D38"/>
    <mergeCell ref="C36:D36"/>
    <mergeCell ref="C24:D24"/>
    <mergeCell ref="C25:D25"/>
    <mergeCell ref="A30:B30"/>
    <mergeCell ref="C30:D30"/>
    <mergeCell ref="A32:E32"/>
    <mergeCell ref="C27:D27"/>
    <mergeCell ref="C29:D29"/>
    <mergeCell ref="C28:D28"/>
    <mergeCell ref="C26:D26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0:C41 H98 H110 H121">
    <cfRule type="cellIs" dxfId="65" priority="2" operator="equal">
      <formula>0</formula>
    </cfRule>
  </conditionalFormatting>
  <conditionalFormatting sqref="C46:C49 C52:C57 C59:C61 C63:C66 C68:C69 C71:C75 C77:C80 C82:C87 C95 E101:E107 E113:E117 E124:E128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1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7" zoomScaleNormal="100" workbookViewId="0">
      <selection activeCell="E92" sqref="E92:G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7" t="s">
        <v>297</v>
      </c>
      <c r="B1" s="67"/>
      <c r="C1" s="67"/>
      <c r="D1" s="67"/>
      <c r="E1" s="67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3990.2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2" t="s">
        <v>23</v>
      </c>
      <c r="B4" s="92"/>
      <c r="C4" s="6">
        <f>SUM(C3)</f>
        <v>3990.2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0" t="s">
        <v>25</v>
      </c>
      <c r="B5" s="90"/>
      <c r="C5" s="6">
        <f>C82</f>
        <v>-5800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0" t="s">
        <v>298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299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300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301</v>
      </c>
      <c r="B12" s="14" t="s">
        <v>58</v>
      </c>
      <c r="C12" s="74" t="s">
        <v>202</v>
      </c>
      <c r="D12" s="74"/>
      <c r="E12" s="6">
        <v>0</v>
      </c>
    </row>
    <row r="13" spans="1:37" ht="21.6" customHeight="1" x14ac:dyDescent="0.25">
      <c r="A13" s="75"/>
      <c r="B13" s="75"/>
      <c r="C13" s="90" t="s">
        <v>38</v>
      </c>
      <c r="D13" s="90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0" t="s">
        <v>302</v>
      </c>
      <c r="B15" s="80"/>
      <c r="C15" s="80"/>
      <c r="D15" s="80"/>
      <c r="E15" s="8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303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304</v>
      </c>
      <c r="B18" s="14" t="s">
        <v>264</v>
      </c>
      <c r="C18" s="82" t="s">
        <v>36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305</v>
      </c>
      <c r="B19" s="14" t="s">
        <v>58</v>
      </c>
      <c r="C19" s="74" t="s">
        <v>202</v>
      </c>
      <c r="D19" s="74"/>
      <c r="E19" s="6">
        <v>0</v>
      </c>
    </row>
    <row r="20" spans="1:28" ht="21.6" customHeight="1" x14ac:dyDescent="0.25">
      <c r="A20" s="75"/>
      <c r="B20" s="75"/>
      <c r="C20" s="90" t="s">
        <v>38</v>
      </c>
      <c r="D20" s="90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0" t="s">
        <v>306</v>
      </c>
      <c r="B22" s="80"/>
      <c r="C22" s="80"/>
      <c r="D22" s="80"/>
      <c r="E22" s="8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73" t="s">
        <v>31</v>
      </c>
      <c r="D23" s="7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307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308</v>
      </c>
      <c r="B25" s="14" t="s">
        <v>58</v>
      </c>
      <c r="C25" s="74" t="s">
        <v>202</v>
      </c>
      <c r="D25" s="74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5"/>
      <c r="B26" s="75"/>
      <c r="C26" s="90" t="s">
        <v>38</v>
      </c>
      <c r="D26" s="90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3" t="s">
        <v>309</v>
      </c>
      <c r="B31" s="83"/>
      <c r="C31" s="83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84" t="s">
        <v>72</v>
      </c>
      <c r="B33" s="84"/>
      <c r="C33" s="84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84" t="s">
        <v>282</v>
      </c>
      <c r="B38" s="84"/>
      <c r="C38" s="84"/>
    </row>
    <row r="39" spans="1:38" s="15" customFormat="1" ht="21.6" customHeight="1" x14ac:dyDescent="0.25">
      <c r="A39" s="84"/>
      <c r="B39" s="84"/>
      <c r="C39" s="84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84" t="s">
        <v>93</v>
      </c>
      <c r="B46" s="84"/>
      <c r="C46" s="84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84" t="s">
        <v>103</v>
      </c>
      <c r="B50" s="84"/>
      <c r="C50" s="84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84" t="s">
        <v>113</v>
      </c>
      <c r="B55" s="84"/>
      <c r="C55" s="84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84" t="s">
        <v>117</v>
      </c>
      <c r="B58" s="84"/>
      <c r="C58" s="84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84" t="s">
        <v>126</v>
      </c>
      <c r="B64" s="84"/>
      <c r="C64" s="84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84" t="s">
        <v>132</v>
      </c>
      <c r="B69" s="84"/>
      <c r="C69" s="84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310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0</v>
      </c>
    </row>
    <row r="74" spans="1:3" ht="21.6" customHeight="1" x14ac:dyDescent="0.25">
      <c r="A74" s="25"/>
      <c r="B74" s="27" t="s">
        <v>141</v>
      </c>
      <c r="C74" s="23">
        <f>SUM(C70:C73)</f>
        <v>420</v>
      </c>
    </row>
    <row r="75" spans="1:3" ht="21.6" customHeight="1" x14ac:dyDescent="0.25">
      <c r="A75" s="25"/>
      <c r="B75" s="27" t="s">
        <v>23</v>
      </c>
      <c r="C75" s="23">
        <f>C37+C45+C49+C54+C57+C63+C68+C74</f>
        <v>647</v>
      </c>
    </row>
    <row r="76" spans="1:3" ht="21.6" customHeight="1" x14ac:dyDescent="0.25">
      <c r="A76" s="84" t="s">
        <v>143</v>
      </c>
      <c r="B76" s="84"/>
      <c r="C76" s="84"/>
    </row>
    <row r="77" spans="1:3" ht="21.6" customHeight="1" x14ac:dyDescent="0.25">
      <c r="A77" s="25" t="s">
        <v>144</v>
      </c>
      <c r="B77" s="4"/>
      <c r="C77" s="6">
        <f>IF(('October 2024 - December 2024'!C89)+SUM(E88+E98+E106)  &lt; 0,(('October 2024 - December 2024'!C89))+SUM(E88+E98+E106), TEXT((('October 2024 - December 2024'!C89))+SUM(E88+E98+E106),"+$0.00"))</f>
        <v>-5800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2024'!C91)+SUM(0) &lt; 0,(('October 2024 - December 2024'!C91))+SUM(0), TEXT((('October 2024 - December 2024'!C91))+SUM(0),"+$0.00"))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-5800</v>
      </c>
    </row>
    <row r="83" spans="1:37" ht="21.6" customHeight="1" x14ac:dyDescent="0.25">
      <c r="A83" s="13"/>
      <c r="B83" s="11" t="s">
        <v>150</v>
      </c>
      <c r="C83" s="23">
        <f>C75</f>
        <v>647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5" t="s">
        <v>311</v>
      </c>
      <c r="B86" s="85"/>
      <c r="C86" s="85"/>
      <c r="D86" s="85"/>
      <c r="E86" s="85"/>
      <c r="F86" s="85"/>
      <c r="G86" s="85"/>
      <c r="I86" s="37" t="s">
        <v>245</v>
      </c>
      <c r="J86" s="23">
        <v>0</v>
      </c>
    </row>
    <row r="87" spans="1:37" ht="21.6" customHeight="1" x14ac:dyDescent="0.25">
      <c r="A87" s="85" t="s">
        <v>152</v>
      </c>
      <c r="B87" s="85"/>
      <c r="C87" s="85" t="s">
        <v>31</v>
      </c>
      <c r="D87" s="85"/>
      <c r="E87" s="85" t="s">
        <v>32</v>
      </c>
      <c r="F87" s="85"/>
      <c r="G87" s="85"/>
      <c r="H87" s="15"/>
      <c r="I87" s="38" t="s">
        <v>246</v>
      </c>
      <c r="J87" s="96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86" t="s">
        <v>132</v>
      </c>
      <c r="B88" s="86"/>
      <c r="C88" s="74" t="s">
        <v>157</v>
      </c>
      <c r="D88" s="74"/>
      <c r="E88" s="109">
        <v>0</v>
      </c>
      <c r="F88" s="109"/>
      <c r="G88" s="109"/>
      <c r="I88" s="40" t="s">
        <v>248</v>
      </c>
      <c r="J88" s="96"/>
    </row>
    <row r="89" spans="1:37" ht="43.15" customHeight="1" x14ac:dyDescent="0.25">
      <c r="A89" s="86"/>
      <c r="B89" s="86"/>
      <c r="C89" s="108" t="s">
        <v>521</v>
      </c>
      <c r="D89" s="82"/>
      <c r="E89" s="109">
        <v>900</v>
      </c>
      <c r="F89" s="109"/>
      <c r="G89" s="109"/>
      <c r="I89" s="40"/>
      <c r="J89" s="39"/>
    </row>
    <row r="90" spans="1:37" ht="21.6" customHeight="1" x14ac:dyDescent="0.25">
      <c r="A90" s="86"/>
      <c r="B90" s="86"/>
      <c r="C90" s="82" t="s">
        <v>312</v>
      </c>
      <c r="D90" s="82"/>
      <c r="E90" s="109">
        <v>0</v>
      </c>
      <c r="F90" s="109"/>
      <c r="G90" s="109"/>
      <c r="J90"/>
    </row>
    <row r="91" spans="1:37" ht="21.6" customHeight="1" x14ac:dyDescent="0.25">
      <c r="A91" s="86" t="s">
        <v>153</v>
      </c>
      <c r="B91" s="86"/>
      <c r="C91" s="74"/>
      <c r="D91" s="74"/>
      <c r="E91" s="109">
        <f>C83</f>
        <v>647</v>
      </c>
      <c r="F91" s="109"/>
      <c r="G91" s="109"/>
      <c r="J91"/>
    </row>
    <row r="92" spans="1:37" ht="21.6" customHeight="1" x14ac:dyDescent="0.25">
      <c r="A92" s="86"/>
      <c r="B92" s="86"/>
      <c r="C92" s="88" t="s">
        <v>154</v>
      </c>
      <c r="D92" s="88"/>
      <c r="E92" s="71">
        <f>('October 2024 - December 2024'!E129+E13)-SUM(E88:E91)</f>
        <v>2289.1999999999998</v>
      </c>
      <c r="F92" s="71"/>
      <c r="G92" s="71"/>
      <c r="J92"/>
    </row>
    <row r="93" spans="1:37" ht="13.5" customHeight="1" x14ac:dyDescent="0.25">
      <c r="J93"/>
    </row>
    <row r="94" spans="1:37" ht="21.6" customHeight="1" x14ac:dyDescent="0.25">
      <c r="A94" s="85" t="s">
        <v>313</v>
      </c>
      <c r="B94" s="85"/>
      <c r="C94" s="85"/>
      <c r="D94" s="85"/>
      <c r="E94" s="85"/>
      <c r="F94" s="85"/>
      <c r="G94" s="85"/>
      <c r="I94" s="37" t="s">
        <v>245</v>
      </c>
      <c r="J94" s="23">
        <v>0</v>
      </c>
    </row>
    <row r="95" spans="1:37" ht="21.6" customHeight="1" x14ac:dyDescent="0.25">
      <c r="A95" s="85" t="s">
        <v>152</v>
      </c>
      <c r="B95" s="85"/>
      <c r="C95" s="85" t="s">
        <v>31</v>
      </c>
      <c r="D95" s="85"/>
      <c r="E95" s="85" t="s">
        <v>32</v>
      </c>
      <c r="F95" s="85"/>
      <c r="G95" s="85"/>
      <c r="H95" s="15"/>
      <c r="I95" s="38" t="s">
        <v>246</v>
      </c>
      <c r="J95" s="96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86" t="s">
        <v>314</v>
      </c>
      <c r="B96" s="86"/>
      <c r="C96" s="74"/>
      <c r="D96" s="74"/>
      <c r="E96" s="71">
        <f>E92</f>
        <v>2289.1999999999998</v>
      </c>
      <c r="F96" s="71"/>
      <c r="G96" s="71"/>
      <c r="I96" s="40" t="s">
        <v>248</v>
      </c>
      <c r="J96" s="96"/>
    </row>
    <row r="97" spans="1:37" ht="43.15" customHeight="1" x14ac:dyDescent="0.25">
      <c r="A97" s="86" t="s">
        <v>132</v>
      </c>
      <c r="B97" s="86"/>
      <c r="C97" s="82" t="s">
        <v>315</v>
      </c>
      <c r="D97" s="82"/>
      <c r="E97" s="109">
        <v>150</v>
      </c>
      <c r="F97" s="109"/>
      <c r="G97" s="109"/>
      <c r="J97"/>
    </row>
    <row r="98" spans="1:37" ht="64.900000000000006" customHeight="1" x14ac:dyDescent="0.25">
      <c r="A98" s="86"/>
      <c r="B98" s="86"/>
      <c r="C98" s="82" t="s">
        <v>518</v>
      </c>
      <c r="D98" s="82"/>
      <c r="E98" s="109">
        <v>833</v>
      </c>
      <c r="F98" s="109"/>
      <c r="G98" s="109"/>
      <c r="J98"/>
    </row>
    <row r="99" spans="1:37" ht="21.6" customHeight="1" x14ac:dyDescent="0.25">
      <c r="A99" s="86" t="s">
        <v>153</v>
      </c>
      <c r="B99" s="86"/>
      <c r="C99" s="110"/>
      <c r="D99" s="110"/>
      <c r="E99" s="109">
        <f>C83</f>
        <v>647</v>
      </c>
      <c r="F99" s="109"/>
      <c r="G99" s="109"/>
      <c r="J99"/>
    </row>
    <row r="100" spans="1:37" ht="21.6" customHeight="1" x14ac:dyDescent="0.25">
      <c r="A100" s="86"/>
      <c r="B100" s="86"/>
      <c r="C100" s="90" t="s">
        <v>164</v>
      </c>
      <c r="D100" s="90"/>
      <c r="E100" s="71">
        <f>(E20+E96)-SUM(E97:E99)</f>
        <v>3132.2</v>
      </c>
      <c r="F100" s="71"/>
      <c r="G100" s="71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85" t="s">
        <v>316</v>
      </c>
      <c r="B103" s="85"/>
      <c r="C103" s="85"/>
      <c r="D103" s="85"/>
      <c r="E103" s="85"/>
      <c r="F103" s="85"/>
      <c r="G103" s="85"/>
      <c r="I103" s="37" t="s">
        <v>245</v>
      </c>
      <c r="J103" s="23">
        <v>0</v>
      </c>
    </row>
    <row r="104" spans="1:37" ht="21.6" customHeight="1" x14ac:dyDescent="0.25">
      <c r="A104" s="85" t="s">
        <v>152</v>
      </c>
      <c r="B104" s="85"/>
      <c r="C104" s="85" t="s">
        <v>31</v>
      </c>
      <c r="D104" s="85"/>
      <c r="E104" s="85" t="s">
        <v>32</v>
      </c>
      <c r="F104" s="85"/>
      <c r="G104" s="85"/>
      <c r="H104" s="15"/>
      <c r="I104" s="38" t="s">
        <v>246</v>
      </c>
      <c r="J104" s="96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86" t="s">
        <v>317</v>
      </c>
      <c r="B105" s="86"/>
      <c r="C105" s="74"/>
      <c r="D105" s="74"/>
      <c r="E105" s="71">
        <f>E100</f>
        <v>3132.2</v>
      </c>
      <c r="F105" s="71"/>
      <c r="G105" s="71"/>
      <c r="I105" s="40" t="s">
        <v>248</v>
      </c>
      <c r="J105" s="96"/>
    </row>
    <row r="106" spans="1:37" ht="21.6" customHeight="1" x14ac:dyDescent="0.25">
      <c r="A106" s="86" t="s">
        <v>132</v>
      </c>
      <c r="B106" s="86"/>
      <c r="C106" s="74" t="s">
        <v>516</v>
      </c>
      <c r="D106" s="74"/>
      <c r="E106" s="109">
        <v>900</v>
      </c>
      <c r="F106" s="109"/>
      <c r="G106" s="109"/>
      <c r="J106"/>
    </row>
    <row r="107" spans="1:37" ht="21.6" customHeight="1" x14ac:dyDescent="0.25">
      <c r="A107" s="86"/>
      <c r="B107" s="86"/>
      <c r="C107" s="82" t="s">
        <v>318</v>
      </c>
      <c r="D107" s="82"/>
      <c r="E107" s="109">
        <v>0</v>
      </c>
      <c r="F107" s="109"/>
      <c r="G107" s="109"/>
    </row>
    <row r="108" spans="1:37" ht="21.6" customHeight="1" x14ac:dyDescent="0.25">
      <c r="A108" s="86" t="s">
        <v>153</v>
      </c>
      <c r="B108" s="86"/>
      <c r="C108" s="74"/>
      <c r="D108" s="74"/>
      <c r="E108" s="109">
        <f>C83</f>
        <v>647</v>
      </c>
      <c r="F108" s="109"/>
      <c r="G108" s="109"/>
    </row>
    <row r="109" spans="1:37" ht="21.6" customHeight="1" x14ac:dyDescent="0.25">
      <c r="A109" s="86"/>
      <c r="B109" s="86"/>
      <c r="C109" s="90" t="s">
        <v>164</v>
      </c>
      <c r="D109" s="90"/>
      <c r="E109" s="71">
        <f>(E26+E105)-SUM(E106:E108)</f>
        <v>3990.2</v>
      </c>
      <c r="F109" s="71"/>
      <c r="G109" s="71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08:B108"/>
    <mergeCell ref="C108:D108"/>
    <mergeCell ref="E108:G108"/>
    <mergeCell ref="A109:B109"/>
    <mergeCell ref="C109:D109"/>
    <mergeCell ref="E109:G109"/>
    <mergeCell ref="A106:B107"/>
    <mergeCell ref="C106:D106"/>
    <mergeCell ref="E106:G106"/>
    <mergeCell ref="C107:D107"/>
    <mergeCell ref="E107:G107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99:B99"/>
    <mergeCell ref="C99:D99"/>
    <mergeCell ref="E99:G99"/>
    <mergeCell ref="A100:B100"/>
    <mergeCell ref="C100:D100"/>
    <mergeCell ref="E100:G100"/>
    <mergeCell ref="A97:B98"/>
    <mergeCell ref="C97:D97"/>
    <mergeCell ref="E97:G97"/>
    <mergeCell ref="C98:D98"/>
    <mergeCell ref="E98:G98"/>
    <mergeCell ref="A94:G94"/>
    <mergeCell ref="A95:B95"/>
    <mergeCell ref="C95:D95"/>
    <mergeCell ref="E95:G95"/>
    <mergeCell ref="J95:J96"/>
    <mergeCell ref="A96:B96"/>
    <mergeCell ref="C96:D96"/>
    <mergeCell ref="E96:G96"/>
    <mergeCell ref="A91:B91"/>
    <mergeCell ref="C91:D91"/>
    <mergeCell ref="E91:G91"/>
    <mergeCell ref="A92:B92"/>
    <mergeCell ref="C92:D92"/>
    <mergeCell ref="E92:G92"/>
    <mergeCell ref="J87:J88"/>
    <mergeCell ref="A88:B90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5" zoomScaleNormal="100" workbookViewId="0">
      <selection activeCell="E76" sqref="E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7" t="s">
        <v>319</v>
      </c>
      <c r="B1" s="67"/>
      <c r="C1" s="67"/>
      <c r="D1" s="67"/>
      <c r="E1" s="67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6918.2000000000007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2" t="s">
        <v>23</v>
      </c>
      <c r="B4" s="92"/>
      <c r="C4" s="6">
        <f>SUM(C3)</f>
        <v>6918.2000000000007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90" t="s">
        <v>25</v>
      </c>
      <c r="B5" s="90"/>
      <c r="C5" s="6">
        <f>C83</f>
        <v>-3400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0" t="s">
        <v>320</v>
      </c>
      <c r="B8" s="80"/>
      <c r="C8" s="80"/>
      <c r="D8" s="80"/>
      <c r="E8" s="80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</row>
    <row r="10" spans="1:25" ht="21.6" customHeight="1" x14ac:dyDescent="0.25">
      <c r="A10" s="13" t="s">
        <v>321</v>
      </c>
      <c r="B10" s="14" t="s">
        <v>35</v>
      </c>
      <c r="C10" s="74" t="s">
        <v>36</v>
      </c>
      <c r="D10" s="74"/>
      <c r="E10" s="6">
        <v>2405</v>
      </c>
    </row>
    <row r="11" spans="1:25" ht="21.6" customHeight="1" x14ac:dyDescent="0.25">
      <c r="A11" s="13" t="s">
        <v>322</v>
      </c>
      <c r="B11" s="14" t="s">
        <v>264</v>
      </c>
      <c r="C11" s="82" t="s">
        <v>36</v>
      </c>
      <c r="D11" s="82"/>
      <c r="E11" s="6">
        <v>68</v>
      </c>
    </row>
    <row r="12" spans="1:25" ht="21.6" customHeight="1" x14ac:dyDescent="0.25">
      <c r="A12" s="13" t="s">
        <v>323</v>
      </c>
      <c r="B12" s="14" t="s">
        <v>58</v>
      </c>
      <c r="C12" s="74" t="s">
        <v>202</v>
      </c>
      <c r="D12" s="74"/>
      <c r="E12" s="6">
        <v>0</v>
      </c>
    </row>
    <row r="13" spans="1:25" ht="21.6" customHeight="1" x14ac:dyDescent="0.25">
      <c r="A13" s="75"/>
      <c r="B13" s="75"/>
      <c r="C13" s="90" t="s">
        <v>38</v>
      </c>
      <c r="D13" s="90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0" t="s">
        <v>324</v>
      </c>
      <c r="B15" s="80"/>
      <c r="C15" s="80"/>
      <c r="D15" s="80"/>
      <c r="E15" s="80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</row>
    <row r="17" spans="1:25" ht="21.6" customHeight="1" x14ac:dyDescent="0.25">
      <c r="A17" s="13" t="s">
        <v>325</v>
      </c>
      <c r="B17" s="14" t="s">
        <v>35</v>
      </c>
      <c r="C17" s="74" t="s">
        <v>36</v>
      </c>
      <c r="D17" s="74"/>
      <c r="E17" s="6">
        <v>2405</v>
      </c>
    </row>
    <row r="18" spans="1:25" ht="21.6" customHeight="1" x14ac:dyDescent="0.25">
      <c r="A18" s="13" t="s">
        <v>326</v>
      </c>
      <c r="B18" s="14" t="s">
        <v>264</v>
      </c>
      <c r="C18" s="82" t="s">
        <v>36</v>
      </c>
      <c r="D18" s="82"/>
      <c r="E18" s="6">
        <v>68</v>
      </c>
    </row>
    <row r="19" spans="1:25" ht="21.6" customHeight="1" x14ac:dyDescent="0.25">
      <c r="A19" s="13" t="s">
        <v>327</v>
      </c>
      <c r="B19" s="14" t="s">
        <v>264</v>
      </c>
      <c r="C19" s="82" t="s">
        <v>36</v>
      </c>
      <c r="D19" s="82"/>
      <c r="E19" s="6">
        <v>68</v>
      </c>
    </row>
    <row r="20" spans="1:25" ht="21.6" customHeight="1" x14ac:dyDescent="0.25">
      <c r="A20" s="13" t="s">
        <v>328</v>
      </c>
      <c r="B20" s="14" t="s">
        <v>58</v>
      </c>
      <c r="C20" s="74" t="s">
        <v>202</v>
      </c>
      <c r="D20" s="74"/>
      <c r="E20" s="6">
        <v>0</v>
      </c>
    </row>
    <row r="21" spans="1:25" ht="21.6" customHeight="1" x14ac:dyDescent="0.25">
      <c r="A21" s="75"/>
      <c r="B21" s="75"/>
      <c r="C21" s="90" t="s">
        <v>38</v>
      </c>
      <c r="D21" s="90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0" t="s">
        <v>329</v>
      </c>
      <c r="B23" s="80"/>
      <c r="C23" s="80"/>
      <c r="D23" s="80"/>
      <c r="E23" s="80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73" t="s">
        <v>31</v>
      </c>
      <c r="D24" s="73"/>
      <c r="E24" s="5" t="s">
        <v>32</v>
      </c>
    </row>
    <row r="25" spans="1:25" ht="21.6" customHeight="1" x14ac:dyDescent="0.25">
      <c r="A25" s="13" t="s">
        <v>330</v>
      </c>
      <c r="B25" s="14" t="s">
        <v>35</v>
      </c>
      <c r="C25" s="74" t="s">
        <v>36</v>
      </c>
      <c r="D25" s="74"/>
      <c r="E25" s="6">
        <v>2405</v>
      </c>
    </row>
    <row r="26" spans="1:25" ht="21.6" customHeight="1" x14ac:dyDescent="0.25">
      <c r="A26" s="13" t="s">
        <v>331</v>
      </c>
      <c r="B26" s="14" t="s">
        <v>58</v>
      </c>
      <c r="C26" s="74" t="s">
        <v>202</v>
      </c>
      <c r="D26" s="74"/>
      <c r="E26" s="6">
        <v>0</v>
      </c>
    </row>
    <row r="27" spans="1:25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3" t="s">
        <v>332</v>
      </c>
      <c r="B32" s="83"/>
      <c r="C32" s="83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4" t="s">
        <v>72</v>
      </c>
      <c r="B34" s="84"/>
      <c r="C34" s="84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4" t="s">
        <v>282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4" t="s">
        <v>93</v>
      </c>
      <c r="B47" s="84"/>
      <c r="C47" s="84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84" t="s">
        <v>103</v>
      </c>
      <c r="B51" s="84"/>
      <c r="C51" s="84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84" t="s">
        <v>113</v>
      </c>
      <c r="B56" s="84"/>
      <c r="C56" s="84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84" t="s">
        <v>117</v>
      </c>
      <c r="B59" s="84"/>
      <c r="C59" s="84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-3400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-3400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5" t="s">
        <v>333</v>
      </c>
      <c r="B87" s="85"/>
      <c r="C87" s="85"/>
      <c r="D87" s="85"/>
      <c r="E87" s="85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11" t="s">
        <v>334</v>
      </c>
      <c r="H88" s="96">
        <f>C71-H87</f>
        <v>300</v>
      </c>
    </row>
    <row r="89" spans="1:8" ht="21.6" customHeight="1" x14ac:dyDescent="0.25">
      <c r="A89" s="86" t="s">
        <v>132</v>
      </c>
      <c r="B89" s="86"/>
      <c r="C89" s="112" t="s">
        <v>520</v>
      </c>
      <c r="D89" s="74"/>
      <c r="E89" s="23">
        <v>800</v>
      </c>
      <c r="G89" s="111"/>
      <c r="H89" s="96"/>
    </row>
    <row r="90" spans="1:8" ht="21.6" customHeight="1" x14ac:dyDescent="0.25">
      <c r="A90" s="86"/>
      <c r="B90" s="86"/>
      <c r="C90" s="74" t="s">
        <v>318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647</v>
      </c>
    </row>
    <row r="92" spans="1:8" ht="21.6" customHeight="1" x14ac:dyDescent="0.25">
      <c r="A92" s="86"/>
      <c r="B92" s="86"/>
      <c r="C92" s="88" t="s">
        <v>154</v>
      </c>
      <c r="D92" s="88"/>
      <c r="E92" s="6">
        <f>('January 2025 - March 2025'!E109+E13)-SUM(E89:E91)</f>
        <v>5016.2</v>
      </c>
    </row>
    <row r="93" spans="1:8" ht="13.5" customHeight="1" x14ac:dyDescent="0.25"/>
    <row r="94" spans="1:8" ht="21.6" customHeight="1" x14ac:dyDescent="0.25">
      <c r="A94" s="85" t="s">
        <v>335</v>
      </c>
      <c r="B94" s="85"/>
      <c r="C94" s="85"/>
      <c r="D94" s="85"/>
      <c r="E94" s="85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13" t="s">
        <v>334</v>
      </c>
      <c r="H95" s="96">
        <f>C71-H94</f>
        <v>300</v>
      </c>
    </row>
    <row r="96" spans="1:8" ht="21.6" customHeight="1" x14ac:dyDescent="0.25">
      <c r="A96" s="86" t="s">
        <v>336</v>
      </c>
      <c r="B96" s="86"/>
      <c r="C96" s="74"/>
      <c r="D96" s="74"/>
      <c r="E96" s="6">
        <f>E92</f>
        <v>5016.2</v>
      </c>
      <c r="G96" s="113"/>
      <c r="H96" s="96"/>
    </row>
    <row r="97" spans="1:8" ht="21.6" customHeight="1" x14ac:dyDescent="0.25">
      <c r="A97" s="86" t="s">
        <v>132</v>
      </c>
      <c r="B97" s="86"/>
      <c r="C97" s="112" t="s">
        <v>520</v>
      </c>
      <c r="D97" s="74"/>
      <c r="E97" s="23">
        <v>800</v>
      </c>
      <c r="G97" s="113"/>
      <c r="H97" s="96"/>
    </row>
    <row r="98" spans="1:8" ht="43.15" customHeight="1" x14ac:dyDescent="0.25">
      <c r="A98" s="86"/>
      <c r="B98" s="86"/>
      <c r="C98" s="82" t="s">
        <v>337</v>
      </c>
      <c r="D98" s="82"/>
      <c r="E98" s="23">
        <v>150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647</v>
      </c>
    </row>
    <row r="100" spans="1:8" ht="21.6" customHeight="1" x14ac:dyDescent="0.25">
      <c r="A100" s="86"/>
      <c r="B100" s="86"/>
      <c r="C100" s="90" t="s">
        <v>164</v>
      </c>
      <c r="D100" s="90"/>
      <c r="E100" s="6">
        <f>(E21+E96)-SUM(E97:E99)</f>
        <v>5960.2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5" t="s">
        <v>338</v>
      </c>
      <c r="B103" s="85"/>
      <c r="C103" s="85"/>
      <c r="D103" s="85"/>
      <c r="E103" s="85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339</v>
      </c>
      <c r="B105" s="86"/>
      <c r="C105" s="74"/>
      <c r="D105" s="74"/>
      <c r="E105" s="6">
        <f>E100</f>
        <v>5960.2</v>
      </c>
      <c r="G105" s="111"/>
      <c r="H105" s="96"/>
    </row>
    <row r="106" spans="1:8" ht="21.6" customHeight="1" x14ac:dyDescent="0.25">
      <c r="A106" s="86" t="s">
        <v>132</v>
      </c>
      <c r="B106" s="86"/>
      <c r="C106" s="112" t="s">
        <v>520</v>
      </c>
      <c r="D106" s="74"/>
      <c r="E106" s="23">
        <v>800</v>
      </c>
      <c r="G106" s="111"/>
      <c r="H106" s="96"/>
    </row>
    <row r="107" spans="1:8" ht="21.6" customHeight="1" x14ac:dyDescent="0.25">
      <c r="A107" s="86"/>
      <c r="B107" s="86"/>
      <c r="C107" s="74" t="s">
        <v>318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6918.2000000000007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49" zoomScaleNormal="100" workbookViewId="0">
      <selection activeCell="E78" sqref="E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7" t="s">
        <v>340</v>
      </c>
      <c r="B1" s="67"/>
      <c r="C1" s="67"/>
      <c r="D1" s="67"/>
      <c r="E1" s="67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9596.2000000000007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2" t="s">
        <v>23</v>
      </c>
      <c r="B4" s="92"/>
      <c r="C4" s="6">
        <f>SUM(C3)</f>
        <v>9596.2000000000007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0" t="s">
        <v>25</v>
      </c>
      <c r="B5" s="90"/>
      <c r="C5" s="6">
        <f>C83</f>
        <v>-900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0" t="s">
        <v>341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342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343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344</v>
      </c>
      <c r="B12" s="14" t="s">
        <v>264</v>
      </c>
      <c r="C12" s="82" t="s">
        <v>36</v>
      </c>
      <c r="D12" s="82"/>
      <c r="E12" s="6">
        <v>68</v>
      </c>
    </row>
    <row r="13" spans="1:49" ht="21.6" customHeight="1" x14ac:dyDescent="0.25">
      <c r="A13" s="13" t="s">
        <v>345</v>
      </c>
      <c r="B13" s="14" t="s">
        <v>58</v>
      </c>
      <c r="C13" s="74" t="s">
        <v>202</v>
      </c>
      <c r="D13" s="74"/>
      <c r="E13" s="6">
        <v>0</v>
      </c>
    </row>
    <row r="14" spans="1:49" ht="21.6" customHeight="1" x14ac:dyDescent="0.25">
      <c r="A14" s="75"/>
      <c r="B14" s="75"/>
      <c r="C14" s="90" t="s">
        <v>38</v>
      </c>
      <c r="D14" s="90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0" t="s">
        <v>346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347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348</v>
      </c>
      <c r="B19" s="14" t="s">
        <v>264</v>
      </c>
      <c r="C19" s="82" t="s">
        <v>36</v>
      </c>
      <c r="D19" s="8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349</v>
      </c>
      <c r="B20" s="14" t="s">
        <v>58</v>
      </c>
      <c r="C20" s="74" t="s">
        <v>202</v>
      </c>
      <c r="D20" s="74"/>
      <c r="E20" s="6">
        <v>0</v>
      </c>
    </row>
    <row r="21" spans="1:26" ht="21.6" customHeight="1" x14ac:dyDescent="0.25">
      <c r="A21" s="75"/>
      <c r="B21" s="75"/>
      <c r="C21" s="90" t="s">
        <v>38</v>
      </c>
      <c r="D21" s="90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0" t="s">
        <v>350</v>
      </c>
      <c r="B23" s="80"/>
      <c r="C23" s="80"/>
      <c r="D23" s="80"/>
      <c r="E23" s="80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3" t="s">
        <v>31</v>
      </c>
      <c r="D24" s="7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351</v>
      </c>
      <c r="B25" s="14" t="s">
        <v>35</v>
      </c>
      <c r="C25" s="74" t="s">
        <v>36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352</v>
      </c>
      <c r="B26" s="14" t="s">
        <v>58</v>
      </c>
      <c r="C26" s="74" t="s">
        <v>202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3" t="s">
        <v>353</v>
      </c>
      <c r="B32" s="83"/>
      <c r="C32" s="83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4" t="s">
        <v>72</v>
      </c>
      <c r="B34" s="84"/>
      <c r="C34" s="84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4" t="s">
        <v>282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4" t="s">
        <v>93</v>
      </c>
      <c r="B47" s="84"/>
      <c r="C47" s="84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>
        <f>IF(('April 2025 - June 2025'!C78)+SUM(E90+E98+E107) &lt; 0,(('April 2025 - June 2025'!C78))+SUM(E90+E98+E107), TEXT((('April 2025 - June 2025'!C78))+SUM(E90+E98+E107),"+$0.00"))</f>
        <v>-900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-900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4" t="s">
        <v>354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5" t="s">
        <v>355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356</v>
      </c>
      <c r="D89" s="82"/>
      <c r="E89" s="23">
        <v>150</v>
      </c>
      <c r="G89" s="115"/>
      <c r="H89" s="96"/>
    </row>
    <row r="90" spans="1:8" ht="21.6" customHeight="1" x14ac:dyDescent="0.25">
      <c r="A90" s="86"/>
      <c r="B90" s="86"/>
      <c r="C90" s="112" t="s">
        <v>519</v>
      </c>
      <c r="D90" s="74"/>
      <c r="E90" s="23">
        <v>800</v>
      </c>
      <c r="G90" s="115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647</v>
      </c>
    </row>
    <row r="92" spans="1:8" ht="21.6" customHeight="1" x14ac:dyDescent="0.25">
      <c r="A92" s="86"/>
      <c r="B92" s="86"/>
      <c r="C92" s="88" t="s">
        <v>154</v>
      </c>
      <c r="D92" s="88"/>
      <c r="E92" s="6">
        <f>('April 2025 - June 2025'!E109+E14)-SUM(E89:E91)</f>
        <v>7862.2000000000007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4" t="s">
        <v>357</v>
      </c>
      <c r="B94" s="114"/>
      <c r="C94" s="114"/>
      <c r="D94" s="114"/>
      <c r="E94" s="114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5" t="s">
        <v>334</v>
      </c>
      <c r="H95" s="96">
        <f>C71-H94</f>
        <v>300</v>
      </c>
    </row>
    <row r="96" spans="1:8" ht="21.6" customHeight="1" x14ac:dyDescent="0.25">
      <c r="A96" s="86" t="s">
        <v>358</v>
      </c>
      <c r="B96" s="86"/>
      <c r="C96" s="74"/>
      <c r="D96" s="74"/>
      <c r="E96" s="6">
        <f>E92</f>
        <v>7862.2000000000007</v>
      </c>
      <c r="G96" s="115"/>
      <c r="H96" s="96"/>
    </row>
    <row r="97" spans="1:8" ht="43.15" customHeight="1" x14ac:dyDescent="0.25">
      <c r="A97" s="86" t="s">
        <v>132</v>
      </c>
      <c r="B97" s="86"/>
      <c r="C97" s="82" t="s">
        <v>359</v>
      </c>
      <c r="D97" s="82"/>
      <c r="E97" s="23">
        <v>150</v>
      </c>
      <c r="G97" s="115"/>
      <c r="H97" s="96"/>
    </row>
    <row r="98" spans="1:8" ht="21.6" customHeight="1" x14ac:dyDescent="0.25">
      <c r="A98" s="86"/>
      <c r="B98" s="86"/>
      <c r="C98" s="112" t="s">
        <v>519</v>
      </c>
      <c r="D98" s="74"/>
      <c r="E98" s="23">
        <v>800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647</v>
      </c>
    </row>
    <row r="100" spans="1:8" ht="21.6" customHeight="1" x14ac:dyDescent="0.25">
      <c r="A100" s="86"/>
      <c r="B100" s="86"/>
      <c r="C100" s="90" t="s">
        <v>164</v>
      </c>
      <c r="D100" s="90"/>
      <c r="E100" s="6">
        <f>(E21+E96)-SUM(E97:E99)</f>
        <v>8738.2000000000007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6" t="s">
        <v>360</v>
      </c>
      <c r="B103" s="116"/>
      <c r="C103" s="116"/>
      <c r="D103" s="116"/>
      <c r="E103" s="116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361</v>
      </c>
      <c r="B105" s="86"/>
      <c r="C105" s="74"/>
      <c r="D105" s="74"/>
      <c r="E105" s="6">
        <f>E100</f>
        <v>8738.2000000000007</v>
      </c>
      <c r="G105" s="111"/>
      <c r="H105" s="96"/>
    </row>
    <row r="106" spans="1:8" ht="21.6" customHeight="1" x14ac:dyDescent="0.25">
      <c r="A106" s="86" t="s">
        <v>132</v>
      </c>
      <c r="B106" s="86"/>
      <c r="C106" s="74" t="s">
        <v>362</v>
      </c>
      <c r="D106" s="74"/>
      <c r="E106" s="23">
        <v>0</v>
      </c>
      <c r="G106" s="111"/>
      <c r="H106" s="96"/>
    </row>
    <row r="107" spans="1:8" ht="21.6" customHeight="1" x14ac:dyDescent="0.25">
      <c r="A107" s="86"/>
      <c r="B107" s="86"/>
      <c r="C107" s="112" t="s">
        <v>517</v>
      </c>
      <c r="D107" s="74"/>
      <c r="E107" s="23">
        <v>900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9596.2000000000007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31" zoomScaleNormal="100" workbookViewId="0">
      <selection activeCell="E100" sqref="E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7" t="s">
        <v>363</v>
      </c>
      <c r="B1" s="67"/>
      <c r="C1" s="67"/>
      <c r="D1" s="67"/>
      <c r="E1" s="67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14024.2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2" t="s">
        <v>23</v>
      </c>
      <c r="B4" s="92"/>
      <c r="C4" s="6">
        <f>SUM(C3)</f>
        <v>14024.2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7" t="s">
        <v>364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365</v>
      </c>
      <c r="B10" s="14" t="s">
        <v>35</v>
      </c>
      <c r="C10" s="74" t="s">
        <v>36</v>
      </c>
      <c r="D10" s="74"/>
      <c r="E10" s="6">
        <v>2405</v>
      </c>
    </row>
    <row r="11" spans="1:26" ht="21.6" customHeight="1" x14ac:dyDescent="0.25">
      <c r="A11" s="13" t="s">
        <v>366</v>
      </c>
      <c r="B11" s="14" t="s">
        <v>264</v>
      </c>
      <c r="C11" s="82" t="s">
        <v>36</v>
      </c>
      <c r="D11" s="82"/>
      <c r="E11" s="6">
        <v>68</v>
      </c>
    </row>
    <row r="12" spans="1:26" ht="21.6" customHeight="1" x14ac:dyDescent="0.25">
      <c r="A12" s="13" t="s">
        <v>367</v>
      </c>
      <c r="B12" s="14" t="s">
        <v>264</v>
      </c>
      <c r="C12" s="82" t="s">
        <v>36</v>
      </c>
      <c r="D12" s="82"/>
      <c r="E12" s="6">
        <v>68</v>
      </c>
    </row>
    <row r="13" spans="1:26" ht="21.6" customHeight="1" x14ac:dyDescent="0.25">
      <c r="A13" s="13" t="s">
        <v>368</v>
      </c>
      <c r="B13" s="14" t="s">
        <v>58</v>
      </c>
      <c r="C13" s="74" t="s">
        <v>202</v>
      </c>
      <c r="D13" s="74"/>
      <c r="E13" s="6">
        <v>0</v>
      </c>
    </row>
    <row r="14" spans="1:26" ht="21.6" customHeight="1" x14ac:dyDescent="0.25">
      <c r="A14" s="75"/>
      <c r="B14" s="75"/>
      <c r="C14" s="90" t="s">
        <v>38</v>
      </c>
      <c r="D14" s="90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7" t="s">
        <v>369</v>
      </c>
      <c r="B16" s="117"/>
      <c r="C16" s="117"/>
      <c r="D16" s="117"/>
      <c r="E16" s="11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370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371</v>
      </c>
      <c r="B19" s="14" t="s">
        <v>264</v>
      </c>
      <c r="C19" s="82" t="s">
        <v>36</v>
      </c>
      <c r="D19" s="8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372</v>
      </c>
      <c r="B20" s="14" t="s">
        <v>58</v>
      </c>
      <c r="C20" s="74" t="s">
        <v>202</v>
      </c>
      <c r="D20" s="74"/>
      <c r="E20" s="6">
        <v>0</v>
      </c>
    </row>
    <row r="21" spans="1:26" ht="21.6" customHeight="1" x14ac:dyDescent="0.25">
      <c r="A21" s="75"/>
      <c r="B21" s="75"/>
      <c r="C21" s="90" t="s">
        <v>38</v>
      </c>
      <c r="D21" s="90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7" t="s">
        <v>373</v>
      </c>
      <c r="B23" s="117"/>
      <c r="C23" s="117"/>
      <c r="D23" s="117"/>
      <c r="E23" s="11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3" t="s">
        <v>31</v>
      </c>
      <c r="D24" s="7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374</v>
      </c>
      <c r="B25" s="14" t="s">
        <v>35</v>
      </c>
      <c r="C25" s="74" t="s">
        <v>36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375</v>
      </c>
      <c r="B26" s="14" t="s">
        <v>58</v>
      </c>
      <c r="C26" s="74" t="s">
        <v>202</v>
      </c>
      <c r="D26" s="74"/>
      <c r="E26" s="6">
        <v>0</v>
      </c>
    </row>
    <row r="27" spans="1:26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3" t="s">
        <v>376</v>
      </c>
      <c r="B32" s="83"/>
      <c r="C32" s="83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84" t="s">
        <v>72</v>
      </c>
      <c r="B34" s="84"/>
      <c r="C34" s="84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84" t="s">
        <v>282</v>
      </c>
      <c r="B39" s="84"/>
      <c r="C39" s="84"/>
    </row>
    <row r="40" spans="1:5" ht="21.6" customHeight="1" x14ac:dyDescent="0.25">
      <c r="A40" s="84"/>
      <c r="B40" s="84"/>
      <c r="C40" s="84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84" t="s">
        <v>93</v>
      </c>
      <c r="B47" s="84"/>
      <c r="C47" s="84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377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334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356</v>
      </c>
      <c r="D89" s="82"/>
      <c r="E89" s="23">
        <v>150</v>
      </c>
      <c r="G89" s="111"/>
      <c r="H89" s="96"/>
    </row>
    <row r="90" spans="1:8" ht="21.6" customHeight="1" x14ac:dyDescent="0.25">
      <c r="A90" s="86"/>
      <c r="B90" s="86"/>
      <c r="C90" s="112" t="s">
        <v>533</v>
      </c>
      <c r="D90" s="74"/>
      <c r="E90" s="23">
        <v>900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647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('July 2025 - September 2025'!E109+E14)-SUM(E89:E91)</f>
        <v>10440.200000000001</v>
      </c>
      <c r="H92"/>
    </row>
    <row r="93" spans="1:8" ht="21.6" customHeight="1" x14ac:dyDescent="0.25">
      <c r="H93"/>
    </row>
    <row r="94" spans="1:8" ht="21.6" customHeight="1" x14ac:dyDescent="0.25">
      <c r="A94" s="116" t="s">
        <v>378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6">
        <f>C71-H94</f>
        <v>300</v>
      </c>
    </row>
    <row r="96" spans="1:8" ht="21.6" customHeight="1" x14ac:dyDescent="0.25">
      <c r="A96" s="86" t="s">
        <v>379</v>
      </c>
      <c r="B96" s="86"/>
      <c r="C96" s="74"/>
      <c r="D96" s="74"/>
      <c r="E96" s="6">
        <f>E92</f>
        <v>10440.200000000001</v>
      </c>
      <c r="G96" s="111"/>
      <c r="H96" s="96"/>
    </row>
    <row r="97" spans="1:8" ht="21.6" customHeight="1" x14ac:dyDescent="0.25">
      <c r="A97" s="86" t="s">
        <v>132</v>
      </c>
      <c r="B97" s="86"/>
      <c r="C97" s="82" t="s">
        <v>362</v>
      </c>
      <c r="D97" s="82"/>
      <c r="E97" s="23">
        <v>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89"/>
      <c r="D99" s="89"/>
      <c r="E99" s="23">
        <f>C84</f>
        <v>647</v>
      </c>
      <c r="H99"/>
    </row>
    <row r="100" spans="1:8" ht="21.6" customHeight="1" x14ac:dyDescent="0.25">
      <c r="A100" s="86"/>
      <c r="B100" s="86"/>
      <c r="C100" s="90" t="s">
        <v>164</v>
      </c>
      <c r="D100" s="90"/>
      <c r="E100" s="6">
        <f>(E21+E96)-SUM(E97:E99)</f>
        <v>12266.2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6" t="s">
        <v>381</v>
      </c>
      <c r="B103" s="116"/>
      <c r="C103" s="116"/>
      <c r="D103" s="116"/>
      <c r="E103" s="116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382</v>
      </c>
      <c r="B105" s="86"/>
      <c r="C105" s="74"/>
      <c r="D105" s="74"/>
      <c r="E105" s="6">
        <f>E100</f>
        <v>12266.2</v>
      </c>
      <c r="G105" s="111"/>
      <c r="H105" s="96"/>
    </row>
    <row r="106" spans="1:8" ht="21.6" customHeight="1" x14ac:dyDescent="0.25">
      <c r="A106" s="86" t="s">
        <v>132</v>
      </c>
      <c r="B106" s="86"/>
      <c r="C106" s="82" t="s">
        <v>362</v>
      </c>
      <c r="D106" s="82"/>
      <c r="E106" s="23">
        <v>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  <c r="H107"/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14024.2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64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7" t="s">
        <v>383</v>
      </c>
      <c r="B1" s="67"/>
      <c r="C1" s="67"/>
      <c r="D1" s="67"/>
      <c r="E1" s="67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19352.2</v>
      </c>
      <c r="D3" s="12"/>
      <c r="E3" s="12"/>
      <c r="F3" s="15"/>
    </row>
    <row r="4" spans="1:6" ht="21.6" customHeight="1" x14ac:dyDescent="0.25">
      <c r="A4" s="90" t="s">
        <v>23</v>
      </c>
      <c r="B4" s="90"/>
      <c r="C4" s="6">
        <f>SUM(C3)</f>
        <v>19352.2</v>
      </c>
      <c r="D4" s="12"/>
      <c r="E4" s="12"/>
      <c r="F4" s="15"/>
    </row>
    <row r="5" spans="1:6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0" t="s">
        <v>384</v>
      </c>
      <c r="B8" s="80"/>
      <c r="C8" s="80"/>
      <c r="D8" s="80"/>
      <c r="E8" s="80"/>
      <c r="F8" s="15"/>
    </row>
    <row r="9" spans="1:6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</row>
    <row r="10" spans="1:6" ht="21.6" customHeight="1" x14ac:dyDescent="0.25">
      <c r="A10" s="13" t="s">
        <v>385</v>
      </c>
      <c r="B10" s="14" t="s">
        <v>35</v>
      </c>
      <c r="C10" s="74" t="s">
        <v>36</v>
      </c>
      <c r="D10" s="74"/>
      <c r="E10" s="6">
        <v>2405</v>
      </c>
      <c r="F10" s="15"/>
    </row>
    <row r="11" spans="1:6" ht="21.6" customHeight="1" x14ac:dyDescent="0.25">
      <c r="A11" s="13" t="s">
        <v>386</v>
      </c>
      <c r="B11" s="14" t="s">
        <v>264</v>
      </c>
      <c r="C11" s="82" t="s">
        <v>36</v>
      </c>
      <c r="D11" s="82"/>
      <c r="E11" s="6">
        <v>68</v>
      </c>
    </row>
    <row r="12" spans="1:6" ht="21.6" customHeight="1" x14ac:dyDescent="0.25">
      <c r="A12" s="13" t="s">
        <v>387</v>
      </c>
      <c r="B12" s="14" t="s">
        <v>264</v>
      </c>
      <c r="C12" s="82" t="s">
        <v>36</v>
      </c>
      <c r="D12" s="82"/>
      <c r="E12" s="6">
        <v>68</v>
      </c>
    </row>
    <row r="13" spans="1:6" ht="21.6" customHeight="1" x14ac:dyDescent="0.25">
      <c r="A13" s="13" t="s">
        <v>388</v>
      </c>
      <c r="B13" s="14" t="s">
        <v>58</v>
      </c>
      <c r="C13" s="74" t="s">
        <v>202</v>
      </c>
      <c r="D13" s="74"/>
      <c r="E13" s="6">
        <v>0</v>
      </c>
    </row>
    <row r="14" spans="1:6" ht="21.6" customHeight="1" x14ac:dyDescent="0.25">
      <c r="A14" s="75"/>
      <c r="B14" s="75"/>
      <c r="C14" s="90" t="s">
        <v>38</v>
      </c>
      <c r="D14" s="90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0" t="s">
        <v>389</v>
      </c>
      <c r="B16" s="80"/>
      <c r="C16" s="80"/>
      <c r="D16" s="80"/>
      <c r="E16" s="80"/>
      <c r="F16" s="15"/>
    </row>
    <row r="17" spans="1: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</row>
    <row r="18" spans="1:6" ht="21.6" customHeight="1" x14ac:dyDescent="0.25">
      <c r="A18" s="13" t="s">
        <v>390</v>
      </c>
      <c r="B18" s="14" t="s">
        <v>35</v>
      </c>
      <c r="C18" s="74" t="s">
        <v>36</v>
      </c>
      <c r="D18" s="74"/>
      <c r="E18" s="6">
        <v>2405</v>
      </c>
      <c r="F18" s="15"/>
    </row>
    <row r="19" spans="1:6" ht="21.6" customHeight="1" x14ac:dyDescent="0.25">
      <c r="A19" s="13" t="s">
        <v>391</v>
      </c>
      <c r="B19" s="14" t="s">
        <v>264</v>
      </c>
      <c r="C19" s="82" t="s">
        <v>36</v>
      </c>
      <c r="D19" s="82"/>
      <c r="E19" s="6">
        <v>68</v>
      </c>
      <c r="F19" s="15"/>
    </row>
    <row r="20" spans="1:6" ht="21.6" customHeight="1" x14ac:dyDescent="0.25">
      <c r="A20" s="13" t="s">
        <v>392</v>
      </c>
      <c r="B20" s="14" t="s">
        <v>58</v>
      </c>
      <c r="C20" s="74" t="s">
        <v>202</v>
      </c>
      <c r="D20" s="74"/>
      <c r="E20" s="6">
        <v>0</v>
      </c>
    </row>
    <row r="21" spans="1:6" ht="21.6" customHeight="1" x14ac:dyDescent="0.25">
      <c r="A21" s="75"/>
      <c r="B21" s="75"/>
      <c r="C21" s="90" t="s">
        <v>38</v>
      </c>
      <c r="D21" s="90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7" t="s">
        <v>393</v>
      </c>
      <c r="B23" s="117"/>
      <c r="C23" s="117"/>
      <c r="D23" s="117"/>
      <c r="E23" s="117"/>
      <c r="F23" s="15"/>
    </row>
    <row r="24" spans="1:6" ht="21.6" customHeight="1" x14ac:dyDescent="0.25">
      <c r="A24" s="42" t="s">
        <v>4</v>
      </c>
      <c r="B24" s="1" t="s">
        <v>30</v>
      </c>
      <c r="C24" s="73" t="s">
        <v>31</v>
      </c>
      <c r="D24" s="73"/>
      <c r="E24" s="5" t="s">
        <v>32</v>
      </c>
      <c r="F24" s="15"/>
    </row>
    <row r="25" spans="1:6" ht="21.6" customHeight="1" x14ac:dyDescent="0.25">
      <c r="A25" s="13" t="s">
        <v>394</v>
      </c>
      <c r="B25" s="14" t="s">
        <v>35</v>
      </c>
      <c r="C25" s="74" t="s">
        <v>36</v>
      </c>
      <c r="D25" s="74"/>
      <c r="E25" s="6">
        <v>2405</v>
      </c>
    </row>
    <row r="26" spans="1:6" ht="21.6" customHeight="1" x14ac:dyDescent="0.25">
      <c r="A26" s="13" t="s">
        <v>395</v>
      </c>
      <c r="B26" s="14" t="s">
        <v>58</v>
      </c>
      <c r="C26" s="74" t="s">
        <v>202</v>
      </c>
      <c r="D26" s="74"/>
      <c r="E26" s="6">
        <v>0</v>
      </c>
    </row>
    <row r="27" spans="1:6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3" t="s">
        <v>396</v>
      </c>
      <c r="B32" s="83"/>
      <c r="C32" s="83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84" t="s">
        <v>72</v>
      </c>
      <c r="B34" s="84"/>
      <c r="C34" s="84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84" t="s">
        <v>282</v>
      </c>
      <c r="B39" s="84"/>
      <c r="C39" s="84"/>
    </row>
    <row r="40" spans="1:6" ht="21.6" customHeight="1" x14ac:dyDescent="0.25">
      <c r="A40" s="84"/>
      <c r="B40" s="84"/>
      <c r="C40" s="84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84" t="s">
        <v>93</v>
      </c>
      <c r="B47" s="84"/>
      <c r="C47" s="84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84" t="s">
        <v>126</v>
      </c>
      <c r="B65" s="84"/>
      <c r="C65" s="84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84" t="s">
        <v>132</v>
      </c>
      <c r="B70" s="84"/>
      <c r="C70" s="84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310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420</v>
      </c>
    </row>
    <row r="76" spans="1:42" ht="21.6" customHeight="1" x14ac:dyDescent="0.25">
      <c r="A76" s="25"/>
      <c r="B76" s="27" t="s">
        <v>23</v>
      </c>
      <c r="C76" s="23">
        <f>C38+C46+C50+C55+C58+C64+C69+C75</f>
        <v>647</v>
      </c>
    </row>
    <row r="77" spans="1:42" ht="21.6" customHeight="1" x14ac:dyDescent="0.25">
      <c r="A77" s="84" t="s">
        <v>143</v>
      </c>
      <c r="B77" s="84"/>
      <c r="C77" s="84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8" t="s">
        <v>397</v>
      </c>
      <c r="B87" s="118"/>
      <c r="C87" s="118"/>
      <c r="D87" s="118"/>
      <c r="E87" s="118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11" t="s">
        <v>334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398</v>
      </c>
      <c r="D89" s="82"/>
      <c r="E89" s="23">
        <v>150</v>
      </c>
      <c r="G89" s="111"/>
      <c r="H89" s="96"/>
    </row>
    <row r="90" spans="1:8" ht="21.6" customHeight="1" x14ac:dyDescent="0.25">
      <c r="A90" s="86"/>
      <c r="B90" s="86"/>
      <c r="C90" s="74" t="s">
        <v>380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647</v>
      </c>
    </row>
    <row r="92" spans="1:8" ht="21.6" customHeight="1" x14ac:dyDescent="0.25">
      <c r="A92" s="86"/>
      <c r="B92" s="86"/>
      <c r="C92" s="119" t="s">
        <v>154</v>
      </c>
      <c r="D92" s="119"/>
      <c r="E92" s="6">
        <f>('October 2025 - December 2025'!E109+E14)-SUM(E89:E91)</f>
        <v>15768.2</v>
      </c>
    </row>
    <row r="93" spans="1:8" ht="21.6" customHeight="1" x14ac:dyDescent="0.25"/>
    <row r="94" spans="1:8" ht="21.6" customHeight="1" x14ac:dyDescent="0.25">
      <c r="A94" s="85" t="s">
        <v>399</v>
      </c>
      <c r="B94" s="85"/>
      <c r="C94" s="85"/>
      <c r="D94" s="85"/>
      <c r="E94" s="85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11" t="s">
        <v>334</v>
      </c>
      <c r="H95" s="96">
        <f>C71-H94</f>
        <v>300</v>
      </c>
    </row>
    <row r="96" spans="1:8" ht="21.6" customHeight="1" x14ac:dyDescent="0.25">
      <c r="A96" s="86" t="s">
        <v>400</v>
      </c>
      <c r="B96" s="86"/>
      <c r="C96" s="74"/>
      <c r="D96" s="74"/>
      <c r="E96" s="6">
        <f>E92</f>
        <v>15768.2</v>
      </c>
      <c r="G96" s="111"/>
      <c r="H96" s="96"/>
    </row>
    <row r="97" spans="1:8" ht="21.6" customHeight="1" x14ac:dyDescent="0.25">
      <c r="A97" s="86" t="s">
        <v>132</v>
      </c>
      <c r="B97" s="86"/>
      <c r="C97" s="74" t="s">
        <v>362</v>
      </c>
      <c r="D97" s="74"/>
      <c r="E97" s="23">
        <v>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647</v>
      </c>
    </row>
    <row r="100" spans="1:8" ht="21.6" customHeight="1" x14ac:dyDescent="0.25">
      <c r="A100" s="87"/>
      <c r="B100" s="87"/>
      <c r="C100" s="120" t="s">
        <v>164</v>
      </c>
      <c r="D100" s="120"/>
      <c r="E100" s="6">
        <f>(E21+E96)-SUM(E97:E99)</f>
        <v>17594.2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8" t="s">
        <v>401</v>
      </c>
      <c r="B103" s="118"/>
      <c r="C103" s="118"/>
      <c r="D103" s="118"/>
      <c r="E103" s="118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402</v>
      </c>
      <c r="B105" s="86"/>
      <c r="C105" s="74"/>
      <c r="D105" s="74"/>
      <c r="E105" s="6">
        <f>E100</f>
        <v>17594.2</v>
      </c>
      <c r="G105" s="111"/>
      <c r="H105" s="96"/>
    </row>
    <row r="106" spans="1:8" ht="21.6" customHeight="1" x14ac:dyDescent="0.25">
      <c r="A106" s="86" t="s">
        <v>132</v>
      </c>
      <c r="B106" s="86"/>
      <c r="C106" s="82" t="s">
        <v>362</v>
      </c>
      <c r="D106" s="82"/>
      <c r="E106" s="23">
        <v>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120" t="s">
        <v>164</v>
      </c>
      <c r="D109" s="120"/>
      <c r="E109" s="6">
        <f>(E27+E105)-SUM(E106:E108)</f>
        <v>19352.2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E78" sqref="E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7" t="s">
        <v>403</v>
      </c>
      <c r="B1" s="67"/>
      <c r="C1" s="67"/>
      <c r="D1" s="67"/>
      <c r="E1" s="67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24530.2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2" t="s">
        <v>23</v>
      </c>
      <c r="B4" s="92"/>
      <c r="C4" s="6">
        <f>SUM(C3)</f>
        <v>24530.2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1" t="s">
        <v>404</v>
      </c>
      <c r="B8" s="121"/>
      <c r="C8" s="121"/>
      <c r="D8" s="121"/>
      <c r="E8" s="1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22" t="s">
        <v>31</v>
      </c>
      <c r="D9" s="122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405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406</v>
      </c>
      <c r="B11" s="14" t="s">
        <v>264</v>
      </c>
      <c r="C11" s="82" t="s">
        <v>36</v>
      </c>
      <c r="D11" s="82"/>
      <c r="E11" s="6">
        <v>68</v>
      </c>
    </row>
    <row r="12" spans="1:33" ht="21.6" customHeight="1" x14ac:dyDescent="0.25">
      <c r="A12" s="13" t="s">
        <v>407</v>
      </c>
      <c r="B12" s="14" t="s">
        <v>58</v>
      </c>
      <c r="C12" s="74" t="s">
        <v>202</v>
      </c>
      <c r="D12" s="74"/>
      <c r="E12" s="6">
        <v>0</v>
      </c>
    </row>
    <row r="13" spans="1:33" ht="21.6" customHeight="1" x14ac:dyDescent="0.25">
      <c r="A13" s="75"/>
      <c r="B13" s="75"/>
      <c r="C13" s="90" t="s">
        <v>38</v>
      </c>
      <c r="D13" s="90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1" t="s">
        <v>408</v>
      </c>
      <c r="B15" s="121"/>
      <c r="C15" s="121"/>
      <c r="D15" s="121"/>
      <c r="E15" s="12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22" t="s">
        <v>31</v>
      </c>
      <c r="D16" s="122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409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410</v>
      </c>
      <c r="B18" s="14" t="s">
        <v>264</v>
      </c>
      <c r="C18" s="82" t="s">
        <v>36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411</v>
      </c>
      <c r="B19" s="14" t="s">
        <v>264</v>
      </c>
      <c r="C19" s="82" t="s">
        <v>36</v>
      </c>
      <c r="D19" s="82"/>
      <c r="E19" s="6">
        <v>68</v>
      </c>
    </row>
    <row r="20" spans="1:33" ht="21.6" customHeight="1" x14ac:dyDescent="0.25">
      <c r="A20" s="13" t="s">
        <v>412</v>
      </c>
      <c r="B20" s="14" t="s">
        <v>58</v>
      </c>
      <c r="C20" s="74" t="s">
        <v>202</v>
      </c>
      <c r="D20" s="74"/>
      <c r="E20" s="6">
        <v>0</v>
      </c>
    </row>
    <row r="21" spans="1:33" ht="21.6" customHeight="1" x14ac:dyDescent="0.25">
      <c r="A21" s="75"/>
      <c r="B21" s="75"/>
      <c r="C21" s="90" t="s">
        <v>38</v>
      </c>
      <c r="D21" s="90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1" t="s">
        <v>413</v>
      </c>
      <c r="B23" s="121"/>
      <c r="C23" s="121"/>
      <c r="D23" s="121"/>
      <c r="E23" s="12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22" t="s">
        <v>31</v>
      </c>
      <c r="D24" s="122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414</v>
      </c>
      <c r="B25" s="14" t="s">
        <v>35</v>
      </c>
      <c r="C25" s="74" t="s">
        <v>36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415</v>
      </c>
      <c r="B26" s="14" t="s">
        <v>58</v>
      </c>
      <c r="C26" s="74" t="s">
        <v>202</v>
      </c>
      <c r="D26" s="74"/>
      <c r="E26" s="6">
        <v>0</v>
      </c>
    </row>
    <row r="27" spans="1:33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3" t="s">
        <v>416</v>
      </c>
      <c r="B32" s="83"/>
      <c r="C32" s="83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84" t="s">
        <v>72</v>
      </c>
      <c r="B34" s="84"/>
      <c r="C34" s="84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84" t="s">
        <v>282</v>
      </c>
      <c r="B39" s="84"/>
      <c r="C39" s="84"/>
    </row>
    <row r="40" spans="1:7" ht="21.6" customHeight="1" x14ac:dyDescent="0.25">
      <c r="A40" s="84"/>
      <c r="B40" s="84"/>
      <c r="C40" s="84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84" t="s">
        <v>93</v>
      </c>
      <c r="B47" s="84"/>
      <c r="C47" s="84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417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418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315</v>
      </c>
      <c r="D89" s="82"/>
      <c r="E89" s="23">
        <v>150</v>
      </c>
      <c r="G89" s="111"/>
      <c r="H89" s="96"/>
    </row>
    <row r="90" spans="1:8" ht="21.6" customHeight="1" x14ac:dyDescent="0.25">
      <c r="A90" s="86"/>
      <c r="B90" s="86"/>
      <c r="C90" s="74" t="s">
        <v>380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647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('January 2026 - March 2026'!E109+E13)-SUM(E89:E91)</f>
        <v>21028.2</v>
      </c>
      <c r="H92"/>
    </row>
    <row r="93" spans="1:8" ht="21.6" customHeight="1" x14ac:dyDescent="0.25">
      <c r="H93"/>
    </row>
    <row r="94" spans="1:8" ht="21.6" customHeight="1" x14ac:dyDescent="0.25">
      <c r="A94" s="116" t="s">
        <v>419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6">
        <f>C71-H94</f>
        <v>300</v>
      </c>
    </row>
    <row r="96" spans="1:8" ht="21.6" customHeight="1" x14ac:dyDescent="0.25">
      <c r="A96" s="86" t="s">
        <v>420</v>
      </c>
      <c r="B96" s="86"/>
      <c r="C96" s="74"/>
      <c r="D96" s="74"/>
      <c r="E96" s="6">
        <f>E92</f>
        <v>21028.2</v>
      </c>
      <c r="G96" s="111"/>
      <c r="H96" s="96"/>
    </row>
    <row r="97" spans="1:8" ht="43.15" customHeight="1" x14ac:dyDescent="0.25">
      <c r="A97" s="86" t="s">
        <v>132</v>
      </c>
      <c r="B97" s="86"/>
      <c r="C97" s="82" t="s">
        <v>421</v>
      </c>
      <c r="D97" s="82"/>
      <c r="E97" s="23">
        <v>150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647</v>
      </c>
      <c r="H99"/>
    </row>
    <row r="100" spans="1:8" ht="21.6" customHeight="1" x14ac:dyDescent="0.25">
      <c r="A100" s="87"/>
      <c r="B100" s="87"/>
      <c r="C100" s="90" t="s">
        <v>164</v>
      </c>
      <c r="D100" s="90"/>
      <c r="E100" s="6">
        <f>(E21+E96)-SUM(E97:E99)</f>
        <v>22772.2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6" t="s">
        <v>422</v>
      </c>
      <c r="B103" s="116"/>
      <c r="C103" s="116"/>
      <c r="D103" s="116"/>
      <c r="E103" s="116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423</v>
      </c>
      <c r="B105" s="86"/>
      <c r="C105" s="74"/>
      <c r="D105" s="74"/>
      <c r="E105" s="6">
        <f>E100</f>
        <v>22772.2</v>
      </c>
      <c r="G105" s="111"/>
      <c r="H105" s="96"/>
    </row>
    <row r="106" spans="1:8" ht="21.6" customHeight="1" x14ac:dyDescent="0.25">
      <c r="A106" s="86" t="s">
        <v>132</v>
      </c>
      <c r="B106" s="86"/>
      <c r="C106" s="74" t="s">
        <v>362</v>
      </c>
      <c r="D106" s="74"/>
      <c r="E106" s="23">
        <v>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24530.2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2024-12-06T06:23:20Z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