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<sst xmlns="http://schemas.openxmlformats.org/spreadsheetml/2006/main" count="2110" uniqueCount="530">
  <si>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</si>
  <si>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</si>
  <si>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</si>
  <si>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</si>
  <si>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</si>
  <si>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</si>
  <si>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</si>
  <si>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</si>
  <si>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</si>
  <si>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</si>
  <si>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</si>
  <si>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</si>
  <si>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</si>
  <si>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</si>
  <si>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</si>
  <si>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</si>
  <si>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</si>
  <si>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</si>
  <si>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</si>
  <si>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</si>
  <si>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</si>
  <si>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</si>
  <si>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</si>
  <si>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</si>
  <si>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</si>
  <si>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</si>
  <si>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</si>
  <si>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</si>
  <si>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</si>
  <si>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</si>
  <si>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</si>
  <si>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</si>
  <si>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</si>
  <si>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</si>
  <si>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</si>
  <si>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</si>
  <si>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</si>
  <si>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</si>
  <si>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</si>
  <si>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</si>
  <si>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</si>
  <si>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</si>
  <si>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</si>
  <si>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</si>
  <si>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</si>
  <si>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</si>
  <si>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</si>
  <si>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</si>
  <si>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</si>
  <si>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</si>
  <si>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</si>
  <si>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</si>
  <si>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</si>
  <si>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</si>
  <si>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</si>
  <si>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</si>
  <si>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</si>
  <si>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</si>
  <si>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</si>
  <si>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</si>
  <si>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</si>
  <si>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</si>
  <si>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</si>
  <si>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</si>
  <si>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</si>
  <si>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</si>
  <si>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</si>
  <si>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</si>
  <si>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</si>
  <si>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</si>
  <si>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</si>
  <si>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</si>
  <si>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</si>
  <si>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</si>
  <si>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</si>
  <si>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</si>
  <si>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</si>
  <si>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</si>
  <si>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</si>
  <si>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</si>
  <si>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</si>
  <si>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</si>
  <si>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</si>
  <si>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</si>
  <si>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</si>
  <si>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</si>
  <si>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</si>
  <si>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</si>
  <si>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</si>
  <si>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</si>
  <si>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</si>
  <si>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</si>
  <si>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</si>
  <si>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</si>
  <si>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</si>
  <si>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</si>
  <si>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</si>
  <si>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</si>
  <si>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</si>
  <si>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</si>
  <si>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</si>
  <si>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</si>
  <si>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</si>
  <si>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</si>
  <si>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</si>
  <si>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</si>
  <si>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</si>
  <si>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</si>
  <si>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</si>
  <si>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</si>
  <si>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</si>
  <si>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</si>
  <si>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</si>
  <si>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</si>
  <si>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</si>
  <si>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</si>
  <si>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</si>
  <si>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</si>
  <si>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</si>
  <si>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</si>
  <si>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</si>
  <si>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</si>
  <si>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</si>
  <si>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</si>
  <si>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</si>
  <si>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</si>
  <si>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</si>
  <si>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</si>
  <si>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</si>
  <si>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</si>
  <si>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</si>
  <si>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</si>
  <si>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</si>
  <si>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</si>
  <si>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</si>
  <si>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</si>
  <si>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</si>
  <si>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</si>
  <si>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</si>
  <si>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</si>
  <si>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</si>
  <si>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</si>
  <si>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</si>
  <si>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</si>
  <si>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</si>
  <si>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</si>
  <si>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</si>
  <si>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</si>
  <si>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</si>
  <si>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</si>
  <si>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</si>
  <si>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</si>
  <si>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</si>
  <si>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</si>
  <si>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</si>
  <si>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</si>
  <si>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</si>
  <si>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</si>
  <si>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</si>
  <si>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</si>
  <si>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</si>
  <si>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</si>
  <si>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</si>
  <si>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</si>
  <si>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</si>
  <si>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</si>
  <si>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</si>
  <si>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</si>
  <si>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</si>
  <si>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</si>
  <si>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</si>
  <si>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</si>
  <si>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</si>
  <si>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</si>
  <si>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</si>
  <si>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</si>
  <si>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</si>
  <si>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</si>
  <si>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</si>
  <si>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</si>
  <si>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</si>
  <si>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</si>
  <si>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</si>
  <si>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</si>
  <si>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</si>
  <si>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</si>
  <si>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</si>
  <si>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</si>
  <si>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</si>
  <si>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</si>
  <si>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</si>
  <si>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</si>
  <si>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</si>
  <si>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</si>
  <si>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</si>
  <si>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</si>
  <si>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</si>
  <si>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</si>
  <si>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</si>
  <si>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</si>
  <si>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</si>
  <si>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</si>
  <si>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</si>
  <si>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</si>
  <si>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</si>
  <si>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</si>
  <si>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</si>
  <si>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</si>
  <si>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</si>
  <si>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</si>
  <si>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</si>
  <si>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</si>
  <si>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</si>
  <si>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</si>
  <si>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</si>
  <si>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</si>
  <si>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</si>
  <si>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</si>
  <si>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</si>
  <si>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</si>
  <si>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</si>
  <si>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</si>
  <si>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</si>
  <si>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</si>
  <si>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</si>
  <si>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</si>
  <si>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</si>
  <si>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</si>
  <si>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</si>
  <si>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</si>
  <si>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</si>
  <si>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</si>
  <si>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</si>
  <si>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</si>
  <si>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</si>
  <si>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</si>
  <si>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</si>
  <si>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</si>
  <si>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</si>
  <si>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</si>
  <si>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</si>
  <si>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</si>
  <si>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</si>
  <si>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</si>
  <si>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</si>
  <si>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</si>
  <si>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</si>
  <si>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</si>
  <si>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</si>
  <si>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</si>
  <si>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</si>
  <si>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</si>
  <si>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</si>
  <si>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</si>
  <si>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</si>
  <si>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</si>
  <si>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</si>
  <si>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</si>
  <si>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</si>
  <si>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</si>
  <si>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</si>
  <si>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</si>
  <si>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</si>
  <si>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</si>
  <si>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</si>
  <si>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</si>
  <si>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</si>
  <si>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</si>
  <si>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</si>
  <si>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</si>
  <si>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</si>
  <si>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</si>
  <si>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</si>
  <si>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</si>
  <si>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</si>
  <si>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</si>
  <si>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</si>
  <si>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</si>
  <si>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</si>
  <si>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</si>
  <si>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</si>
  <si>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</si>
  <si>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</si>
  <si>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</si>
  <si>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</si>
  <si>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</si>
  <si>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</si>
  <si>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</si>
  <si>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</si>
  <si>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</si>
  <si>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</si>
  <si>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</si>
  <si>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</si>
  <si>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</si>
  <si>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</si>
  <si>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</si>
  <si>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</si>
  <si>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</si>
  <si>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</si>
  <si>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</si>
  <si>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</si>
  <si>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</si>
  <si>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</si>
  <si>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</si>
  <si>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</si>
  <si>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</si>
  <si>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</si>
  <si>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</si>
  <si>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</si>
  <si>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</si>
  <si>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</si>
  <si>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</si>
  <si>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</si>
  <si>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r>
      <rPr>
        <b val="true"/>
        <sz val="11"/>
        <color rgb="FF000000"/>
        <rFont val="Calibri"/>
        <family val="0"/>
        <charset val="1"/>
      </rPr>
      <t xml:space="preserve">27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</si>
  <si>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give $900 For Car License Renewal.</t>
  </si>
  <si>
    <r>
      <rPr>
        <b val="true"/>
        <sz val="11"/>
        <color rgb="FF000000"/>
        <rFont val="Calibri"/>
        <family val="0"/>
        <charset val="1"/>
      </rPr>
      <t xml:space="preserve">28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</si>
  <si>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borrow $50 </t>
  </si>
  <si>
    <t xml:space="preserve">28th December 2024</t>
  </si>
  <si>
    <t xml:space="preserve">Mother give $16.14 coins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</si>
  <si>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</si>
  <si>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</si>
  <si>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</si>
  <si>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</si>
  <si>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</si>
  <si>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</si>
  <si>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</si>
  <si>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</si>
  <si>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  <charset val="1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</si>
  <si>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</si>
  <si>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</si>
  <si>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</si>
  <si>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</si>
  <si>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</si>
  <si>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</si>
  <si>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</si>
  <si>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</si>
  <si>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</si>
  <si>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</si>
  <si>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</si>
  <si>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</si>
  <si>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</si>
  <si>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</si>
  <si>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</si>
  <si>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r>
      <rPr>
        <sz val="11"/>
        <color rgb="FF000000"/>
        <rFont val="Calibri"/>
        <family val="2"/>
        <charset val="1"/>
      </rPr>
      <t xml:space="preserve">5. Additional Expense
  - China Mobile Broadband Fee $78
  - $2 Handling Fees For Add In Value For Octopus.
  - 27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2024 $900 Car License Renewal 
    (a gift from Mom)
  - Birdie Sim Card 3 months Fees ($50 per month)- $150
  - Additional Birdie Sim Card - $50</t>
    </r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</si>
  <si>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</si>
  <si>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</si>
  <si>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</si>
  <si>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</si>
  <si>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</si>
  <si>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Birdie Monthly Fees</t>
  </si>
  <si>
    <t xml:space="preserve">Birdie Monthly Fees – Paid in Advance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</si>
  <si>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</si>
  <si>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</si>
  <si>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</si>
  <si>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Cigrette Egg</t>
  </si>
  <si>
    <t xml:space="preserve">Brought in Advance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</si>
  <si>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</si>
  <si>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</si>
  <si>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</si>
  <si>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</si>
  <si>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Birdie Sim Card</t>
  </si>
  <si>
    <t xml:space="preserve">600 Mb Data Plus 1000 minutes Voice</t>
  </si>
  <si>
    <t xml:space="preserve">$52 for Hair Cut (One month per cut)</t>
  </si>
  <si>
    <t xml:space="preserve">Cigarette Egg</t>
  </si>
  <si>
    <t xml:space="preserve">3 Packets – Buy 5 give 1</t>
  </si>
  <si>
    <t xml:space="preserve">Debts Or Credits For the Comming January 17th 2025 to February 19th 2025</t>
  </si>
  <si>
    <t xml:space="preserve">2. Additional Expense
    - Cigarette Egg - $650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</si>
  <si>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</si>
  <si>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</si>
  <si>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</si>
  <si>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</si>
  <si>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$1003 to Mom For the Round Trip Bangkok Ticket. (Ticket refund from Airline $167.)
Need Only to Pay $833.</t>
  </si>
  <si>
    <t xml:space="preserve">3. Payback $1200 to Mom</t>
  </si>
  <si>
    <t xml:space="preserve">Debts Or Credits For the Comming March 20th 2025 to April 17th 2025</t>
  </si>
  <si>
    <t xml:space="preserve">Balance Brought Forward From February 2025</t>
  </si>
  <si>
    <t xml:space="preserve">1. Payback $1200 to Mom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</si>
  <si>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</si>
  <si>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</si>
  <si>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</si>
  <si>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</si>
  <si>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</si>
  <si>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</si>
  <si>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</si>
  <si>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</si>
  <si>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</si>
  <si>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</si>
  <si>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</si>
  <si>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</si>
  <si>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</si>
  <si>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2. Additional Expense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</si>
  <si>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</si>
  <si>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</si>
  <si>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</si>
  <si>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</si>
  <si>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</si>
  <si>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</si>
  <si>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</si>
  <si>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</si>
  <si>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</si>
  <si>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</si>
  <si>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</si>
  <si>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</si>
  <si>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</si>
  <si>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</si>
  <si>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</si>
  <si>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</si>
  <si>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</si>
  <si>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   - Cigarette Egg - $650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</si>
  <si>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</si>
  <si>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</si>
  <si>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</si>
  <si>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</si>
  <si>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$883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</si>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</sst>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2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6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7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7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37" colorId="64" zoomScale="90" zoomScaleNormal="90" zoomScalePageLayoutView="100" workbookViewId="0">
      <selection pane="topLeft" activeCell="I12" activeCellId="0" sqref="I12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0</v>
      </c>
      <c r="D3" s="5" t="s">
        <v>6</v>
      </c>
      <c r="E3" s="5" t="s">
        <v>7</v>
      </c>
      <c r="F3" s="6" t="n">
        <v>118.9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0</v>
      </c>
      <c r="D4" s="5"/>
      <c r="E4" s="5" t="s">
        <v>9</v>
      </c>
      <c r="F4" s="6" t="n">
        <v>30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20.2</v>
      </c>
      <c r="D5" s="5"/>
      <c r="E5" s="5" t="s">
        <v>11</v>
      </c>
      <c r="F5" s="6" t="n">
        <v>8.2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3.04</v>
      </c>
      <c r="D7" s="5"/>
      <c r="E7" s="5" t="s">
        <v>15</v>
      </c>
      <c r="F7" s="6" t="n">
        <v>0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2024'!E115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5.4</v>
      </c>
      <c r="D10" s="5"/>
      <c r="E10" s="5" t="s">
        <v>22</v>
      </c>
      <c r="F10" s="6" t="n">
        <v>5.4</v>
      </c>
      <c r="H10" s="7" t="s">
        <v>23</v>
      </c>
      <c r="I10" s="6" t="n">
        <f aca="false">'October 2024 - December 2024'!E126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220.64</v>
      </c>
      <c r="D11" s="5"/>
      <c r="E11" s="8" t="s">
        <v>24</v>
      </c>
      <c r="F11" s="6" t="n">
        <f aca="false">SUM(F3:F10)</f>
        <v>354.5</v>
      </c>
      <c r="H11" s="7" t="s">
        <v>25</v>
      </c>
      <c r="I11" s="6" t="n">
        <f aca="false">'October 2024 - December 2024'!E139</f>
        <v>220.640000000001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-22133</v>
      </c>
      <c r="D12" s="6"/>
      <c r="E12" s="6"/>
      <c r="F12" s="6"/>
      <c r="H12" s="7" t="s">
        <v>27</v>
      </c>
      <c r="I12" s="6" t="n">
        <f aca="false">'January 2025 - March 2025'!E94</f>
        <v>733.640000000001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2025'!E104</f>
        <v>1521.64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2025'!E114</f>
        <v>1284.64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2025'!E92</f>
        <v>2022.64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2025'!E101</f>
        <v>1785.64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2025'!E111</f>
        <v>2523.64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2025'!E91</f>
        <v>2781.64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2025'!E100</f>
        <v>4231.64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2025'!E110</f>
        <v>5589.64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2025'!E92</f>
        <v>7922.64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2025'!E101</f>
        <v>9280.64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2025'!E111</f>
        <v>11613.64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2026'!E91</f>
        <v>12971.64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2026'!E100</f>
        <v>15304.64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2026'!E110</f>
        <v>16662.64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2026'!E92</f>
        <v>18995.64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2026'!E101</f>
        <v>20353.64</v>
      </c>
    </row>
    <row r="30" customFormat="false" ht="21" hidden="false" customHeight="true" outlineLevel="0" collapsed="false">
      <c r="A30" s="13" t="s">
        <v>60</v>
      </c>
      <c r="B30" s="14" t="s">
        <v>61</v>
      </c>
      <c r="C30" s="15" t="s">
        <v>62</v>
      </c>
      <c r="D30" s="15"/>
      <c r="E30" s="6" t="n">
        <v>150</v>
      </c>
      <c r="H30" s="26" t="s">
        <v>63</v>
      </c>
      <c r="I30" s="6" t="n">
        <f aca="false">'April 2026 - June 2026'!E111</f>
        <v>22686.64</v>
      </c>
    </row>
    <row r="31" customFormat="false" ht="21" hidden="false" customHeight="true" outlineLevel="0" collapsed="false">
      <c r="A31" s="13" t="s">
        <v>64</v>
      </c>
      <c r="B31" s="14" t="s">
        <v>36</v>
      </c>
      <c r="C31" s="15" t="s">
        <v>37</v>
      </c>
      <c r="D31" s="15"/>
      <c r="E31" s="6" t="n">
        <v>2405</v>
      </c>
      <c r="H31" s="26" t="s">
        <v>65</v>
      </c>
      <c r="I31" s="6" t="n">
        <f aca="false">'July 2026 - September 2026'!E91</f>
        <v>24044.64</v>
      </c>
    </row>
    <row r="32" customFormat="false" ht="21" hidden="false" customHeight="true" outlineLevel="0" collapsed="false">
      <c r="A32" s="13" t="s">
        <v>66</v>
      </c>
      <c r="B32" s="14" t="s">
        <v>67</v>
      </c>
      <c r="C32" s="14" t="s">
        <v>68</v>
      </c>
      <c r="D32" s="14"/>
      <c r="E32" s="6" t="n">
        <v>7700</v>
      </c>
      <c r="H32" s="26" t="s">
        <v>69</v>
      </c>
      <c r="I32" s="6" t="n">
        <f aca="false">'July 2026 - September 2026'!E100</f>
        <v>26377.64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70</v>
      </c>
      <c r="I33" s="6" t="n">
        <f aca="false">'July 2026 - September 2026'!E110</f>
        <v>27735.64</v>
      </c>
    </row>
    <row r="34" customFormat="false" ht="21" hidden="false" customHeight="true" outlineLevel="0" collapsed="false">
      <c r="A34" s="13" t="s">
        <v>71</v>
      </c>
      <c r="B34" s="14" t="s">
        <v>72</v>
      </c>
      <c r="C34" s="15"/>
      <c r="D34" s="15"/>
      <c r="E34" s="6" t="n">
        <v>204</v>
      </c>
      <c r="H34" s="26" t="s">
        <v>73</v>
      </c>
      <c r="I34" s="6" t="n">
        <f aca="false">'October 2026 - December 2026'!E92</f>
        <v>30068.64</v>
      </c>
    </row>
    <row r="35" customFormat="false" ht="21" hidden="false" customHeight="true" outlineLevel="0" collapsed="false">
      <c r="A35" s="13" t="s">
        <v>71</v>
      </c>
      <c r="B35" s="14" t="s">
        <v>74</v>
      </c>
      <c r="C35" s="15"/>
      <c r="D35" s="15"/>
      <c r="E35" s="6" t="n">
        <v>207.5</v>
      </c>
      <c r="H35" s="7" t="s">
        <v>75</v>
      </c>
      <c r="I35" s="6" t="n">
        <f aca="false">'October 2026 - December 2026'!E101</f>
        <v>31451.64</v>
      </c>
    </row>
    <row r="36" customFormat="false" ht="21" hidden="false" customHeight="true" outlineLevel="0" collapsed="false">
      <c r="A36" s="21" t="s">
        <v>71</v>
      </c>
      <c r="B36" s="22" t="s">
        <v>76</v>
      </c>
      <c r="C36" s="14" t="s">
        <v>77</v>
      </c>
      <c r="D36" s="14"/>
      <c r="E36" s="6" t="n">
        <v>9350</v>
      </c>
      <c r="H36" s="7" t="s">
        <v>78</v>
      </c>
      <c r="I36" s="6" t="n">
        <f aca="false">'October 2026 - December 2026'!E111</f>
        <v>33784.64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2027'!E91</f>
        <v>35142.64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2027'!E100</f>
        <v>37475.64</v>
      </c>
    </row>
    <row r="39" customFormat="false" ht="21" hidden="false" customHeight="true" outlineLevel="0" collapsed="false">
      <c r="A39" s="34" t="s">
        <v>81</v>
      </c>
      <c r="B39" s="34"/>
      <c r="C39" s="34"/>
      <c r="H39" s="7" t="s">
        <v>82</v>
      </c>
      <c r="I39" s="6" t="n">
        <f aca="false">'January 2027 - March 2027'!E110</f>
        <v>38833.64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83</v>
      </c>
      <c r="I40" s="6" t="n">
        <f aca="false">'April 2027 - June 2027'!E92</f>
        <v>41166.64</v>
      </c>
    </row>
    <row r="41" customFormat="false" ht="21" hidden="false" customHeight="true" outlineLevel="0" collapsed="false">
      <c r="A41" s="35" t="s">
        <v>84</v>
      </c>
      <c r="B41" s="35"/>
      <c r="C41" s="35"/>
      <c r="H41" s="7" t="s">
        <v>85</v>
      </c>
      <c r="I41" s="6" t="n">
        <f aca="false">'April 2027 - June 2027'!E101</f>
        <v>42524.64</v>
      </c>
    </row>
    <row r="42" customFormat="false" ht="21" hidden="false" customHeight="true" outlineLevel="0" collapsed="false">
      <c r="A42" s="13" t="s">
        <v>86</v>
      </c>
      <c r="B42" s="14"/>
      <c r="C42" s="36" t="n">
        <v>204</v>
      </c>
      <c r="H42" s="26" t="s">
        <v>87</v>
      </c>
      <c r="I42" s="6" t="n">
        <f aca="false">'April 2027 - June 2027'!E111</f>
        <v>44857.64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88</v>
      </c>
      <c r="B44" s="14" t="s">
        <v>89</v>
      </c>
      <c r="C44" s="36" t="n">
        <v>197</v>
      </c>
      <c r="H44" s="1" t="s">
        <v>90</v>
      </c>
      <c r="I44" s="37"/>
    </row>
    <row r="45" customFormat="false" ht="21" hidden="false" customHeight="true" outlineLevel="0" collapsed="false">
      <c r="A45" s="16"/>
      <c r="B45" s="8" t="s">
        <v>91</v>
      </c>
      <c r="C45" s="36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5" t="s">
        <v>94</v>
      </c>
      <c r="B46" s="35"/>
      <c r="C46" s="35"/>
      <c r="H46" s="38" t="s">
        <v>95</v>
      </c>
      <c r="I46" s="6" t="n">
        <f aca="false">C88</f>
        <v>-22133</v>
      </c>
    </row>
    <row r="47" customFormat="false" ht="21" hidden="false" customHeight="true" outlineLevel="0" collapsed="false">
      <c r="A47" s="13" t="s">
        <v>96</v>
      </c>
      <c r="B47" s="14"/>
      <c r="C47" s="36" t="n">
        <v>0</v>
      </c>
      <c r="H47" s="38" t="s">
        <v>97</v>
      </c>
      <c r="I47" s="6" t="n">
        <f aca="false">C88+SUM(E101,E113,E125)</f>
        <v>-12633</v>
      </c>
    </row>
    <row r="48" customFormat="false" ht="21" hidden="false" customHeight="true" outlineLevel="0" collapsed="false">
      <c r="A48" s="13" t="s">
        <v>98</v>
      </c>
      <c r="B48" s="14"/>
      <c r="C48" s="36" t="n">
        <v>0</v>
      </c>
      <c r="H48" s="39" t="s">
        <v>99</v>
      </c>
      <c r="I48" s="6" t="n">
        <f aca="false">('July 2024 - September 2024'!C5)</f>
        <v>-9483</v>
      </c>
    </row>
    <row r="49" customFormat="false" ht="21" hidden="false" customHeight="true" outlineLevel="0" collapsed="false">
      <c r="A49" s="13" t="s">
        <v>100</v>
      </c>
      <c r="B49" s="14"/>
      <c r="C49" s="36" t="n">
        <v>0</v>
      </c>
      <c r="H49" s="38" t="s">
        <v>101</v>
      </c>
      <c r="I49" s="6" t="n">
        <f aca="false">('October 2024 - December 2024'!C5)</f>
        <v>-8483</v>
      </c>
    </row>
    <row r="50" customFormat="false" ht="21" hidden="false" customHeight="true" outlineLevel="0" collapsed="false">
      <c r="A50" s="13" t="s">
        <v>102</v>
      </c>
      <c r="B50" s="14"/>
      <c r="C50" s="36" t="n">
        <v>0</v>
      </c>
      <c r="H50" s="39" t="s">
        <v>103</v>
      </c>
      <c r="I50" s="6" t="n">
        <f aca="false">('January 2025 - March 2025'!C5)</f>
        <v>-5583</v>
      </c>
    </row>
    <row r="51" customFormat="false" ht="21" hidden="false" customHeight="true" outlineLevel="0" collapsed="false">
      <c r="A51" s="16"/>
      <c r="B51" s="8" t="s">
        <v>104</v>
      </c>
      <c r="C51" s="36" t="n">
        <f aca="false">SUM(C47:C50)</f>
        <v>0</v>
      </c>
      <c r="H51" s="39" t="s">
        <v>105</v>
      </c>
      <c r="I51" s="6" t="n">
        <f aca="false">('April 2025 - June 2025'!C5)</f>
        <v>-1983</v>
      </c>
    </row>
    <row r="52" customFormat="false" ht="21" hidden="false" customHeight="true" outlineLevel="0" collapsed="false">
      <c r="A52" s="35" t="s">
        <v>106</v>
      </c>
      <c r="B52" s="35"/>
      <c r="C52" s="35"/>
      <c r="H52" s="39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108</v>
      </c>
      <c r="B53" s="14" t="s">
        <v>109</v>
      </c>
      <c r="C53" s="36" t="n">
        <v>0</v>
      </c>
      <c r="H53" s="39" t="s">
        <v>110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111</v>
      </c>
      <c r="B54" s="14" t="s">
        <v>112</v>
      </c>
      <c r="C54" s="36" t="n">
        <v>0</v>
      </c>
      <c r="D54" s="40"/>
      <c r="H54" s="39" t="s">
        <v>113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114</v>
      </c>
      <c r="C55" s="36" t="n">
        <f aca="false">SUM(C53:C54)</f>
        <v>0</v>
      </c>
      <c r="H55" s="39" t="s">
        <v>115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116</v>
      </c>
      <c r="B56" s="35"/>
      <c r="C56" s="35"/>
      <c r="H56" s="39" t="s">
        <v>117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118</v>
      </c>
      <c r="B57" s="14" t="s">
        <v>119</v>
      </c>
      <c r="C57" s="36" t="n">
        <v>0</v>
      </c>
      <c r="H57" s="39" t="s">
        <v>120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121</v>
      </c>
      <c r="C58" s="36" t="n">
        <v>0</v>
      </c>
      <c r="H58" s="39" t="s">
        <v>122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123</v>
      </c>
      <c r="C59" s="36" t="n">
        <v>0</v>
      </c>
      <c r="H59" s="39" t="s">
        <v>124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125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126</v>
      </c>
      <c r="B61" s="35"/>
      <c r="C61" s="35"/>
    </row>
    <row r="62" customFormat="false" ht="21" hidden="false" customHeight="true" outlineLevel="0" collapsed="false">
      <c r="A62" s="13" t="s">
        <v>127</v>
      </c>
      <c r="B62" s="14" t="s">
        <v>128</v>
      </c>
      <c r="C62" s="36" t="n">
        <v>0</v>
      </c>
    </row>
    <row r="63" customFormat="false" ht="30" hidden="false" customHeight="true" outlineLevel="0" collapsed="false">
      <c r="A63" s="16"/>
      <c r="B63" s="8" t="s">
        <v>129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130</v>
      </c>
      <c r="B64" s="35"/>
      <c r="C64" s="35"/>
    </row>
    <row r="65" customFormat="false" ht="42.75" hidden="false" customHeight="true" outlineLevel="0" collapsed="false">
      <c r="A65" s="13" t="s">
        <v>131</v>
      </c>
      <c r="B65" s="14" t="s">
        <v>132</v>
      </c>
      <c r="C65" s="36" t="n">
        <v>0</v>
      </c>
    </row>
    <row r="66" customFormat="false" ht="21" hidden="false" customHeight="true" outlineLevel="0" collapsed="false">
      <c r="A66" s="13" t="s">
        <v>133</v>
      </c>
      <c r="B66" s="14" t="s">
        <v>134</v>
      </c>
      <c r="C66" s="36" t="n">
        <v>0</v>
      </c>
    </row>
    <row r="67" customFormat="false" ht="42.75" hidden="false" customHeight="true" outlineLevel="0" collapsed="false">
      <c r="A67" s="13" t="s">
        <v>135</v>
      </c>
      <c r="B67" s="14" t="s">
        <v>136</v>
      </c>
      <c r="C67" s="36" t="n">
        <v>0</v>
      </c>
    </row>
    <row r="68" customFormat="false" ht="21" hidden="false" customHeight="true" outlineLevel="0" collapsed="false">
      <c r="A68" s="13" t="s">
        <v>137</v>
      </c>
      <c r="B68" s="14" t="s">
        <v>137</v>
      </c>
      <c r="C68" s="36" t="n">
        <v>0</v>
      </c>
    </row>
    <row r="69" customFormat="false" ht="21" hidden="false" customHeight="true" outlineLevel="0" collapsed="false">
      <c r="A69" s="16"/>
      <c r="B69" s="8" t="s">
        <v>138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139</v>
      </c>
      <c r="B70" s="35"/>
      <c r="C70" s="35"/>
    </row>
    <row r="71" customFormat="false" ht="21" hidden="false" customHeight="true" outlineLevel="0" collapsed="false">
      <c r="A71" s="13" t="s">
        <v>140</v>
      </c>
      <c r="B71" s="16"/>
      <c r="C71" s="36" t="n">
        <v>0</v>
      </c>
    </row>
    <row r="72" customFormat="false" ht="21" hidden="false" customHeight="true" outlineLevel="0" collapsed="false">
      <c r="A72" s="39" t="s">
        <v>141</v>
      </c>
      <c r="B72" s="15" t="s">
        <v>142</v>
      </c>
      <c r="C72" s="36" t="n">
        <v>0</v>
      </c>
    </row>
    <row r="73" customFormat="false" ht="21" hidden="false" customHeight="true" outlineLevel="0" collapsed="false">
      <c r="A73" s="13" t="s">
        <v>67</v>
      </c>
      <c r="B73" s="14" t="s">
        <v>143</v>
      </c>
      <c r="C73" s="36" t="n">
        <v>0</v>
      </c>
    </row>
    <row r="74" customFormat="false" ht="21" hidden="false" customHeight="true" outlineLevel="0" collapsed="false">
      <c r="A74" s="16"/>
      <c r="B74" s="8" t="s">
        <v>144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145</v>
      </c>
      <c r="B75" s="35"/>
      <c r="C75" s="35"/>
    </row>
    <row r="76" customFormat="false" ht="21" hidden="false" customHeight="true" outlineLevel="0" collapsed="false">
      <c r="A76" s="13" t="s">
        <v>146</v>
      </c>
      <c r="B76" s="15" t="s">
        <v>147</v>
      </c>
      <c r="C76" s="36" t="n">
        <v>300</v>
      </c>
    </row>
    <row r="77" customFormat="false" ht="21" hidden="false" customHeight="true" outlineLevel="0" collapsed="false">
      <c r="A77" s="13" t="s">
        <v>148</v>
      </c>
      <c r="B77" s="15" t="s">
        <v>149</v>
      </c>
      <c r="C77" s="36" t="n">
        <v>0</v>
      </c>
    </row>
    <row r="78" customFormat="false" ht="21" hidden="false" customHeight="true" outlineLevel="0" collapsed="false">
      <c r="A78" s="13" t="s">
        <v>150</v>
      </c>
      <c r="B78" s="15" t="s">
        <v>151</v>
      </c>
      <c r="C78" s="36" t="n">
        <v>0</v>
      </c>
    </row>
    <row r="79" customFormat="false" ht="21" hidden="false" customHeight="true" outlineLevel="0" collapsed="false">
      <c r="A79" s="13" t="s">
        <v>152</v>
      </c>
      <c r="B79" s="14" t="s">
        <v>153</v>
      </c>
      <c r="C79" s="36" t="n">
        <v>760</v>
      </c>
    </row>
    <row r="80" customFormat="false" ht="21" hidden="false" customHeight="true" outlineLevel="0" collapsed="false">
      <c r="A80" s="39"/>
      <c r="B80" s="41" t="s">
        <v>154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155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156</v>
      </c>
      <c r="B82" s="35"/>
      <c r="C82" s="35"/>
    </row>
    <row r="83" customFormat="false" ht="21" hidden="false" customHeight="true" outlineLevel="0" collapsed="false">
      <c r="A83" s="39" t="s">
        <v>157</v>
      </c>
      <c r="B83" s="15"/>
      <c r="C83" s="6" t="n">
        <v>-14633</v>
      </c>
    </row>
    <row r="84" customFormat="false" ht="21" hidden="false" customHeight="true" outlineLevel="0" collapsed="false">
      <c r="A84" s="39" t="s">
        <v>158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159</v>
      </c>
      <c r="B85" s="15"/>
      <c r="C85" s="6" t="n">
        <f aca="false">-2500</f>
        <v>-2500</v>
      </c>
    </row>
    <row r="86" customFormat="false" ht="42.75" hidden="false" customHeight="true" outlineLevel="0" collapsed="false">
      <c r="A86" s="13" t="s">
        <v>160</v>
      </c>
      <c r="B86" s="15"/>
      <c r="C86" s="6" t="n">
        <v>0</v>
      </c>
    </row>
    <row r="87" customFormat="false" ht="42.75" hidden="false" customHeight="true" outlineLevel="0" collapsed="false">
      <c r="A87" s="13" t="s">
        <v>161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162</v>
      </c>
      <c r="C88" s="6" t="n">
        <f aca="false">SUM(C83:C87)</f>
        <v>-22133</v>
      </c>
    </row>
    <row r="89" customFormat="false" ht="21" hidden="false" customHeight="true" outlineLevel="0" collapsed="false">
      <c r="A89" s="16"/>
      <c r="B89" s="8" t="s">
        <v>163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166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167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168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165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169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145</v>
      </c>
      <c r="B100" s="39"/>
      <c r="C100" s="15" t="s">
        <v>170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171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172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173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174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175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166</v>
      </c>
      <c r="B106" s="39"/>
      <c r="C106" s="15" t="s">
        <v>176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177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178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165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179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145</v>
      </c>
      <c r="B113" s="39"/>
      <c r="C113" s="15" t="s">
        <v>180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181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182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183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184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185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186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187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188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189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190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191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192</v>
      </c>
      <c r="D125" s="15"/>
      <c r="E125" s="36" t="n">
        <v>4500</v>
      </c>
    </row>
    <row r="126" customFormat="false" ht="21" hidden="false" customHeight="true" outlineLevel="0" collapsed="false">
      <c r="A126" s="39" t="s">
        <v>166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177</v>
      </c>
      <c r="D127" s="41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3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87" activeCellId="0" sqref="C87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465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27735.64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27735.64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3" t="s">
        <v>466</v>
      </c>
      <c r="B8" s="93"/>
      <c r="C8" s="93"/>
      <c r="D8" s="93"/>
      <c r="E8" s="9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94" t="s">
        <v>4</v>
      </c>
      <c r="B9" s="94" t="s">
        <v>31</v>
      </c>
      <c r="C9" s="94" t="s">
        <v>32</v>
      </c>
      <c r="D9" s="94"/>
      <c r="E9" s="94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467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468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95" t="s">
        <v>469</v>
      </c>
      <c r="B14" s="95"/>
      <c r="C14" s="95"/>
      <c r="D14" s="95"/>
      <c r="E14" s="95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94" t="s">
        <v>4</v>
      </c>
      <c r="B15" s="94" t="s">
        <v>31</v>
      </c>
      <c r="C15" s="94" t="s">
        <v>32</v>
      </c>
      <c r="D15" s="94"/>
      <c r="E15" s="94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470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471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3"/>
      <c r="B18" s="14" t="s">
        <v>354</v>
      </c>
      <c r="C18" s="15" t="s">
        <v>355</v>
      </c>
      <c r="D18" s="15"/>
      <c r="E18" s="6" t="n">
        <v>325</v>
      </c>
      <c r="H18" s="0"/>
      <c r="J18" s="48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94" t="s">
        <v>472</v>
      </c>
      <c r="B21" s="94"/>
      <c r="C21" s="94"/>
      <c r="D21" s="94"/>
      <c r="E21" s="94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94" t="s">
        <v>4</v>
      </c>
      <c r="B22" s="94" t="s">
        <v>31</v>
      </c>
      <c r="C22" s="94" t="s">
        <v>32</v>
      </c>
      <c r="D22" s="94"/>
      <c r="E22" s="94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473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customFormat="false" ht="21" hidden="false" customHeight="true" outlineLevel="0" collapsed="false">
      <c r="A24" s="13" t="s">
        <v>474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6"/>
      <c r="B29" s="16"/>
      <c r="C29" s="43"/>
    </row>
    <row r="30" customFormat="false" ht="21" hidden="false" customHeight="true" outlineLevel="0" collapsed="false">
      <c r="A30" s="34" t="s">
        <v>475</v>
      </c>
      <c r="B30" s="34"/>
      <c r="C30" s="34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H33" s="72"/>
    </row>
    <row r="34" customFormat="false" ht="21" hidden="false" customHeight="true" outlineLevel="0" collapsed="false">
      <c r="A34" s="73" t="s">
        <v>360</v>
      </c>
      <c r="B34" s="15" t="s">
        <v>361</v>
      </c>
      <c r="C34" s="36" t="n">
        <v>50</v>
      </c>
      <c r="H34" s="0"/>
      <c r="J34" s="48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322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3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13" t="s">
        <v>323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362</v>
      </c>
      <c r="C71" s="36" t="n">
        <v>52</v>
      </c>
    </row>
    <row r="72" customFormat="false" ht="21" hidden="false" customHeight="true" outlineLevel="0" collapsed="false">
      <c r="A72" s="13" t="s">
        <v>363</v>
      </c>
      <c r="B72" s="78" t="s">
        <v>364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IF(('April 2026 - June 2026'!C77)+SUM(E88+E97+E107) &lt; 0,(('April 2026 - June 2026'!C77))+SUM(E88+E97+E107), (('April 2026 - June 2026'!C77))+SUM(E88+E97+E107))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IF(('April 2026 - June 2026'!C79)+SUM(0) &lt; 0,(('April 2026 - June 2026'!C79))+SUM(0), (('April 2026 - June 2026'!C79))+SUM(0))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  <c r="H82" s="68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80" t="s">
        <v>476</v>
      </c>
      <c r="B85" s="80"/>
      <c r="C85" s="80"/>
      <c r="D85" s="80"/>
      <c r="E85" s="80"/>
    </row>
    <row r="86" customFormat="false" ht="21" hidden="false" customHeight="true" outlineLevel="0" collapsed="false">
      <c r="A86" s="80" t="s">
        <v>165</v>
      </c>
      <c r="B86" s="80"/>
      <c r="C86" s="80" t="s">
        <v>32</v>
      </c>
      <c r="D86" s="80"/>
      <c r="E86" s="80" t="s">
        <v>33</v>
      </c>
    </row>
    <row r="87" customFormat="false" ht="77.1" hidden="false" customHeight="true" outlineLevel="0" collapsed="false">
      <c r="A87" s="39" t="s">
        <v>145</v>
      </c>
      <c r="B87" s="39"/>
      <c r="C87" s="74" t="s">
        <v>407</v>
      </c>
      <c r="D87" s="74"/>
      <c r="E87" s="36" t="n">
        <v>650</v>
      </c>
    </row>
    <row r="88" customFormat="false" ht="21" hidden="false" customHeight="true" outlineLevel="0" collapsed="false">
      <c r="A88" s="39"/>
      <c r="B88" s="39"/>
      <c r="C88" s="15" t="s">
        <v>477</v>
      </c>
      <c r="D88" s="15"/>
      <c r="E88" s="36" t="n">
        <v>0</v>
      </c>
    </row>
    <row r="89" customFormat="false" ht="39.75" hidden="false" customHeight="true" outlineLevel="0" collapsed="false">
      <c r="A89" s="39"/>
      <c r="B89" s="39"/>
      <c r="C89" s="14" t="s">
        <v>409</v>
      </c>
      <c r="D89" s="14"/>
      <c r="E89" s="36" t="n">
        <v>0</v>
      </c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('April 2026 - June 2026'!E111+E12)-SUM(E87:E90)</f>
        <v>24044.64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82" t="s">
        <v>478</v>
      </c>
      <c r="B93" s="82"/>
      <c r="C93" s="82"/>
      <c r="D93" s="82"/>
      <c r="E93" s="82"/>
    </row>
    <row r="94" customFormat="false" ht="21" hidden="false" customHeight="true" outlineLevel="0" collapsed="false">
      <c r="A94" s="80" t="s">
        <v>165</v>
      </c>
      <c r="B94" s="80"/>
      <c r="C94" s="80" t="s">
        <v>32</v>
      </c>
      <c r="D94" s="80"/>
      <c r="E94" s="80" t="s">
        <v>33</v>
      </c>
    </row>
    <row r="95" customFormat="false" ht="21" hidden="false" customHeight="true" outlineLevel="0" collapsed="false">
      <c r="A95" s="39" t="s">
        <v>479</v>
      </c>
      <c r="B95" s="39"/>
      <c r="C95" s="15"/>
      <c r="D95" s="15"/>
      <c r="E95" s="6" t="n">
        <f aca="false">E91</f>
        <v>24044.64</v>
      </c>
    </row>
    <row r="96" customFormat="false" ht="21" hidden="false" customHeight="true" outlineLevel="0" collapsed="false">
      <c r="A96" s="39" t="s">
        <v>145</v>
      </c>
      <c r="B96" s="39"/>
      <c r="C96" s="15" t="s">
        <v>370</v>
      </c>
      <c r="D96" s="15"/>
      <c r="E96" s="36" t="n">
        <v>0</v>
      </c>
    </row>
    <row r="97" customFormat="false" ht="21" hidden="false" customHeight="true" outlineLevel="0" collapsed="false">
      <c r="A97" s="39"/>
      <c r="B97" s="39"/>
      <c r="C97" s="15" t="s">
        <v>477</v>
      </c>
      <c r="D97" s="15"/>
      <c r="E97" s="36" t="n">
        <v>0</v>
      </c>
    </row>
    <row r="98" customFormat="false" ht="39.75" hidden="false" customHeight="true" outlineLevel="0" collapsed="false">
      <c r="A98" s="39"/>
      <c r="B98" s="39"/>
      <c r="C98" s="14" t="s">
        <v>409</v>
      </c>
      <c r="D98" s="14"/>
      <c r="E98" s="36" t="n">
        <v>0</v>
      </c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39"/>
      <c r="B100" s="39"/>
      <c r="C100" s="41" t="s">
        <v>177</v>
      </c>
      <c r="D100" s="41"/>
      <c r="E100" s="6" t="n">
        <f aca="false">(E19+E95)-SUM(E96:E99)</f>
        <v>26377.64</v>
      </c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82" t="s">
        <v>480</v>
      </c>
      <c r="B103" s="82"/>
      <c r="C103" s="82"/>
      <c r="D103" s="82"/>
      <c r="E103" s="82"/>
    </row>
    <row r="104" customFormat="false" ht="21" hidden="false" customHeight="true" outlineLevel="0" collapsed="false">
      <c r="A104" s="80" t="s">
        <v>165</v>
      </c>
      <c r="B104" s="80"/>
      <c r="C104" s="80" t="s">
        <v>32</v>
      </c>
      <c r="D104" s="80"/>
      <c r="E104" s="80" t="s">
        <v>33</v>
      </c>
    </row>
    <row r="105" customFormat="false" ht="21" hidden="false" customHeight="true" outlineLevel="0" collapsed="false">
      <c r="A105" s="39" t="s">
        <v>481</v>
      </c>
      <c r="B105" s="39"/>
      <c r="C105" s="15"/>
      <c r="D105" s="15"/>
      <c r="E105" s="6" t="n">
        <f aca="false">E100</f>
        <v>26377.64</v>
      </c>
    </row>
    <row r="106" customFormat="false" ht="38.95" hidden="false" customHeight="true" outlineLevel="0" collapsed="false">
      <c r="A106" s="96" t="s">
        <v>145</v>
      </c>
      <c r="B106" s="96"/>
      <c r="C106" s="74" t="s">
        <v>407</v>
      </c>
      <c r="D106" s="74"/>
      <c r="E106" s="36" t="n">
        <v>650</v>
      </c>
    </row>
    <row r="107" customFormat="false" ht="21" hidden="false" customHeight="true" outlineLevel="0" collapsed="false">
      <c r="A107" s="96"/>
      <c r="B107" s="96"/>
      <c r="C107" s="15" t="s">
        <v>477</v>
      </c>
      <c r="D107" s="15"/>
      <c r="E107" s="36" t="n">
        <v>0</v>
      </c>
    </row>
    <row r="108" customFormat="false" ht="39.75" hidden="false" customHeight="true" outlineLevel="0" collapsed="false">
      <c r="A108" s="96"/>
      <c r="B108" s="96"/>
      <c r="C108" s="14" t="s">
        <v>409</v>
      </c>
      <c r="D108" s="14"/>
      <c r="E108" s="36" t="n">
        <v>0</v>
      </c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41" t="s">
        <v>177</v>
      </c>
      <c r="D110" s="41"/>
      <c r="E110" s="6" t="n">
        <f aca="false">(E25+E105)-SUM(E106:E109)</f>
        <v>27735.64</v>
      </c>
    </row>
    <row r="111" customFormat="false" ht="21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5:C36 C32:C33">
    <cfRule type="cellIs" priority="2" operator="equal" aboveAverage="0" equalAverage="0" bottom="0" percent="0" rank="0" text="" dxfId="81">
      <formula>0</formula>
    </cfRule>
  </conditionalFormatting>
  <conditionalFormatting sqref="C38:C48">
    <cfRule type="cellIs" priority="3" operator="equal" aboveAverage="0" equalAverage="0" bottom="0" percent="0" rank="0" text="" dxfId="82">
      <formula>0</formula>
    </cfRule>
  </conditionalFormatting>
  <conditionalFormatting sqref="C50:C53 C55:C56 C58:C62 C64:C67 C82">
    <cfRule type="cellIs" priority="4" operator="equal" aboveAverage="0" equalAverage="0" bottom="0" percent="0" rank="0" text="" dxfId="83">
      <formula>0</formula>
    </cfRule>
  </conditionalFormatting>
  <conditionalFormatting sqref="C72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3:H33">
    <cfRule type="cellIs" priority="7" operator="equal" aboveAverage="0" equalAverage="0" bottom="0" percent="0" rank="0" text="" dxfId="86">
      <formula>0</formula>
    </cfRule>
  </conditionalFormatting>
  <conditionalFormatting sqref="E87:E90">
    <cfRule type="cellIs" priority="8" operator="equal" aboveAverage="0" equalAverage="0" bottom="0" percent="0" rank="0" text="" dxfId="87">
      <formula>0</formula>
    </cfRule>
  </conditionalFormatting>
  <conditionalFormatting sqref="E89">
    <cfRule type="cellIs" priority="9" operator="equal" aboveAverage="0" equalAverage="0" bottom="0" percent="0" rank="0" text="" dxfId="88">
      <formula>0</formula>
    </cfRule>
  </conditionalFormatting>
  <conditionalFormatting sqref="E96:E99">
    <cfRule type="cellIs" priority="10" operator="equal" aboveAverage="0" equalAverage="0" bottom="0" percent="0" rank="0" text="" dxfId="89">
      <formula>0</formula>
    </cfRule>
  </conditionalFormatting>
  <conditionalFormatting sqref="E98">
    <cfRule type="cellIs" priority="11" operator="equal" aboveAverage="0" equalAverage="0" bottom="0" percent="0" rank="0" text="" dxfId="90">
      <formula>0</formula>
    </cfRule>
  </conditionalFormatting>
  <conditionalFormatting sqref="E106:E109">
    <cfRule type="cellIs" priority="12" operator="equal" aboveAverage="0" equalAverage="0" bottom="0" percent="0" rank="0" text="" dxfId="91">
      <formula>0</formula>
    </cfRule>
  </conditionalFormatting>
  <conditionalFormatting sqref="E108">
    <cfRule type="cellIs" priority="13" operator="equal" aboveAverage="0" equalAverage="0" bottom="0" percent="0" rank="0" text="" dxfId="92">
      <formula>0</formula>
    </cfRule>
  </conditionalFormatting>
  <conditionalFormatting sqref="C34">
    <cfRule type="cellIs" priority="14" operator="equal" aboveAverage="0" equalAverage="0" bottom="0" percent="0" rank="0" text="" dxfId="9">
      <formula>0</formula>
    </cfRule>
  </conditionalFormatting>
  <conditionalFormatting sqref="D34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A25" activeCellId="0" sqref="A25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482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33784.64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33784.64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3" t="s">
        <v>483</v>
      </c>
      <c r="B8" s="83"/>
      <c r="C8" s="83"/>
      <c r="D8" s="83"/>
      <c r="E8" s="8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484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485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3"/>
      <c r="B12" s="14" t="s">
        <v>354</v>
      </c>
      <c r="C12" s="15" t="s">
        <v>355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486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487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3" t="s">
        <v>488</v>
      </c>
      <c r="B18" s="14" t="s">
        <v>67</v>
      </c>
      <c r="C18" s="15" t="s">
        <v>215</v>
      </c>
      <c r="D18" s="15"/>
      <c r="E18" s="6" t="n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97" t="s">
        <v>489</v>
      </c>
      <c r="B21" s="97"/>
      <c r="C21" s="97"/>
      <c r="D21" s="97"/>
      <c r="E21" s="9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490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491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492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  <c r="I33" s="72" t="n">
        <v>9</v>
      </c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98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78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IF(('July 2026 - September 2026'!C76)+SUM(E89+E98+E108) &lt; 0,(('July 2026 - September 2026'!C76))+SUM(E89+E98+E108), (('July 2026 - September 2026'!C76))+SUM(E89+E98+E108))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IF(('July 2026 - September 2026'!C78)+SUM(0) &lt; 0,(('July 2026 - September 2026'!C78))+SUM(0), (('July 2026 - September 2026'!C78))+SUM(0))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7" t="s">
        <v>493</v>
      </c>
      <c r="B86" s="87"/>
      <c r="C86" s="87"/>
      <c r="D86" s="87"/>
      <c r="E86" s="87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370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15" t="s">
        <v>477</v>
      </c>
      <c r="D89" s="15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409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('July 2026 - September 2026'!E110+E13)-SUM(E88:E91)</f>
        <v>30068.64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42" t="s">
        <v>494</v>
      </c>
      <c r="B94" s="42"/>
      <c r="C94" s="42"/>
      <c r="D94" s="42"/>
      <c r="E94" s="42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</row>
    <row r="96" customFormat="false" ht="21" hidden="false" customHeight="true" outlineLevel="0" collapsed="false">
      <c r="A96" s="39" t="s">
        <v>495</v>
      </c>
      <c r="B96" s="39"/>
      <c r="C96" s="15"/>
      <c r="D96" s="15"/>
      <c r="E96" s="6" t="n">
        <f aca="false">E92</f>
        <v>30068.64</v>
      </c>
    </row>
    <row r="97" customFormat="false" ht="40.6" hidden="false" customHeight="true" outlineLevel="0" collapsed="false">
      <c r="A97" s="39" t="s">
        <v>145</v>
      </c>
      <c r="B97" s="39"/>
      <c r="C97" s="74" t="s">
        <v>407</v>
      </c>
      <c r="D97" s="74"/>
      <c r="E97" s="36" t="n">
        <v>625</v>
      </c>
    </row>
    <row r="98" customFormat="false" ht="21" hidden="false" customHeight="true" outlineLevel="0" collapsed="false">
      <c r="A98" s="39"/>
      <c r="B98" s="39"/>
      <c r="C98" s="15" t="s">
        <v>477</v>
      </c>
      <c r="D98" s="15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409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31451.64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87" t="s">
        <v>496</v>
      </c>
      <c r="B104" s="87"/>
      <c r="C104" s="87"/>
      <c r="D104" s="87"/>
      <c r="E104" s="87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</row>
    <row r="106" customFormat="false" ht="21" hidden="false" customHeight="true" outlineLevel="0" collapsed="false">
      <c r="A106" s="39" t="s">
        <v>497</v>
      </c>
      <c r="B106" s="39"/>
      <c r="C106" s="15"/>
      <c r="D106" s="15"/>
      <c r="E106" s="6" t="n">
        <f aca="false">E101</f>
        <v>31451.64</v>
      </c>
    </row>
    <row r="107" customFormat="false" ht="42.75" hidden="false" customHeight="true" outlineLevel="0" collapsed="false">
      <c r="A107" s="39" t="s">
        <v>145</v>
      </c>
      <c r="B107" s="39"/>
      <c r="C107" s="14" t="s">
        <v>370</v>
      </c>
      <c r="D107" s="14"/>
      <c r="E107" s="36" t="n">
        <v>0</v>
      </c>
    </row>
    <row r="108" customFormat="false" ht="21" hidden="false" customHeight="true" outlineLevel="0" collapsed="false">
      <c r="A108" s="39"/>
      <c r="B108" s="39"/>
      <c r="C108" s="15" t="s">
        <v>477</v>
      </c>
      <c r="D108" s="15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409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33784.64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8 C32:C34">
    <cfRule type="cellIs" priority="2" operator="equal" aboveAverage="0" equalAverage="0" bottom="0" percent="0" rank="0" text="" dxfId="93">
      <formula>0</formula>
    </cfRule>
  </conditionalFormatting>
  <conditionalFormatting sqref="C40:C45 C47:C49 C51:C54 C56:C57 C83">
    <cfRule type="cellIs" priority="3" operator="equal" aboveAverage="0" equalAverage="0" bottom="0" percent="0" rank="0" text="" dxfId="94">
      <formula>0</formula>
    </cfRule>
  </conditionalFormatting>
  <conditionalFormatting sqref="C59:C68">
    <cfRule type="cellIs" priority="4" operator="equal" aboveAverage="0" equalAverage="0" bottom="0" percent="0" rank="0" text="" dxfId="95">
      <formula>0</formula>
    </cfRule>
  </conditionalFormatting>
  <conditionalFormatting sqref="C70:C75">
    <cfRule type="cellIs" priority="5" operator="equal" aboveAverage="0" equalAverage="0" bottom="0" percent="0" rank="0" text="" dxfId="96">
      <formula>0</formula>
    </cfRule>
  </conditionalFormatting>
  <conditionalFormatting sqref="C73">
    <cfRule type="cellIs" priority="6" operator="equal" aboveAverage="0" equalAverage="0" bottom="0" percent="0" rank="0" text="" dxfId="97">
      <formula>0</formula>
    </cfRule>
  </conditionalFormatting>
  <conditionalFormatting sqref="D33:I33">
    <cfRule type="cellIs" priority="7" operator="equal" aboveAverage="0" equalAverage="0" bottom="0" percent="0" rank="0" text="" dxfId="98">
      <formula>0</formula>
    </cfRule>
  </conditionalFormatting>
  <conditionalFormatting sqref="E88:E91">
    <cfRule type="cellIs" priority="8" operator="equal" aboveAverage="0" equalAverage="0" bottom="0" percent="0" rank="0" text="" dxfId="99">
      <formula>0</formula>
    </cfRule>
  </conditionalFormatting>
  <conditionalFormatting sqref="E90">
    <cfRule type="cellIs" priority="9" operator="equal" aboveAverage="0" equalAverage="0" bottom="0" percent="0" rank="0" text="" dxfId="100">
      <formula>0</formula>
    </cfRule>
  </conditionalFormatting>
  <conditionalFormatting sqref="E97:E100">
    <cfRule type="cellIs" priority="10" operator="equal" aboveAverage="0" equalAverage="0" bottom="0" percent="0" rank="0" text="" dxfId="101">
      <formula>0</formula>
    </cfRule>
  </conditionalFormatting>
  <conditionalFormatting sqref="E99">
    <cfRule type="cellIs" priority="11" operator="equal" aboveAverage="0" equalAverage="0" bottom="0" percent="0" rank="0" text="" dxfId="102">
      <formula>0</formula>
    </cfRule>
  </conditionalFormatting>
  <conditionalFormatting sqref="E107:E110">
    <cfRule type="cellIs" priority="12" operator="equal" aboveAverage="0" equalAverage="0" bottom="0" percent="0" rank="0" text="" dxfId="103">
      <formula>0</formula>
    </cfRule>
  </conditionalFormatting>
  <conditionalFormatting sqref="E109">
    <cfRule type="cellIs" priority="13" operator="equal" aboveAverage="0" equalAverage="0" bottom="0" percent="0" rank="0" text="" dxfId="104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3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106" activeCellId="0" sqref="C106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498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38833.64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38833.64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83" t="s">
        <v>499</v>
      </c>
      <c r="B8" s="83"/>
      <c r="C8" s="83"/>
      <c r="D8" s="83"/>
      <c r="E8" s="8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500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501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99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83" t="s">
        <v>502</v>
      </c>
      <c r="B14" s="83"/>
      <c r="C14" s="83"/>
      <c r="D14" s="83"/>
      <c r="E14" s="8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503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504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3"/>
      <c r="B18" s="14" t="s">
        <v>354</v>
      </c>
      <c r="C18" s="15" t="s">
        <v>355</v>
      </c>
      <c r="D18" s="15"/>
      <c r="E18" s="6" t="n">
        <v>325</v>
      </c>
      <c r="H18" s="0"/>
      <c r="J18" s="48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505</v>
      </c>
      <c r="B21" s="11"/>
      <c r="C21" s="11"/>
      <c r="D21" s="11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506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3" t="s">
        <v>507</v>
      </c>
      <c r="B24" s="14" t="s">
        <v>67</v>
      </c>
      <c r="C24" s="15" t="s">
        <v>215</v>
      </c>
      <c r="D24" s="15"/>
      <c r="E24" s="6" t="n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</row>
    <row r="30" customFormat="false" ht="21" hidden="false" customHeight="true" outlineLevel="0" collapsed="false">
      <c r="A30" s="34" t="s">
        <v>508</v>
      </c>
      <c r="B30" s="34"/>
      <c r="C30" s="34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J33" s="72"/>
    </row>
    <row r="34" customFormat="false" ht="21" hidden="false" customHeight="true" outlineLevel="0" collapsed="false">
      <c r="A34" s="73" t="s">
        <v>360</v>
      </c>
      <c r="B34" s="15" t="s">
        <v>361</v>
      </c>
      <c r="C34" s="36" t="n">
        <v>50</v>
      </c>
      <c r="H34" s="0"/>
      <c r="J34" s="48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322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3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39" t="s">
        <v>323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362</v>
      </c>
      <c r="C71" s="36" t="n">
        <v>52</v>
      </c>
    </row>
    <row r="72" customFormat="false" ht="21" hidden="false" customHeight="true" outlineLevel="0" collapsed="false">
      <c r="A72" s="13" t="s">
        <v>363</v>
      </c>
      <c r="B72" s="78" t="s">
        <v>364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IF(('October 2026 - December 2026'!C76)+SUM(E88+E97+E107) &lt; 0,(('October 2026 - December 2026'!C76))+SUM(E88+E97+E107), (('October 2026 - December 2026'!C76))+SUM(E88+E97+E107))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IF(('October 2026 - December 2026'!C78)+SUM(0) &lt; 0,(('October 2026 - December 2026'!C78))+SUM(0), (('October 2026 - December 2026'!C78))+SUM(0))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  <c r="H82" s="68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87" t="s">
        <v>509</v>
      </c>
      <c r="B85" s="87"/>
      <c r="C85" s="87"/>
      <c r="D85" s="87"/>
      <c r="E85" s="87"/>
    </row>
    <row r="86" customFormat="false" ht="21" hidden="false" customHeight="true" outlineLevel="0" collapsed="false">
      <c r="A86" s="42" t="s">
        <v>165</v>
      </c>
      <c r="B86" s="42"/>
      <c r="C86" s="42" t="s">
        <v>32</v>
      </c>
      <c r="D86" s="42"/>
      <c r="E86" s="42" t="s">
        <v>33</v>
      </c>
    </row>
    <row r="87" customFormat="false" ht="57.2" hidden="false" customHeight="true" outlineLevel="0" collapsed="false">
      <c r="A87" s="39" t="s">
        <v>145</v>
      </c>
      <c r="B87" s="39"/>
      <c r="C87" s="74" t="s">
        <v>407</v>
      </c>
      <c r="D87" s="74"/>
      <c r="E87" s="36" t="n">
        <v>650</v>
      </c>
    </row>
    <row r="88" customFormat="false" ht="21" hidden="false" customHeight="true" outlineLevel="0" collapsed="false">
      <c r="A88" s="39"/>
      <c r="B88" s="39"/>
      <c r="C88" s="15" t="s">
        <v>477</v>
      </c>
      <c r="D88" s="15"/>
      <c r="E88" s="36" t="n">
        <v>0</v>
      </c>
    </row>
    <row r="89" customFormat="false" ht="39.75" hidden="false" customHeight="true" outlineLevel="0" collapsed="false">
      <c r="A89" s="39"/>
      <c r="B89" s="39"/>
      <c r="C89" s="14" t="s">
        <v>409</v>
      </c>
      <c r="D89" s="14"/>
      <c r="E89" s="36" t="n">
        <v>0</v>
      </c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('October 2026 - December 2026'!E111+E12)-SUM(E87:E90)</f>
        <v>35142.64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87" t="s">
        <v>510</v>
      </c>
      <c r="B93" s="87"/>
      <c r="C93" s="87"/>
      <c r="D93" s="87"/>
      <c r="E93" s="87"/>
    </row>
    <row r="94" customFormat="false" ht="21" hidden="false" customHeight="true" outlineLevel="0" collapsed="false">
      <c r="A94" s="42" t="s">
        <v>165</v>
      </c>
      <c r="B94" s="42"/>
      <c r="C94" s="42" t="s">
        <v>32</v>
      </c>
      <c r="D94" s="42"/>
      <c r="E94" s="42" t="s">
        <v>33</v>
      </c>
    </row>
    <row r="95" customFormat="false" ht="21" hidden="false" customHeight="true" outlineLevel="0" collapsed="false">
      <c r="A95" s="39" t="s">
        <v>511</v>
      </c>
      <c r="B95" s="39"/>
      <c r="C95" s="15"/>
      <c r="D95" s="15"/>
      <c r="E95" s="6" t="n">
        <f aca="false">E91</f>
        <v>35142.64</v>
      </c>
    </row>
    <row r="96" customFormat="false" ht="42.75" hidden="false" customHeight="true" outlineLevel="0" collapsed="false">
      <c r="A96" s="39" t="s">
        <v>145</v>
      </c>
      <c r="B96" s="39"/>
      <c r="C96" s="14" t="s">
        <v>370</v>
      </c>
      <c r="D96" s="14"/>
      <c r="E96" s="36" t="n">
        <v>0</v>
      </c>
    </row>
    <row r="97" customFormat="false" ht="21" hidden="false" customHeight="true" outlineLevel="0" collapsed="false">
      <c r="A97" s="39"/>
      <c r="B97" s="39"/>
      <c r="C97" s="15" t="s">
        <v>477</v>
      </c>
      <c r="D97" s="15"/>
      <c r="E97" s="36" t="n">
        <v>0</v>
      </c>
    </row>
    <row r="98" customFormat="false" ht="39.75" hidden="false" customHeight="true" outlineLevel="0" collapsed="false">
      <c r="A98" s="39"/>
      <c r="B98" s="39"/>
      <c r="C98" s="14" t="s">
        <v>409</v>
      </c>
      <c r="D98" s="14"/>
      <c r="E98" s="36" t="n">
        <v>0</v>
      </c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39"/>
      <c r="B100" s="39"/>
      <c r="C100" s="41" t="s">
        <v>177</v>
      </c>
      <c r="D100" s="41"/>
      <c r="E100" s="6" t="n">
        <f aca="false">(E19+E95)-SUM(E96:E99)</f>
        <v>37475.64</v>
      </c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2" t="s">
        <v>512</v>
      </c>
      <c r="B103" s="42"/>
      <c r="C103" s="42"/>
      <c r="D103" s="42"/>
      <c r="E103" s="42"/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</row>
    <row r="105" customFormat="false" ht="21" hidden="false" customHeight="true" outlineLevel="0" collapsed="false">
      <c r="A105" s="39" t="s">
        <v>513</v>
      </c>
      <c r="B105" s="39"/>
      <c r="C105" s="15"/>
      <c r="D105" s="15"/>
      <c r="E105" s="6" t="n">
        <f aca="false">E100</f>
        <v>37475.64</v>
      </c>
    </row>
    <row r="106" customFormat="false" ht="48.9" hidden="false" customHeight="true" outlineLevel="0" collapsed="false">
      <c r="A106" s="39" t="s">
        <v>145</v>
      </c>
      <c r="B106" s="39"/>
      <c r="C106" s="74" t="s">
        <v>407</v>
      </c>
      <c r="D106" s="74"/>
      <c r="E106" s="36" t="n">
        <v>650</v>
      </c>
    </row>
    <row r="107" customFormat="false" ht="21" hidden="false" customHeight="true" outlineLevel="0" collapsed="false">
      <c r="A107" s="39"/>
      <c r="B107" s="39"/>
      <c r="C107" s="15" t="s">
        <v>477</v>
      </c>
      <c r="D107" s="15"/>
      <c r="E107" s="36" t="n">
        <v>0</v>
      </c>
    </row>
    <row r="108" customFormat="false" ht="39.75" hidden="false" customHeight="true" outlineLevel="0" collapsed="false">
      <c r="A108" s="39"/>
      <c r="B108" s="39"/>
      <c r="C108" s="14" t="s">
        <v>409</v>
      </c>
      <c r="D108" s="14"/>
      <c r="E108" s="36" t="n">
        <v>0</v>
      </c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41" t="s">
        <v>177</v>
      </c>
      <c r="D110" s="41"/>
      <c r="E110" s="6" t="n">
        <f aca="false">(E25+E105)-SUM(E106:E109)</f>
        <v>38833.64</v>
      </c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5:C36 C32:C33">
    <cfRule type="cellIs" priority="2" operator="equal" aboveAverage="0" equalAverage="0" bottom="0" percent="0" rank="0" text="" dxfId="105">
      <formula>0</formula>
    </cfRule>
  </conditionalFormatting>
  <conditionalFormatting sqref="C38:C48">
    <cfRule type="cellIs" priority="3" operator="equal" aboveAverage="0" equalAverage="0" bottom="0" percent="0" rank="0" text="" dxfId="106">
      <formula>0</formula>
    </cfRule>
  </conditionalFormatting>
  <conditionalFormatting sqref="C50:C53 C55:C56 C58:C62 C64:C67 C82">
    <cfRule type="cellIs" priority="4" operator="equal" aboveAverage="0" equalAverage="0" bottom="0" percent="0" rank="0" text="" dxfId="107">
      <formula>0</formula>
    </cfRule>
  </conditionalFormatting>
  <conditionalFormatting sqref="C72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3:J33">
    <cfRule type="cellIs" priority="7" operator="equal" aboveAverage="0" equalAverage="0" bottom="0" percent="0" rank="0" text="" dxfId="110">
      <formula>0</formula>
    </cfRule>
  </conditionalFormatting>
  <conditionalFormatting sqref="E87:E90">
    <cfRule type="cellIs" priority="8" operator="equal" aboveAverage="0" equalAverage="0" bottom="0" percent="0" rank="0" text="" dxfId="111">
      <formula>0</formula>
    </cfRule>
  </conditionalFormatting>
  <conditionalFormatting sqref="E89">
    <cfRule type="cellIs" priority="9" operator="equal" aboveAverage="0" equalAverage="0" bottom="0" percent="0" rank="0" text="" dxfId="112">
      <formula>0</formula>
    </cfRule>
  </conditionalFormatting>
  <conditionalFormatting sqref="E96:E99">
    <cfRule type="cellIs" priority="10" operator="equal" aboveAverage="0" equalAverage="0" bottom="0" percent="0" rank="0" text="" dxfId="113">
      <formula>0</formula>
    </cfRule>
  </conditionalFormatting>
  <conditionalFormatting sqref="E98">
    <cfRule type="cellIs" priority="11" operator="equal" aboveAverage="0" equalAverage="0" bottom="0" percent="0" rank="0" text="" dxfId="114">
      <formula>0</formula>
    </cfRule>
  </conditionalFormatting>
  <conditionalFormatting sqref="E106:E109">
    <cfRule type="cellIs" priority="12" operator="equal" aboveAverage="0" equalAverage="0" bottom="0" percent="0" rank="0" text="" dxfId="115">
      <formula>0</formula>
    </cfRule>
  </conditionalFormatting>
  <conditionalFormatting sqref="E108">
    <cfRule type="cellIs" priority="13" operator="equal" aboveAverage="0" equalAverage="0" bottom="0" percent="0" rank="0" text="" dxfId="116">
      <formula>0</formula>
    </cfRule>
  </conditionalFormatting>
  <conditionalFormatting sqref="C34">
    <cfRule type="cellIs" priority="14" operator="equal" aboveAverage="0" equalAverage="0" bottom="0" percent="0" rank="0" text="" dxfId="9">
      <formula>0</formula>
    </cfRule>
  </conditionalFormatting>
  <conditionalFormatting sqref="D34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4"/>
  <sheetViews>
    <sheetView showFormulas="false" showGridLines="true" showRowColHeaders="true" showZeros="true" rightToLeft="false" tabSelected="false" showOutlineSymbols="true" defaultGridColor="true" view="normal" topLeftCell="A70" colorId="64" zoomScale="90" zoomScaleNormal="90" zoomScalePageLayoutView="100" workbookViewId="0">
      <selection pane="topLeft" activeCell="D78" activeCellId="0" sqref="D78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514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44857.64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44857.64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515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516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517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3"/>
      <c r="B12" s="14" t="s">
        <v>354</v>
      </c>
      <c r="C12" s="15" t="s">
        <v>355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518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519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3" t="s">
        <v>520</v>
      </c>
      <c r="B18" s="14" t="s">
        <v>67</v>
      </c>
      <c r="C18" s="15" t="s">
        <v>215</v>
      </c>
      <c r="D18" s="15"/>
      <c r="E18" s="6" t="n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521</v>
      </c>
      <c r="B21" s="11"/>
      <c r="C21" s="11"/>
      <c r="D21" s="11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522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3" t="s">
        <v>523</v>
      </c>
      <c r="B24" s="14" t="s">
        <v>67</v>
      </c>
      <c r="C24" s="15" t="s">
        <v>215</v>
      </c>
      <c r="D24" s="15"/>
      <c r="E24" s="6" t="n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524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  <c r="K34" s="72"/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8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78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IF(('January 2027 - March 2027'!C76)+SUM(E89+E98+E108) &lt; 0,(('January 2027 - March 2027'!C76))+SUM(E89+E98+E108), (('January 2027 - March 2027'!C76))+SUM(E89+E98+E108))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IF(('January 2027 - March 2027'!C78)+SUM(0) &lt; 0,(('January 2027 - March 2027'!C78))+SUM(0), (('January 2027 - March 2027'!C78))+SUM(0))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7" t="s">
        <v>525</v>
      </c>
      <c r="B86" s="87"/>
      <c r="C86" s="87"/>
      <c r="D86" s="87"/>
      <c r="E86" s="87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370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15" t="s">
        <v>477</v>
      </c>
      <c r="D89" s="15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409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('January 2027 - March 2027'!E110+E13)-SUM(E88:E91)</f>
        <v>41166.64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7" t="s">
        <v>526</v>
      </c>
      <c r="B94" s="87"/>
      <c r="C94" s="87"/>
      <c r="D94" s="87"/>
      <c r="E94" s="87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</row>
    <row r="96" customFormat="false" ht="21" hidden="false" customHeight="true" outlineLevel="0" collapsed="false">
      <c r="A96" s="39" t="s">
        <v>527</v>
      </c>
      <c r="B96" s="39"/>
      <c r="C96" s="15"/>
      <c r="D96" s="15"/>
      <c r="E96" s="6" t="n">
        <f aca="false">E92</f>
        <v>41166.64</v>
      </c>
    </row>
    <row r="97" customFormat="false" ht="56.35" hidden="false" customHeight="true" outlineLevel="0" collapsed="false">
      <c r="A97" s="39" t="s">
        <v>145</v>
      </c>
      <c r="B97" s="39"/>
      <c r="C97" s="74" t="s">
        <v>407</v>
      </c>
      <c r="D97" s="74"/>
      <c r="E97" s="36" t="n">
        <v>650</v>
      </c>
    </row>
    <row r="98" customFormat="false" ht="21" hidden="false" customHeight="true" outlineLevel="0" collapsed="false">
      <c r="A98" s="39"/>
      <c r="B98" s="39"/>
      <c r="C98" s="15" t="s">
        <v>477</v>
      </c>
      <c r="D98" s="15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409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42524.64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42" t="s">
        <v>528</v>
      </c>
      <c r="B104" s="42"/>
      <c r="C104" s="42"/>
      <c r="D104" s="42"/>
      <c r="E104" s="42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</row>
    <row r="106" customFormat="false" ht="21" hidden="false" customHeight="true" outlineLevel="0" collapsed="false">
      <c r="A106" s="39" t="s">
        <v>529</v>
      </c>
      <c r="B106" s="39"/>
      <c r="C106" s="15"/>
      <c r="D106" s="15"/>
      <c r="E106" s="6" t="n">
        <f aca="false">E101</f>
        <v>42524.64</v>
      </c>
    </row>
    <row r="107" customFormat="false" ht="42.75" hidden="false" customHeight="true" outlineLevel="0" collapsed="false">
      <c r="A107" s="39" t="s">
        <v>145</v>
      </c>
      <c r="B107" s="39"/>
      <c r="C107" s="14" t="s">
        <v>370</v>
      </c>
      <c r="D107" s="14"/>
      <c r="E107" s="36" t="n">
        <v>0</v>
      </c>
    </row>
    <row r="108" customFormat="false" ht="21" hidden="false" customHeight="true" outlineLevel="0" collapsed="false">
      <c r="A108" s="39"/>
      <c r="B108" s="39"/>
      <c r="C108" s="15" t="s">
        <v>477</v>
      </c>
      <c r="D108" s="15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409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44857.64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117">
      <formula>0</formula>
    </cfRule>
  </conditionalFormatting>
  <conditionalFormatting sqref="C39">
    <cfRule type="cellIs" priority="3" operator="equal" aboveAverage="0" equalAverage="0" bottom="0" percent="0" rank="0" text="" dxfId="118">
      <formula>0</formula>
    </cfRule>
  </conditionalFormatting>
  <conditionalFormatting sqref="C41:C49">
    <cfRule type="cellIs" priority="4" operator="equal" aboveAverage="0" equalAverage="0" bottom="0" percent="0" rank="0" text="" dxfId="119">
      <formula>0</formula>
    </cfRule>
  </conditionalFormatting>
  <conditionalFormatting sqref="C51:C54 C56:C57 C59:C63 C65:C68 C83">
    <cfRule type="cellIs" priority="5" operator="equal" aboveAverage="0" equalAverage="0" bottom="0" percent="0" rank="0" text="" dxfId="120">
      <formula>0</formula>
    </cfRule>
  </conditionalFormatting>
  <conditionalFormatting sqref="C70:C75">
    <cfRule type="cellIs" priority="6" operator="equal" aboveAverage="0" equalAverage="0" bottom="0" percent="0" rank="0" text="" dxfId="121">
      <formula>0</formula>
    </cfRule>
  </conditionalFormatting>
  <conditionalFormatting sqref="C73">
    <cfRule type="cellIs" priority="7" operator="equal" aboveAverage="0" equalAverage="0" bottom="0" percent="0" rank="0" text="" dxfId="122">
      <formula>0</formula>
    </cfRule>
  </conditionalFormatting>
  <conditionalFormatting sqref="D34:K34">
    <cfRule type="cellIs" priority="8" operator="equal" aboveAverage="0" equalAverage="0" bottom="0" percent="0" rank="0" text="" dxfId="123">
      <formula>0</formula>
    </cfRule>
  </conditionalFormatting>
  <conditionalFormatting sqref="E88:E91">
    <cfRule type="cellIs" priority="9" operator="equal" aboveAverage="0" equalAverage="0" bottom="0" percent="0" rank="0" text="" dxfId="124">
      <formula>0</formula>
    </cfRule>
  </conditionalFormatting>
  <conditionalFormatting sqref="E90">
    <cfRule type="cellIs" priority="10" operator="equal" aboveAverage="0" equalAverage="0" bottom="0" percent="0" rank="0" text="" dxfId="125">
      <formula>0</formula>
    </cfRule>
  </conditionalFormatting>
  <conditionalFormatting sqref="E97:E100">
    <cfRule type="cellIs" priority="11" operator="equal" aboveAverage="0" equalAverage="0" bottom="0" percent="0" rank="0" text="" dxfId="126">
      <formula>0</formula>
    </cfRule>
  </conditionalFormatting>
  <conditionalFormatting sqref="E99">
    <cfRule type="cellIs" priority="12" operator="equal" aboveAverage="0" equalAverage="0" bottom="0" percent="0" rank="0" text="" dxfId="127">
      <formula>0</formula>
    </cfRule>
  </conditionalFormatting>
  <conditionalFormatting sqref="E107:E110">
    <cfRule type="cellIs" priority="13" operator="equal" aboveAverage="0" equalAverage="0" bottom="0" percent="0" rank="0" text="" dxfId="128">
      <formula>0</formula>
    </cfRule>
  </conditionalFormatting>
  <conditionalFormatting sqref="E109">
    <cfRule type="cellIs" priority="14" operator="equal" aboveAverage="0" equalAverage="0" bottom="0" percent="0" rank="0" text="" dxfId="129">
      <formula>0</formula>
    </cfRule>
  </conditionalFormatting>
  <conditionalFormatting sqref="C35">
    <cfRule type="cellIs" priority="15" operator="equal" aboveAverage="0" equalAverage="0" bottom="0" percent="0" rank="0" text="" dxfId="9">
      <formula>0</formula>
    </cfRule>
  </conditionalFormatting>
  <conditionalFormatting sqref="D35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21" colorId="64" zoomScale="90" zoomScaleNormal="90" zoomScalePageLayoutView="100" workbookViewId="0">
      <selection pane="topLeft" activeCell="C92" activeCellId="0" sqref="C92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C95</f>
        <v>-9483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196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197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198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199</v>
      </c>
      <c r="B13" s="14" t="s">
        <v>200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201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202</v>
      </c>
      <c r="B18" s="14" t="s">
        <v>203</v>
      </c>
      <c r="C18" s="49" t="s">
        <v>204</v>
      </c>
      <c r="D18" s="49"/>
      <c r="E18" s="6" t="n">
        <v>204</v>
      </c>
    </row>
    <row r="19" customFormat="false" ht="21" hidden="false" customHeight="true" outlineLevel="0" collapsed="false">
      <c r="A19" s="13" t="s">
        <v>202</v>
      </c>
      <c r="B19" s="14" t="s">
        <v>205</v>
      </c>
      <c r="C19" s="50" t="s">
        <v>206</v>
      </c>
      <c r="D19" s="50"/>
      <c r="E19" s="6" t="n">
        <v>207.5</v>
      </c>
    </row>
    <row r="20" customFormat="false" ht="21" hidden="false" customHeight="true" outlineLevel="0" collapsed="false">
      <c r="A20" s="13" t="s">
        <v>207</v>
      </c>
      <c r="B20" s="14" t="s">
        <v>208</v>
      </c>
      <c r="C20" s="50" t="s">
        <v>209</v>
      </c>
      <c r="D20" s="50"/>
      <c r="E20" s="6" t="n">
        <v>900</v>
      </c>
    </row>
    <row r="21" customFormat="false" ht="21" hidden="false" customHeight="true" outlineLevel="0" collapsed="false">
      <c r="A21" s="13" t="s">
        <v>210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211</v>
      </c>
      <c r="B22" s="14" t="s">
        <v>212</v>
      </c>
      <c r="C22" s="15" t="s">
        <v>213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198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197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214</v>
      </c>
      <c r="B25" s="14" t="s">
        <v>67</v>
      </c>
      <c r="C25" s="15" t="s">
        <v>215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216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217</v>
      </c>
      <c r="B30" s="14" t="s">
        <v>67</v>
      </c>
      <c r="C30" s="15" t="s">
        <v>215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218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217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219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217</v>
      </c>
      <c r="B34" s="14" t="s">
        <v>220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221</v>
      </c>
      <c r="B35" s="14" t="s">
        <v>222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223</v>
      </c>
      <c r="B36" s="14" t="s">
        <v>224</v>
      </c>
      <c r="C36" s="14" t="s">
        <v>225</v>
      </c>
      <c r="D36" s="14"/>
      <c r="E36" s="6" t="n">
        <v>100</v>
      </c>
    </row>
    <row r="37" customFormat="false" ht="39.75" hidden="false" customHeight="true" outlineLevel="0" collapsed="false">
      <c r="A37" s="13" t="s">
        <v>226</v>
      </c>
      <c r="B37" s="14" t="s">
        <v>227</v>
      </c>
      <c r="C37" s="14" t="s">
        <v>228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229</v>
      </c>
      <c r="C38" s="15" t="s">
        <v>230</v>
      </c>
      <c r="D38" s="15"/>
      <c r="E38" s="6" t="n">
        <v>800</v>
      </c>
    </row>
    <row r="39" customFormat="false" ht="13.5" hidden="false" customHeight="true" outlineLevel="0" collapsed="false">
      <c r="A39" s="16"/>
      <c r="B39" s="16"/>
      <c r="C39" s="41" t="s">
        <v>39</v>
      </c>
      <c r="D39" s="41"/>
      <c r="E39" s="6" t="n">
        <f aca="false">SUM(E30:E38)</f>
        <v>5306</v>
      </c>
    </row>
    <row r="40" customFormat="false" ht="12.75" hidden="false" customHeight="true" outlineLevel="0" collapsed="false">
      <c r="A40" s="17"/>
      <c r="B40" s="17"/>
      <c r="C40" s="17"/>
      <c r="D40" s="51"/>
      <c r="E40" s="52"/>
    </row>
    <row r="41" customFormat="false" ht="13.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21" hidden="false" customHeight="true" outlineLevel="0" collapsed="false">
      <c r="A43" s="17"/>
      <c r="B43" s="17"/>
    </row>
    <row r="44" customFormat="false" ht="21" hidden="false" customHeight="true" outlineLevel="0" collapsed="false">
      <c r="A44" s="34" t="s">
        <v>231</v>
      </c>
      <c r="B44" s="34"/>
      <c r="C44" s="34"/>
    </row>
    <row r="45" customFormat="false" ht="21" hidden="false" customHeight="true" outlineLevel="0" collapsed="false">
      <c r="A45" s="34" t="s">
        <v>31</v>
      </c>
      <c r="B45" s="34" t="s">
        <v>32</v>
      </c>
      <c r="C45" s="4" t="s">
        <v>33</v>
      </c>
      <c r="D45" s="31"/>
    </row>
    <row r="46" customFormat="false" ht="21" hidden="false" customHeight="true" outlineLevel="0" collapsed="false">
      <c r="A46" s="35" t="s">
        <v>84</v>
      </c>
      <c r="B46" s="35"/>
      <c r="C46" s="35"/>
    </row>
    <row r="47" customFormat="false" ht="21" hidden="false" customHeight="true" outlineLevel="0" collapsed="false">
      <c r="A47" s="13" t="s">
        <v>86</v>
      </c>
      <c r="B47" s="14"/>
      <c r="C47" s="36" t="n">
        <v>204</v>
      </c>
    </row>
    <row r="48" customFormat="false" ht="21" hidden="false" customHeight="true" outlineLevel="0" collapsed="false">
      <c r="A48" s="13" t="s">
        <v>51</v>
      </c>
      <c r="B48" s="15"/>
      <c r="C48" s="36" t="n">
        <v>0</v>
      </c>
    </row>
    <row r="49" customFormat="false" ht="21" hidden="false" customHeight="true" outlineLevel="0" collapsed="false">
      <c r="A49" s="13" t="s">
        <v>88</v>
      </c>
      <c r="B49" s="14" t="s">
        <v>89</v>
      </c>
      <c r="C49" s="36" t="n">
        <v>207.5</v>
      </c>
    </row>
    <row r="50" customFormat="false" ht="21" hidden="false" customHeight="true" outlineLevel="0" collapsed="false">
      <c r="A50" s="39"/>
      <c r="B50" s="8" t="s">
        <v>91</v>
      </c>
      <c r="C50" s="36" t="n">
        <f aca="false">SUM(C47:C49)</f>
        <v>411.5</v>
      </c>
    </row>
    <row r="51" customFormat="false" ht="21" hidden="false" customHeight="true" outlineLevel="0" collapsed="false">
      <c r="A51" s="35" t="s">
        <v>94</v>
      </c>
      <c r="B51" s="35"/>
      <c r="C51" s="35"/>
    </row>
    <row r="52" customFormat="false" ht="21" hidden="false" customHeight="true" outlineLevel="0" collapsed="false">
      <c r="A52" s="35"/>
      <c r="B52" s="35"/>
      <c r="C52" s="35"/>
    </row>
    <row r="53" customFormat="false" ht="21" hidden="false" customHeight="true" outlineLevel="0" collapsed="false">
      <c r="A53" s="13" t="s">
        <v>96</v>
      </c>
      <c r="B53" s="14"/>
      <c r="C53" s="36" t="n">
        <v>0</v>
      </c>
    </row>
    <row r="54" customFormat="false" ht="21" hidden="false" customHeight="true" outlineLevel="0" collapsed="false">
      <c r="A54" s="13" t="s">
        <v>98</v>
      </c>
      <c r="B54" s="14"/>
      <c r="C54" s="36" t="n">
        <v>0</v>
      </c>
    </row>
    <row r="55" customFormat="false" ht="21" hidden="false" customHeight="true" outlineLevel="0" collapsed="false">
      <c r="A55" s="13" t="s">
        <v>100</v>
      </c>
      <c r="B55" s="14"/>
      <c r="C55" s="36" t="n">
        <v>0</v>
      </c>
    </row>
    <row r="56" customFormat="false" ht="21" hidden="false" customHeight="true" outlineLevel="0" collapsed="false">
      <c r="A56" s="13" t="s">
        <v>102</v>
      </c>
      <c r="B56" s="14"/>
      <c r="C56" s="36" t="n">
        <v>0</v>
      </c>
    </row>
    <row r="57" customFormat="false" ht="21" hidden="false" customHeight="true" outlineLevel="0" collapsed="false">
      <c r="A57" s="13" t="s">
        <v>232</v>
      </c>
      <c r="B57" s="14"/>
      <c r="C57" s="36" t="n">
        <v>0</v>
      </c>
    </row>
    <row r="58" customFormat="false" ht="21" hidden="false" customHeight="true" outlineLevel="0" collapsed="false">
      <c r="A58" s="13"/>
      <c r="B58" s="8" t="s">
        <v>104</v>
      </c>
      <c r="C58" s="36" t="n">
        <f aca="false">SUM(C53:C57)</f>
        <v>0</v>
      </c>
    </row>
    <row r="59" customFormat="false" ht="21" hidden="false" customHeight="true" outlineLevel="0" collapsed="false">
      <c r="A59" s="35" t="s">
        <v>106</v>
      </c>
      <c r="B59" s="35"/>
      <c r="C59" s="35"/>
    </row>
    <row r="60" customFormat="false" ht="21" hidden="false" customHeight="true" outlineLevel="0" collapsed="false">
      <c r="A60" s="13" t="s">
        <v>108</v>
      </c>
      <c r="B60" s="14" t="s">
        <v>109</v>
      </c>
      <c r="C60" s="36" t="n">
        <v>0</v>
      </c>
    </row>
    <row r="61" customFormat="false" ht="21" hidden="false" customHeight="true" outlineLevel="0" collapsed="false">
      <c r="A61" s="13" t="s">
        <v>111</v>
      </c>
      <c r="B61" s="14" t="s">
        <v>112</v>
      </c>
      <c r="C61" s="36" t="n">
        <v>0</v>
      </c>
    </row>
    <row r="62" customFormat="false" ht="21" hidden="false" customHeight="true" outlineLevel="0" collapsed="false">
      <c r="A62" s="13"/>
      <c r="B62" s="8" t="s">
        <v>114</v>
      </c>
      <c r="C62" s="36" t="n">
        <f aca="false">SUM(C60:C61)</f>
        <v>0</v>
      </c>
    </row>
    <row r="63" customFormat="false" ht="21" hidden="false" customHeight="true" outlineLevel="0" collapsed="false">
      <c r="A63" s="35" t="s">
        <v>116</v>
      </c>
      <c r="B63" s="35"/>
      <c r="C63" s="35"/>
    </row>
    <row r="64" customFormat="false" ht="21" hidden="false" customHeight="true" outlineLevel="0" collapsed="false">
      <c r="A64" s="13" t="s">
        <v>118</v>
      </c>
      <c r="B64" s="14" t="s">
        <v>119</v>
      </c>
      <c r="C64" s="36" t="n">
        <v>0</v>
      </c>
    </row>
    <row r="65" customFormat="false" ht="21" hidden="false" customHeight="true" outlineLevel="0" collapsed="false">
      <c r="A65" s="39"/>
      <c r="B65" s="14" t="s">
        <v>121</v>
      </c>
      <c r="C65" s="36" t="n">
        <v>0</v>
      </c>
    </row>
    <row r="66" customFormat="false" ht="21" hidden="false" customHeight="true" outlineLevel="0" collapsed="false">
      <c r="A66" s="39"/>
      <c r="B66" s="14" t="s">
        <v>123</v>
      </c>
      <c r="C66" s="36" t="n">
        <v>0</v>
      </c>
    </row>
    <row r="67" customFormat="false" ht="21" hidden="false" customHeight="true" outlineLevel="0" collapsed="false">
      <c r="A67" s="39"/>
      <c r="B67" s="8" t="s">
        <v>125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126</v>
      </c>
      <c r="B68" s="35"/>
      <c r="C68" s="35"/>
    </row>
    <row r="69" customFormat="false" ht="21" hidden="false" customHeight="true" outlineLevel="0" collapsed="false">
      <c r="A69" s="13" t="s">
        <v>127</v>
      </c>
      <c r="B69" s="14" t="s">
        <v>128</v>
      </c>
      <c r="C69" s="36" t="n">
        <v>0</v>
      </c>
    </row>
    <row r="70" customFormat="false" ht="21" hidden="false" customHeight="true" outlineLevel="0" collapsed="false">
      <c r="A70" s="39"/>
      <c r="B70" s="8" t="s">
        <v>129</v>
      </c>
      <c r="C70" s="36" t="n">
        <f aca="false">SUM(C69)</f>
        <v>0</v>
      </c>
    </row>
    <row r="71" s="54" customFormat="true" ht="42.75" hidden="false" customHeight="true" outlineLevel="0" collapsed="false">
      <c r="A71" s="35" t="s">
        <v>130</v>
      </c>
      <c r="B71" s="35"/>
      <c r="C71" s="35"/>
      <c r="H71" s="48"/>
    </row>
    <row r="72" customFormat="false" ht="21" hidden="false" customHeight="true" outlineLevel="0" collapsed="false">
      <c r="A72" s="13" t="s">
        <v>131</v>
      </c>
      <c r="B72" s="14" t="s">
        <v>132</v>
      </c>
      <c r="C72" s="36" t="n">
        <v>0</v>
      </c>
    </row>
    <row r="73" customFormat="false" ht="42.75" hidden="false" customHeight="true" outlineLevel="0" collapsed="false">
      <c r="A73" s="13" t="s">
        <v>133</v>
      </c>
      <c r="B73" s="14" t="s">
        <v>134</v>
      </c>
      <c r="C73" s="36" t="n">
        <v>0</v>
      </c>
    </row>
    <row r="74" customFormat="false" ht="21" hidden="false" customHeight="true" outlineLevel="0" collapsed="false">
      <c r="A74" s="13" t="s">
        <v>135</v>
      </c>
      <c r="B74" s="14" t="s">
        <v>136</v>
      </c>
      <c r="C74" s="36" t="n">
        <v>0</v>
      </c>
    </row>
    <row r="75" customFormat="false" ht="21" hidden="false" customHeight="true" outlineLevel="0" collapsed="false">
      <c r="A75" s="13" t="s">
        <v>137</v>
      </c>
      <c r="B75" s="14" t="s">
        <v>137</v>
      </c>
      <c r="C75" s="36" t="n">
        <v>0</v>
      </c>
    </row>
    <row r="76" customFormat="false" ht="21" hidden="false" customHeight="true" outlineLevel="0" collapsed="false">
      <c r="A76" s="13"/>
      <c r="B76" s="8" t="s">
        <v>24</v>
      </c>
      <c r="C76" s="36" t="n">
        <f aca="false">SUM(C72:C75)</f>
        <v>0</v>
      </c>
    </row>
    <row r="77" customFormat="false" ht="21" hidden="false" customHeight="true" outlineLevel="0" collapsed="false">
      <c r="A77" s="35" t="s">
        <v>139</v>
      </c>
      <c r="B77" s="35"/>
      <c r="C77" s="35"/>
    </row>
    <row r="78" customFormat="false" ht="21" hidden="false" customHeight="true" outlineLevel="0" collapsed="false">
      <c r="A78" s="13" t="s">
        <v>140</v>
      </c>
      <c r="B78" s="15"/>
      <c r="C78" s="36" t="n">
        <v>0</v>
      </c>
    </row>
    <row r="79" customFormat="false" ht="21" hidden="false" customHeight="true" outlineLevel="0" collapsed="false">
      <c r="A79" s="39" t="s">
        <v>141</v>
      </c>
      <c r="B79" s="15" t="s">
        <v>142</v>
      </c>
      <c r="C79" s="36" t="n">
        <v>0</v>
      </c>
    </row>
    <row r="80" customFormat="false" ht="21" hidden="false" customHeight="true" outlineLevel="0" collapsed="false">
      <c r="A80" s="13" t="s">
        <v>67</v>
      </c>
      <c r="B80" s="14" t="s">
        <v>143</v>
      </c>
      <c r="C80" s="36" t="n">
        <v>0</v>
      </c>
    </row>
    <row r="81" customFormat="false" ht="21" hidden="false" customHeight="true" outlineLevel="0" collapsed="false">
      <c r="A81" s="13"/>
      <c r="B81" s="8" t="s">
        <v>144</v>
      </c>
      <c r="C81" s="36" t="n">
        <f aca="false">C80</f>
        <v>0</v>
      </c>
    </row>
    <row r="82" customFormat="false" ht="21" hidden="false" customHeight="true" outlineLevel="0" collapsed="false">
      <c r="A82" s="35" t="s">
        <v>145</v>
      </c>
      <c r="B82" s="35"/>
      <c r="C82" s="35"/>
    </row>
    <row r="83" customFormat="false" ht="21" hidden="false" customHeight="true" outlineLevel="0" collapsed="false">
      <c r="A83" s="13" t="s">
        <v>146</v>
      </c>
      <c r="B83" s="15" t="s">
        <v>147</v>
      </c>
      <c r="C83" s="36" t="n">
        <v>600</v>
      </c>
    </row>
    <row r="84" customFormat="false" ht="60" hidden="false" customHeight="true" outlineLevel="0" collapsed="false">
      <c r="A84" s="5" t="s">
        <v>148</v>
      </c>
      <c r="B84" s="55" t="s">
        <v>149</v>
      </c>
      <c r="C84" s="36" t="n">
        <v>68</v>
      </c>
    </row>
    <row r="85" customFormat="false" ht="21" hidden="false" customHeight="true" outlineLevel="0" collapsed="false">
      <c r="A85" s="13" t="s">
        <v>150</v>
      </c>
      <c r="B85" s="14" t="s">
        <v>233</v>
      </c>
      <c r="C85" s="36" t="n">
        <v>79</v>
      </c>
    </row>
    <row r="86" customFormat="false" ht="21" hidden="false" customHeight="true" outlineLevel="0" collapsed="false">
      <c r="A86" s="13" t="s">
        <v>152</v>
      </c>
      <c r="B86" s="14" t="s">
        <v>234</v>
      </c>
      <c r="C86" s="36" t="n">
        <v>870</v>
      </c>
    </row>
    <row r="87" customFormat="false" ht="21" hidden="false" customHeight="true" outlineLevel="0" collapsed="false">
      <c r="A87" s="39"/>
      <c r="B87" s="41" t="s">
        <v>154</v>
      </c>
      <c r="C87" s="36" t="n">
        <f aca="false">SUM(C83:C86)</f>
        <v>1617</v>
      </c>
    </row>
    <row r="88" customFormat="false" ht="21" hidden="false" customHeight="true" outlineLevel="0" collapsed="false">
      <c r="A88" s="39"/>
      <c r="B88" s="41" t="s">
        <v>24</v>
      </c>
      <c r="C88" s="36" t="n">
        <f aca="false">C50+C58+C62+C67+C70+C76+C81+C87</f>
        <v>2028.5</v>
      </c>
      <c r="F88" s="17"/>
      <c r="G88" s="17"/>
      <c r="H88" s="17"/>
    </row>
    <row r="89" customFormat="false" ht="21" hidden="false" customHeight="true" outlineLevel="0" collapsed="false">
      <c r="A89" s="35" t="s">
        <v>156</v>
      </c>
      <c r="B89" s="35"/>
      <c r="C89" s="35"/>
      <c r="D89" s="17"/>
      <c r="E89" s="17"/>
      <c r="F89" s="17"/>
      <c r="G89" s="17"/>
      <c r="H89" s="17"/>
    </row>
    <row r="90" customFormat="false" ht="21" hidden="false" customHeight="true" outlineLevel="0" collapsed="false">
      <c r="A90" s="39" t="s">
        <v>157</v>
      </c>
      <c r="B90" s="15"/>
      <c r="C90" s="6" t="n">
        <f aca="false">IF(('April 2024 - June 2024'!C83 + 'April 2024 - June 2024'!E125)+SUM(E101+E120+E133) &lt; 0,('April 2024 - June 2024'!C83 + 'April 2024 - June 2024'!E125)+SUM(E101+E120+E133), ('April 2024 - June 2024'!C83 + 'April 2024 - June 2024'!E125)-SUM(E101+E120+E133))</f>
        <v>-7983</v>
      </c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158</v>
      </c>
      <c r="B91" s="15"/>
      <c r="C91" s="6" t="n">
        <v>0</v>
      </c>
      <c r="D91" s="17"/>
      <c r="E91" s="17"/>
      <c r="F91" s="17"/>
      <c r="G91" s="17"/>
      <c r="H91" s="17"/>
    </row>
    <row r="92" customFormat="false" ht="42.75" hidden="false" customHeight="true" outlineLevel="0" collapsed="false">
      <c r="A92" s="39" t="s">
        <v>159</v>
      </c>
      <c r="B92" s="15"/>
      <c r="C92" s="6" t="n">
        <f aca="false">IF(('April 2024 - June 2024'!C85)+SUM(E121+E134) &lt; 0,('April 2024 - June 2024'!C85)+SUM(E121+E134), ('April 2024 - June 2024'!C85)+SUM(E121+E134))</f>
        <v>-1500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13" t="s">
        <v>160</v>
      </c>
      <c r="B93" s="15"/>
      <c r="C93" s="6" t="n">
        <v>0</v>
      </c>
      <c r="D93" s="17"/>
      <c r="E93" s="17"/>
      <c r="F93" s="17"/>
      <c r="G93" s="17"/>
      <c r="H93" s="17"/>
    </row>
    <row r="94" customFormat="false" ht="21" hidden="false" customHeight="true" outlineLevel="0" collapsed="false">
      <c r="A94" s="13" t="s">
        <v>235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39"/>
      <c r="B95" s="41" t="s">
        <v>162</v>
      </c>
      <c r="C95" s="6" t="n">
        <f aca="false">C90+C91+C92+C93+C94</f>
        <v>-9483</v>
      </c>
      <c r="D95" s="17"/>
      <c r="E95" s="17"/>
      <c r="F95" s="17"/>
      <c r="G95" s="17"/>
      <c r="H95" s="17"/>
    </row>
    <row r="96" customFormat="false" ht="13.5" hidden="false" customHeight="true" outlineLevel="0" collapsed="false">
      <c r="A96" s="13"/>
      <c r="B96" s="8" t="s">
        <v>163</v>
      </c>
      <c r="C96" s="36" t="n">
        <f aca="false">C88</f>
        <v>2028.5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7"/>
      <c r="B97" s="17"/>
      <c r="D97" s="17"/>
      <c r="E97" s="17"/>
    </row>
    <row r="98" customFormat="false" ht="21" hidden="false" customHeight="true" outlineLevel="0" collapsed="false">
      <c r="A98" s="17"/>
      <c r="B98" s="17"/>
    </row>
    <row r="99" customFormat="false" ht="21" hidden="false" customHeight="true" outlineLevel="0" collapsed="false">
      <c r="A99" s="42" t="s">
        <v>236</v>
      </c>
      <c r="B99" s="42"/>
      <c r="C99" s="42"/>
      <c r="D99" s="42"/>
      <c r="E99" s="42"/>
    </row>
    <row r="100" customFormat="false" ht="21" hidden="false" customHeight="true" outlineLevel="0" collapsed="false">
      <c r="A100" s="42" t="s">
        <v>165</v>
      </c>
      <c r="B100" s="42"/>
      <c r="C100" s="42" t="s">
        <v>32</v>
      </c>
      <c r="D100" s="42"/>
      <c r="E100" s="42" t="s">
        <v>33</v>
      </c>
      <c r="H100" s="17"/>
    </row>
    <row r="101" customFormat="false" ht="21" hidden="false" customHeight="true" outlineLevel="0" collapsed="false">
      <c r="A101" s="39" t="s">
        <v>145</v>
      </c>
      <c r="B101" s="39"/>
      <c r="C101" s="15" t="s">
        <v>237</v>
      </c>
      <c r="D101" s="15"/>
      <c r="E101" s="36" t="n">
        <v>1000</v>
      </c>
      <c r="H101" s="17"/>
    </row>
    <row r="102" customFormat="false" ht="21" hidden="false" customHeight="true" outlineLevel="0" collapsed="false">
      <c r="A102" s="39"/>
      <c r="B102" s="39"/>
      <c r="C102" s="15" t="s">
        <v>238</v>
      </c>
      <c r="D102" s="15"/>
      <c r="E102" s="36" t="n">
        <v>0</v>
      </c>
      <c r="H102" s="17"/>
    </row>
    <row r="103" customFormat="false" ht="21" hidden="false" customHeight="true" outlineLevel="0" collapsed="false">
      <c r="A103" s="39"/>
      <c r="B103" s="39"/>
      <c r="C103" s="15" t="s">
        <v>239</v>
      </c>
      <c r="D103" s="15"/>
      <c r="E103" s="36" t="n">
        <v>788</v>
      </c>
      <c r="H103" s="17"/>
    </row>
    <row r="104" customFormat="false" ht="21" hidden="false" customHeight="true" outlineLevel="0" collapsed="false">
      <c r="A104" s="39"/>
      <c r="B104" s="39"/>
      <c r="C104" s="15" t="s">
        <v>240</v>
      </c>
      <c r="D104" s="15"/>
      <c r="E104" s="36" t="n">
        <v>318</v>
      </c>
      <c r="H104" s="17"/>
    </row>
    <row r="105" customFormat="false" ht="21" hidden="false" customHeight="true" outlineLevel="0" collapsed="false">
      <c r="A105" s="39"/>
      <c r="B105" s="39"/>
      <c r="C105" s="15" t="s">
        <v>241</v>
      </c>
      <c r="D105" s="15"/>
      <c r="E105" s="36" t="n">
        <v>600</v>
      </c>
      <c r="H105" s="17"/>
    </row>
    <row r="106" customFormat="false" ht="21" hidden="false" customHeight="true" outlineLevel="0" collapsed="false">
      <c r="A106" s="39"/>
      <c r="B106" s="39"/>
      <c r="C106" s="15" t="s">
        <v>242</v>
      </c>
      <c r="D106" s="15"/>
      <c r="E106" s="36" t="n">
        <v>264</v>
      </c>
      <c r="H106" s="17"/>
    </row>
    <row r="107" customFormat="false" ht="21" hidden="false" customHeight="true" outlineLevel="0" collapsed="false">
      <c r="A107" s="39"/>
      <c r="B107" s="39"/>
      <c r="C107" s="15" t="s">
        <v>243</v>
      </c>
      <c r="D107" s="15"/>
      <c r="E107" s="36" t="n">
        <v>60</v>
      </c>
      <c r="H107" s="17"/>
    </row>
    <row r="108" customFormat="false" ht="21" hidden="false" customHeight="true" outlineLevel="0" collapsed="false">
      <c r="A108" s="39"/>
      <c r="B108" s="39"/>
      <c r="C108" s="15" t="s">
        <v>244</v>
      </c>
      <c r="D108" s="15"/>
      <c r="E108" s="36" t="n">
        <v>900</v>
      </c>
      <c r="H108" s="17"/>
    </row>
    <row r="109" customFormat="false" ht="21" hidden="false" customHeight="true" outlineLevel="0" collapsed="false">
      <c r="A109" s="39"/>
      <c r="B109" s="39"/>
      <c r="C109" s="15" t="s">
        <v>245</v>
      </c>
      <c r="D109" s="15"/>
      <c r="E109" s="36" t="n">
        <v>204</v>
      </c>
      <c r="H109" s="17"/>
    </row>
    <row r="110" customFormat="false" ht="21" hidden="false" customHeight="true" outlineLevel="0" collapsed="false">
      <c r="A110" s="39"/>
      <c r="B110" s="39"/>
      <c r="C110" s="15" t="s">
        <v>246</v>
      </c>
      <c r="D110" s="15"/>
      <c r="E110" s="36" t="n">
        <v>207.5</v>
      </c>
      <c r="H110" s="17"/>
    </row>
    <row r="111" customFormat="false" ht="21" hidden="false" customHeight="true" outlineLevel="0" collapsed="false">
      <c r="A111" s="39"/>
      <c r="B111" s="39"/>
      <c r="C111" s="56" t="s">
        <v>247</v>
      </c>
      <c r="D111" s="56"/>
      <c r="E111" s="36" t="n">
        <v>139.28</v>
      </c>
      <c r="H111" s="17"/>
    </row>
    <row r="112" customFormat="false" ht="21" hidden="false" customHeight="true" outlineLevel="0" collapsed="false">
      <c r="A112" s="39" t="s">
        <v>166</v>
      </c>
      <c r="B112" s="39"/>
      <c r="C112" s="45"/>
      <c r="D112" s="45"/>
      <c r="E112" s="36" t="n">
        <f aca="false">C96</f>
        <v>2028.5</v>
      </c>
      <c r="H112" s="17"/>
    </row>
    <row r="113" customFormat="false" ht="13.5" hidden="false" customHeight="true" outlineLevel="0" collapsed="false">
      <c r="A113" s="43"/>
      <c r="B113" s="43"/>
      <c r="C113" s="44" t="s">
        <v>167</v>
      </c>
      <c r="D113" s="44"/>
      <c r="E113" s="6" t="n">
        <f aca="false">('April 2024 - June 2024'!E127+E14)-SUM(E101:E112)</f>
        <v>699.839999999999</v>
      </c>
      <c r="H113" s="17"/>
    </row>
    <row r="114" customFormat="false" ht="21" hidden="false" customHeight="true" outlineLevel="0" collapsed="false">
      <c r="H114" s="17"/>
    </row>
    <row r="115" customFormat="false" ht="21" hidden="false" customHeight="true" outlineLevel="0" collapsed="false">
      <c r="A115" s="42" t="s">
        <v>248</v>
      </c>
      <c r="B115" s="42"/>
      <c r="C115" s="42"/>
      <c r="D115" s="42"/>
      <c r="E115" s="42"/>
      <c r="H115" s="17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21" hidden="false" customHeight="true" outlineLevel="0" collapsed="false">
      <c r="A117" s="39" t="s">
        <v>249</v>
      </c>
      <c r="B117" s="39"/>
      <c r="C117" s="47"/>
      <c r="D117" s="47"/>
      <c r="E117" s="6" t="n">
        <f aca="false">E113</f>
        <v>699.839999999999</v>
      </c>
    </row>
    <row r="118" customFormat="false" ht="21" hidden="false" customHeight="true" outlineLevel="0" collapsed="false">
      <c r="A118" s="39" t="s">
        <v>145</v>
      </c>
      <c r="B118" s="39"/>
      <c r="C118" s="15" t="s">
        <v>250</v>
      </c>
      <c r="D118" s="15"/>
      <c r="E118" s="36" t="n">
        <v>72</v>
      </c>
    </row>
    <row r="119" customFormat="false" ht="21" hidden="false" customHeight="true" outlineLevel="0" collapsed="false">
      <c r="A119" s="39"/>
      <c r="B119" s="39"/>
      <c r="C119" s="15" t="s">
        <v>251</v>
      </c>
      <c r="D119" s="15"/>
      <c r="E119" s="36" t="n">
        <v>55.3</v>
      </c>
    </row>
    <row r="120" customFormat="false" ht="21" hidden="false" customHeight="true" outlineLevel="0" collapsed="false">
      <c r="A120" s="39"/>
      <c r="B120" s="39"/>
      <c r="C120" s="15" t="s">
        <v>252</v>
      </c>
      <c r="D120" s="15"/>
      <c r="E120" s="36" t="n">
        <v>0</v>
      </c>
    </row>
    <row r="121" customFormat="false" ht="21" hidden="false" customHeight="true" outlineLevel="0" collapsed="false">
      <c r="A121" s="39"/>
      <c r="B121" s="39"/>
      <c r="C121" s="15" t="s">
        <v>253</v>
      </c>
      <c r="D121" s="15"/>
      <c r="E121" s="36" t="n">
        <v>500</v>
      </c>
    </row>
    <row r="122" customFormat="false" ht="21" hidden="false" customHeight="true" outlineLevel="0" collapsed="false">
      <c r="A122" s="39"/>
      <c r="B122" s="39"/>
      <c r="C122" s="15" t="s">
        <v>254</v>
      </c>
      <c r="D122" s="15"/>
      <c r="E122" s="36" t="n">
        <v>85</v>
      </c>
    </row>
    <row r="123" customFormat="false" ht="21" hidden="false" customHeight="true" outlineLevel="0" collapsed="false">
      <c r="A123" s="39"/>
      <c r="B123" s="39"/>
      <c r="C123" s="15" t="s">
        <v>255</v>
      </c>
      <c r="D123" s="15"/>
      <c r="E123" s="36" t="n">
        <v>630</v>
      </c>
    </row>
    <row r="124" customFormat="false" ht="21" hidden="false" customHeight="true" outlineLevel="0" collapsed="false">
      <c r="A124" s="39"/>
      <c r="B124" s="39"/>
      <c r="C124" s="57" t="s">
        <v>256</v>
      </c>
      <c r="D124" s="57"/>
      <c r="E124" s="36" t="n">
        <v>464.47</v>
      </c>
    </row>
    <row r="125" customFormat="false" ht="21" hidden="false" customHeight="true" outlineLevel="0" collapsed="false">
      <c r="A125" s="39" t="s">
        <v>166</v>
      </c>
      <c r="B125" s="39"/>
      <c r="C125" s="45"/>
      <c r="D125" s="45"/>
      <c r="E125" s="36" t="n">
        <f aca="false">C96</f>
        <v>2028.5</v>
      </c>
    </row>
    <row r="126" customFormat="false" ht="13.5" hidden="false" customHeight="true" outlineLevel="0" collapsed="false">
      <c r="A126" s="43"/>
      <c r="B126" s="43"/>
      <c r="C126" s="41" t="s">
        <v>177</v>
      </c>
      <c r="D126" s="41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6"/>
      <c r="B127" s="46"/>
      <c r="C127" s="46"/>
      <c r="D127" s="46"/>
      <c r="E127" s="46"/>
    </row>
    <row r="128" customFormat="false" ht="21" hidden="false" customHeight="true" outlineLevel="0" collapsed="false">
      <c r="A128" s="46"/>
      <c r="B128" s="46"/>
      <c r="C128" s="46"/>
      <c r="D128" s="46"/>
      <c r="E128" s="46"/>
      <c r="G128" s="58" t="s">
        <v>257</v>
      </c>
      <c r="H128" s="36" t="n">
        <v>330.3</v>
      </c>
    </row>
    <row r="129" customFormat="false" ht="21" hidden="false" customHeight="true" outlineLevel="0" collapsed="false">
      <c r="A129" s="42" t="s">
        <v>258</v>
      </c>
      <c r="B129" s="42"/>
      <c r="C129" s="42"/>
      <c r="D129" s="42"/>
      <c r="E129" s="42"/>
      <c r="G129" s="59" t="s">
        <v>259</v>
      </c>
      <c r="H129" s="60" t="n">
        <f aca="false">330-H128</f>
        <v>-0.300000000000011</v>
      </c>
    </row>
    <row r="130" customFormat="false" ht="42.75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  <c r="G130" s="61" t="s">
        <v>260</v>
      </c>
      <c r="H130" s="60"/>
    </row>
    <row r="131" customFormat="false" ht="21" hidden="false" customHeight="true" outlineLevel="0" collapsed="false">
      <c r="A131" s="39" t="s">
        <v>261</v>
      </c>
      <c r="B131" s="39"/>
      <c r="C131" s="45"/>
      <c r="D131" s="45"/>
      <c r="E131" s="6" t="n">
        <f aca="false">E126</f>
        <v>625.069999999999</v>
      </c>
    </row>
    <row r="132" customFormat="false" ht="21" hidden="false" customHeight="true" outlineLevel="0" collapsed="false">
      <c r="A132" s="39" t="s">
        <v>145</v>
      </c>
      <c r="B132" s="39"/>
      <c r="C132" s="15" t="s">
        <v>262</v>
      </c>
      <c r="D132" s="15"/>
      <c r="E132" s="36" t="n">
        <v>130.84</v>
      </c>
    </row>
    <row r="133" customFormat="false" ht="21" hidden="false" customHeight="true" outlineLevel="0" collapsed="false">
      <c r="A133" s="39"/>
      <c r="B133" s="39"/>
      <c r="C133" s="15" t="s">
        <v>263</v>
      </c>
      <c r="D133" s="15"/>
      <c r="E133" s="36" t="n">
        <v>1150</v>
      </c>
    </row>
    <row r="134" customFormat="false" ht="21" hidden="false" customHeight="true" outlineLevel="0" collapsed="false">
      <c r="A134" s="39"/>
      <c r="B134" s="39"/>
      <c r="C134" s="15" t="s">
        <v>264</v>
      </c>
      <c r="D134" s="15"/>
      <c r="E134" s="36" t="n">
        <v>500</v>
      </c>
    </row>
    <row r="135" customFormat="false" ht="21" hidden="false" customHeight="true" outlineLevel="0" collapsed="false">
      <c r="A135" s="39"/>
      <c r="B135" s="39"/>
      <c r="C135" s="15" t="s">
        <v>265</v>
      </c>
      <c r="D135" s="15"/>
      <c r="E135" s="36" t="n">
        <v>30</v>
      </c>
    </row>
    <row r="136" customFormat="false" ht="86.25" hidden="false" customHeight="true" outlineLevel="0" collapsed="false">
      <c r="A136" s="39"/>
      <c r="B136" s="39"/>
      <c r="C136" s="15" t="s">
        <v>266</v>
      </c>
      <c r="D136" s="15"/>
      <c r="E136" s="36" t="n">
        <v>60</v>
      </c>
      <c r="F136" s="54"/>
      <c r="G136" s="54"/>
      <c r="H136" s="62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</row>
    <row r="137" customFormat="false" ht="120" hidden="false" customHeight="true" outlineLevel="0" collapsed="false">
      <c r="A137" s="39"/>
      <c r="B137" s="39"/>
      <c r="C137" s="14" t="s">
        <v>267</v>
      </c>
      <c r="D137" s="14"/>
      <c r="E137" s="36" t="n">
        <v>919.52</v>
      </c>
    </row>
    <row r="138" customFormat="false" ht="21" hidden="false" customHeight="true" outlineLevel="0" collapsed="false">
      <c r="A138" s="39"/>
      <c r="B138" s="39"/>
      <c r="C138" s="14" t="s">
        <v>243</v>
      </c>
      <c r="D138" s="14"/>
      <c r="E138" s="36" t="n">
        <v>600</v>
      </c>
    </row>
    <row r="139" customFormat="false" ht="21" hidden="false" customHeight="true" outlineLevel="0" collapsed="false">
      <c r="A139" s="39"/>
      <c r="B139" s="39"/>
      <c r="C139" s="63" t="s">
        <v>268</v>
      </c>
      <c r="D139" s="63"/>
      <c r="E139" s="36" t="n">
        <v>9.5</v>
      </c>
    </row>
    <row r="140" customFormat="false" ht="21" hidden="false" customHeight="true" outlineLevel="0" collapsed="false">
      <c r="A140" s="39" t="s">
        <v>166</v>
      </c>
      <c r="B140" s="39"/>
      <c r="C140" s="45"/>
      <c r="D140" s="45"/>
      <c r="E140" s="36" t="n">
        <f aca="false">C96</f>
        <v>2028.5</v>
      </c>
    </row>
    <row r="141" customFormat="false" ht="13.5" hidden="false" customHeight="true" outlineLevel="0" collapsed="false">
      <c r="A141" s="43"/>
      <c r="B141" s="43"/>
      <c r="C141" s="41" t="s">
        <v>177</v>
      </c>
      <c r="D141" s="41"/>
      <c r="E141" s="6" t="n">
        <f aca="false">(E39+E131)-SUM(E132:E140)</f>
        <v>502.71</v>
      </c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5" hidden="false" customHeight="false" outlineLevel="0" collapsed="false">
      <c r="A1054" s="17"/>
      <c r="B1054" s="17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2"/>
  <sheetViews>
    <sheetView showFormulas="false" showGridLines="true" showRowColHeaders="true" showZeros="true" rightToLeft="false" tabSelected="false" showOutlineSymbols="true" defaultGridColor="true" view="normal" topLeftCell="A133" colorId="64" zoomScale="90" zoomScaleNormal="90" zoomScalePageLayoutView="100" workbookViewId="0">
      <selection pane="topLeft" activeCell="G137" activeCellId="0" sqref="G137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E139</f>
        <v>220.640000000001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220.640000000001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C101</f>
        <v>-8483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270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271</v>
      </c>
      <c r="B10" s="14" t="s">
        <v>67</v>
      </c>
      <c r="C10" s="15" t="s">
        <v>215</v>
      </c>
      <c r="D10" s="15"/>
      <c r="E10" s="6" t="n">
        <v>0</v>
      </c>
    </row>
    <row r="11" customFormat="false" ht="21" hidden="false" customHeight="true" outlineLevel="0" collapsed="false">
      <c r="A11" s="13" t="s">
        <v>272</v>
      </c>
      <c r="B11" s="14" t="s">
        <v>273</v>
      </c>
      <c r="C11" s="15" t="s">
        <v>274</v>
      </c>
      <c r="D11" s="15"/>
      <c r="E11" s="6" t="n">
        <v>78</v>
      </c>
    </row>
    <row r="12" customFormat="false" ht="21" hidden="false" customHeight="true" outlineLevel="0" collapsed="false">
      <c r="A12" s="13" t="s">
        <v>275</v>
      </c>
      <c r="B12" s="14" t="s">
        <v>88</v>
      </c>
      <c r="C12" s="15" t="s">
        <v>276</v>
      </c>
      <c r="D12" s="15"/>
      <c r="E12" s="6" t="n">
        <v>174</v>
      </c>
    </row>
    <row r="13" customFormat="false" ht="21" hidden="false" customHeight="true" outlineLevel="0" collapsed="false">
      <c r="A13" s="13" t="s">
        <v>275</v>
      </c>
      <c r="B13" s="14" t="s">
        <v>277</v>
      </c>
      <c r="C13" s="64" t="s">
        <v>37</v>
      </c>
      <c r="D13" s="64"/>
      <c r="E13" s="6" t="n">
        <v>68</v>
      </c>
    </row>
    <row r="14" customFormat="false" ht="21" hidden="false" customHeight="true" outlineLevel="0" collapsed="false">
      <c r="A14" s="13" t="s">
        <v>278</v>
      </c>
      <c r="B14" s="14" t="s">
        <v>277</v>
      </c>
      <c r="C14" s="64" t="s">
        <v>37</v>
      </c>
      <c r="D14" s="64"/>
      <c r="E14" s="6" t="n">
        <v>68</v>
      </c>
    </row>
    <row r="15" customFormat="false" ht="21" hidden="false" customHeight="true" outlineLevel="0" collapsed="false">
      <c r="A15" s="13" t="s">
        <v>279</v>
      </c>
      <c r="B15" s="14" t="s">
        <v>36</v>
      </c>
      <c r="C15" s="15" t="s">
        <v>37</v>
      </c>
      <c r="D15" s="15"/>
      <c r="E15" s="6" t="n">
        <v>2405</v>
      </c>
      <c r="G15" s="17"/>
      <c r="H15" s="17"/>
      <c r="I15" s="17"/>
    </row>
    <row r="16" customFormat="false" ht="21" hidden="false" customHeight="true" outlineLevel="0" collapsed="false">
      <c r="A16" s="16"/>
      <c r="B16" s="16"/>
      <c r="C16" s="41" t="s">
        <v>39</v>
      </c>
      <c r="D16" s="41"/>
      <c r="E16" s="6" t="n">
        <f aca="false">SUM(E10:E15)</f>
        <v>2793</v>
      </c>
      <c r="G16" s="17"/>
      <c r="H16" s="17"/>
      <c r="I16" s="17"/>
    </row>
    <row r="17" customFormat="false" ht="13.5" hidden="false" customHeight="true" outlineLevel="0" collapsed="false">
      <c r="A17" s="17"/>
      <c r="B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1" t="s">
        <v>280</v>
      </c>
      <c r="B18" s="11"/>
      <c r="C18" s="11"/>
      <c r="D18" s="11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65" t="s">
        <v>4</v>
      </c>
      <c r="B19" s="11" t="s">
        <v>31</v>
      </c>
      <c r="C19" s="12" t="s">
        <v>32</v>
      </c>
      <c r="D19" s="12"/>
      <c r="E19" s="12" t="s">
        <v>33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281</v>
      </c>
      <c r="B20" s="14" t="s">
        <v>67</v>
      </c>
      <c r="C20" s="15" t="s">
        <v>215</v>
      </c>
      <c r="D20" s="15"/>
      <c r="E20" s="6" t="n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3" t="s">
        <v>282</v>
      </c>
      <c r="B21" s="14" t="s">
        <v>36</v>
      </c>
      <c r="C21" s="15" t="s">
        <v>37</v>
      </c>
      <c r="D21" s="15"/>
      <c r="E21" s="6" t="n">
        <v>2405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283</v>
      </c>
      <c r="B22" s="14" t="s">
        <v>284</v>
      </c>
      <c r="C22" s="15" t="s">
        <v>285</v>
      </c>
      <c r="D22" s="15"/>
      <c r="E22" s="6" t="n">
        <v>300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49.5" hidden="false" customHeight="true" outlineLevel="0" collapsed="false">
      <c r="A23" s="13" t="s">
        <v>286</v>
      </c>
      <c r="B23" s="14" t="s">
        <v>287</v>
      </c>
      <c r="C23" s="14" t="s">
        <v>288</v>
      </c>
      <c r="D23" s="14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289</v>
      </c>
      <c r="B24" s="14" t="s">
        <v>157</v>
      </c>
      <c r="C24" s="14" t="s">
        <v>290</v>
      </c>
      <c r="D24" s="14"/>
      <c r="E24" s="6" t="n">
        <v>500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39.75" hidden="false" customHeight="true" outlineLevel="0" collapsed="false">
      <c r="A25" s="13" t="s">
        <v>291</v>
      </c>
      <c r="B25" s="66" t="s">
        <v>292</v>
      </c>
      <c r="C25" s="14" t="s">
        <v>293</v>
      </c>
      <c r="D25" s="14"/>
      <c r="E25" s="6" t="n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39.5" hidden="false" customHeight="true" outlineLevel="0" collapsed="false">
      <c r="A26" s="13" t="s">
        <v>291</v>
      </c>
      <c r="B26" s="66" t="s">
        <v>294</v>
      </c>
      <c r="C26" s="66" t="s">
        <v>295</v>
      </c>
      <c r="D26" s="66"/>
      <c r="E26" s="6" t="n">
        <v>49.1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6" t="s">
        <v>159</v>
      </c>
      <c r="C27" s="66" t="s">
        <v>297</v>
      </c>
      <c r="D27" s="66"/>
      <c r="E27" s="6" t="n">
        <v>500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296</v>
      </c>
      <c r="B28" s="66" t="s">
        <v>15</v>
      </c>
      <c r="C28" s="66" t="s">
        <v>298</v>
      </c>
      <c r="D28" s="66"/>
      <c r="E28" s="6" t="n">
        <v>5.04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3" t="s">
        <v>299</v>
      </c>
      <c r="B29" s="66" t="s">
        <v>159</v>
      </c>
      <c r="C29" s="66" t="s">
        <v>300</v>
      </c>
      <c r="D29" s="66"/>
      <c r="E29" s="6" t="n"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21" hidden="false" customHeight="true" outlineLevel="0" collapsed="false">
      <c r="A30" s="13" t="s">
        <v>301</v>
      </c>
      <c r="B30" s="66" t="s">
        <v>159</v>
      </c>
      <c r="C30" s="66" t="s">
        <v>302</v>
      </c>
      <c r="D30" s="66"/>
      <c r="E30" s="6" t="n">
        <v>600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6"/>
      <c r="B31" s="16"/>
      <c r="C31" s="41" t="s">
        <v>39</v>
      </c>
      <c r="D31" s="41"/>
      <c r="E31" s="6" t="n">
        <f aca="false">SUM(E20:E30)</f>
        <v>5371.14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3.5" hidden="false" customHeight="true" outlineLevel="0" collapsed="false">
      <c r="A32" s="17"/>
      <c r="B32" s="17"/>
      <c r="C32" s="17"/>
      <c r="D32" s="51"/>
      <c r="E32" s="5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21" hidden="false" customHeight="true" outlineLevel="0" collapsed="false">
      <c r="A33" s="11" t="s">
        <v>303</v>
      </c>
      <c r="B33" s="11"/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21" hidden="false" customHeight="true" outlineLevel="0" collapsed="false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customFormat="false" ht="21" hidden="false" customHeight="true" outlineLevel="0" collapsed="false">
      <c r="A35" s="13" t="s">
        <v>304</v>
      </c>
      <c r="B35" s="14" t="s">
        <v>67</v>
      </c>
      <c r="C35" s="15" t="s">
        <v>215</v>
      </c>
      <c r="D35" s="15"/>
      <c r="E35" s="6" t="n">
        <v>0</v>
      </c>
    </row>
    <row r="36" customFormat="false" ht="21" hidden="false" customHeight="true" outlineLevel="0" collapsed="false">
      <c r="A36" s="13"/>
      <c r="B36" s="14" t="s">
        <v>305</v>
      </c>
      <c r="C36" s="15" t="s">
        <v>306</v>
      </c>
      <c r="D36" s="15"/>
      <c r="E36" s="6" t="n">
        <v>900</v>
      </c>
    </row>
    <row r="37" customFormat="false" ht="21" hidden="false" customHeight="true" outlineLevel="0" collapsed="false">
      <c r="A37" s="13" t="s">
        <v>307</v>
      </c>
      <c r="B37" s="14" t="s">
        <v>36</v>
      </c>
      <c r="C37" s="15" t="s">
        <v>37</v>
      </c>
      <c r="D37" s="15"/>
      <c r="E37" s="6" t="n">
        <v>2405</v>
      </c>
    </row>
    <row r="38" customFormat="false" ht="150" hidden="false" customHeight="true" outlineLevel="0" collapsed="false">
      <c r="A38" s="13"/>
      <c r="B38" s="66" t="s">
        <v>157</v>
      </c>
      <c r="C38" s="66" t="s">
        <v>308</v>
      </c>
      <c r="D38" s="66"/>
      <c r="E38" s="6" t="n">
        <v>66.4</v>
      </c>
    </row>
    <row r="39" customFormat="false" ht="21" hidden="false" customHeight="true" outlineLevel="0" collapsed="false">
      <c r="A39" s="13" t="s">
        <v>307</v>
      </c>
      <c r="B39" s="66" t="s">
        <v>309</v>
      </c>
      <c r="C39" s="66" t="s">
        <v>310</v>
      </c>
      <c r="D39" s="66"/>
      <c r="E39" s="6" t="n">
        <v>200</v>
      </c>
    </row>
    <row r="40" customFormat="false" ht="21" hidden="false" customHeight="true" outlineLevel="0" collapsed="false">
      <c r="A40" s="13" t="s">
        <v>311</v>
      </c>
      <c r="B40" s="66" t="s">
        <v>159</v>
      </c>
      <c r="C40" s="66" t="s">
        <v>312</v>
      </c>
      <c r="D40" s="66"/>
      <c r="E40" s="6" t="n">
        <v>100</v>
      </c>
    </row>
    <row r="41" customFormat="false" ht="21" hidden="false" customHeight="true" outlineLevel="0" collapsed="false">
      <c r="A41" s="13" t="s">
        <v>313</v>
      </c>
      <c r="B41" s="66" t="s">
        <v>157</v>
      </c>
      <c r="C41" s="66" t="s">
        <v>314</v>
      </c>
      <c r="D41" s="66"/>
      <c r="E41" s="6" t="n">
        <v>900</v>
      </c>
    </row>
    <row r="42" customFormat="false" ht="21" hidden="false" customHeight="true" outlineLevel="0" collapsed="false">
      <c r="A42" s="13" t="s">
        <v>315</v>
      </c>
      <c r="B42" s="66" t="s">
        <v>157</v>
      </c>
      <c r="C42" s="66" t="s">
        <v>316</v>
      </c>
      <c r="D42" s="66"/>
      <c r="E42" s="6" t="n">
        <v>50</v>
      </c>
    </row>
    <row r="43" customFormat="false" ht="21" hidden="false" customHeight="true" outlineLevel="0" collapsed="false">
      <c r="A43" s="13" t="s">
        <v>317</v>
      </c>
      <c r="B43" s="66" t="s">
        <v>157</v>
      </c>
      <c r="C43" s="66" t="s">
        <v>318</v>
      </c>
      <c r="D43" s="66"/>
      <c r="E43" s="6" t="n">
        <v>16.14</v>
      </c>
    </row>
    <row r="44" customFormat="false" ht="21" hidden="false" customHeight="true" outlineLevel="0" collapsed="false">
      <c r="A44" s="13"/>
      <c r="B44" s="63" t="s">
        <v>319</v>
      </c>
      <c r="C44" s="63" t="s">
        <v>320</v>
      </c>
      <c r="D44" s="63"/>
      <c r="E44" s="6" t="n">
        <v>134.1</v>
      </c>
    </row>
    <row r="45" customFormat="false" ht="21" hidden="false" customHeight="true" outlineLevel="0" collapsed="false">
      <c r="A45" s="16"/>
      <c r="B45" s="16"/>
      <c r="C45" s="41" t="s">
        <v>39</v>
      </c>
      <c r="D45" s="41"/>
      <c r="E45" s="6" t="n">
        <f aca="false">SUM(E35:E44)</f>
        <v>4771.64</v>
      </c>
    </row>
    <row r="46" customFormat="false" ht="13.5" hidden="false" customHeight="true" outlineLevel="0" collapsed="false">
      <c r="A46" s="17"/>
      <c r="B46" s="17"/>
      <c r="C46" s="17"/>
      <c r="D46" s="51"/>
      <c r="E46" s="52"/>
    </row>
    <row r="47" customFormat="false" ht="12.75" hidden="false" customHeight="true" outlineLevel="0" collapsed="false">
      <c r="A47" s="17"/>
      <c r="B47" s="17"/>
      <c r="C47" s="17"/>
      <c r="D47" s="51"/>
      <c r="E47" s="52"/>
    </row>
    <row r="48" customFormat="false" ht="13.5" hidden="false" customHeight="true" outlineLevel="0" collapsed="false">
      <c r="A48" s="17"/>
      <c r="B48" s="17"/>
      <c r="C48" s="17"/>
      <c r="D48" s="51"/>
      <c r="E48" s="52"/>
    </row>
    <row r="49" customFormat="false" ht="13.5" hidden="false" customHeight="true" outlineLevel="0" collapsed="false">
      <c r="A49" s="17"/>
      <c r="B49" s="17"/>
    </row>
    <row r="50" customFormat="false" ht="21" hidden="false" customHeight="true" outlineLevel="0" collapsed="false">
      <c r="A50" s="34" t="s">
        <v>321</v>
      </c>
      <c r="B50" s="34"/>
      <c r="C50" s="34"/>
    </row>
    <row r="51" customFormat="false" ht="21" hidden="false" customHeight="true" outlineLevel="0" collapsed="false">
      <c r="A51" s="34" t="s">
        <v>31</v>
      </c>
      <c r="B51" s="34" t="s">
        <v>32</v>
      </c>
      <c r="C51" s="4" t="s">
        <v>33</v>
      </c>
      <c r="D51" s="31"/>
    </row>
    <row r="52" customFormat="false" ht="21" hidden="false" customHeight="true" outlineLevel="0" collapsed="false">
      <c r="A52" s="35" t="s">
        <v>84</v>
      </c>
      <c r="B52" s="35"/>
      <c r="C52" s="35"/>
    </row>
    <row r="53" customFormat="false" ht="21" hidden="false" customHeight="true" outlineLevel="0" collapsed="false">
      <c r="A53" s="13" t="s">
        <v>273</v>
      </c>
      <c r="B53" s="67"/>
      <c r="C53" s="36" t="n">
        <v>0</v>
      </c>
    </row>
    <row r="54" customFormat="false" ht="21" hidden="false" customHeight="true" outlineLevel="0" collapsed="false">
      <c r="A54" s="13" t="s">
        <v>51</v>
      </c>
      <c r="B54" s="67"/>
      <c r="C54" s="36" t="n">
        <v>0</v>
      </c>
    </row>
    <row r="55" customFormat="false" ht="21" hidden="false" customHeight="true" outlineLevel="0" collapsed="false">
      <c r="A55" s="13" t="s">
        <v>88</v>
      </c>
      <c r="B55" s="67" t="s">
        <v>89</v>
      </c>
      <c r="C55" s="36" t="n">
        <v>149</v>
      </c>
    </row>
    <row r="56" customFormat="false" ht="21" hidden="false" customHeight="true" outlineLevel="0" collapsed="false">
      <c r="A56" s="39"/>
      <c r="B56" s="41" t="s">
        <v>91</v>
      </c>
      <c r="C56" s="36" t="n">
        <f aca="false">SUM(C53:C55)</f>
        <v>149</v>
      </c>
    </row>
    <row r="57" customFormat="false" ht="21" hidden="false" customHeight="true" outlineLevel="0" collapsed="false">
      <c r="A57" s="35" t="s">
        <v>322</v>
      </c>
      <c r="B57" s="35"/>
      <c r="C57" s="35"/>
    </row>
    <row r="58" customFormat="false" ht="21" hidden="false" customHeight="true" outlineLevel="0" collapsed="false">
      <c r="A58" s="35"/>
      <c r="B58" s="35"/>
      <c r="C58" s="35"/>
    </row>
    <row r="59" customFormat="false" ht="21" hidden="false" customHeight="true" outlineLevel="0" collapsed="false">
      <c r="A59" s="13" t="s">
        <v>96</v>
      </c>
      <c r="B59" s="67"/>
      <c r="C59" s="36" t="n">
        <v>0</v>
      </c>
    </row>
    <row r="60" customFormat="false" ht="21" hidden="false" customHeight="true" outlineLevel="0" collapsed="false">
      <c r="A60" s="13" t="s">
        <v>98</v>
      </c>
      <c r="B60" s="67"/>
      <c r="C60" s="36" t="n">
        <v>0</v>
      </c>
    </row>
    <row r="61" customFormat="false" ht="21" hidden="false" customHeight="true" outlineLevel="0" collapsed="false">
      <c r="A61" s="13" t="s">
        <v>100</v>
      </c>
      <c r="B61" s="67"/>
      <c r="C61" s="36" t="n">
        <v>0</v>
      </c>
    </row>
    <row r="62" customFormat="false" ht="21" hidden="false" customHeight="true" outlineLevel="0" collapsed="false">
      <c r="A62" s="13" t="s">
        <v>102</v>
      </c>
      <c r="B62" s="67"/>
      <c r="C62" s="36" t="n">
        <v>0</v>
      </c>
    </row>
    <row r="63" customFormat="false" ht="21" hidden="false" customHeight="true" outlineLevel="0" collapsed="false">
      <c r="A63" s="13" t="s">
        <v>232</v>
      </c>
      <c r="B63" s="67"/>
      <c r="C63" s="36" t="n">
        <v>0</v>
      </c>
    </row>
    <row r="64" customFormat="false" ht="21" hidden="false" customHeight="true" outlineLevel="0" collapsed="false">
      <c r="A64" s="13"/>
      <c r="B64" s="41" t="s">
        <v>104</v>
      </c>
      <c r="C64" s="36" t="n">
        <f aca="false">SUM(C59:C63)</f>
        <v>0</v>
      </c>
    </row>
    <row r="65" customFormat="false" ht="21" hidden="false" customHeight="true" outlineLevel="0" collapsed="false">
      <c r="A65" s="35" t="s">
        <v>106</v>
      </c>
      <c r="B65" s="35"/>
      <c r="C65" s="35"/>
    </row>
    <row r="66" customFormat="false" ht="21" hidden="false" customHeight="true" outlineLevel="0" collapsed="false">
      <c r="A66" s="13" t="s">
        <v>108</v>
      </c>
      <c r="B66" s="67" t="s">
        <v>109</v>
      </c>
      <c r="C66" s="36" t="n">
        <v>0</v>
      </c>
    </row>
    <row r="67" customFormat="false" ht="21" hidden="false" customHeight="true" outlineLevel="0" collapsed="false">
      <c r="A67" s="13" t="s">
        <v>111</v>
      </c>
      <c r="B67" s="67" t="s">
        <v>112</v>
      </c>
      <c r="C67" s="36" t="n">
        <v>0</v>
      </c>
    </row>
    <row r="68" customFormat="false" ht="21" hidden="false" customHeight="true" outlineLevel="0" collapsed="false">
      <c r="A68" s="13"/>
      <c r="B68" s="41" t="s">
        <v>114</v>
      </c>
      <c r="C68" s="36" t="n">
        <f aca="false">SUM(C66:C67)</f>
        <v>0</v>
      </c>
    </row>
    <row r="69" customFormat="false" ht="21" hidden="false" customHeight="true" outlineLevel="0" collapsed="false">
      <c r="A69" s="35" t="s">
        <v>116</v>
      </c>
      <c r="B69" s="35"/>
      <c r="C69" s="35"/>
    </row>
    <row r="70" customFormat="false" ht="21" hidden="false" customHeight="true" outlineLevel="0" collapsed="false">
      <c r="A70" s="13" t="s">
        <v>118</v>
      </c>
      <c r="B70" s="67" t="s">
        <v>119</v>
      </c>
      <c r="C70" s="36" t="n">
        <v>0</v>
      </c>
    </row>
    <row r="71" customFormat="false" ht="21" hidden="false" customHeight="true" outlineLevel="0" collapsed="false">
      <c r="A71" s="39"/>
      <c r="B71" s="67" t="s">
        <v>121</v>
      </c>
      <c r="C71" s="36" t="n">
        <v>0</v>
      </c>
    </row>
    <row r="72" customFormat="false" ht="21" hidden="false" customHeight="true" outlineLevel="0" collapsed="false">
      <c r="A72" s="39"/>
      <c r="B72" s="67" t="s">
        <v>123</v>
      </c>
      <c r="C72" s="36" t="n">
        <v>0</v>
      </c>
    </row>
    <row r="73" customFormat="false" ht="21" hidden="false" customHeight="true" outlineLevel="0" collapsed="false">
      <c r="A73" s="39"/>
      <c r="B73" s="41" t="s">
        <v>125</v>
      </c>
      <c r="C73" s="36" t="n">
        <f aca="false">SUM(C70:C72)</f>
        <v>0</v>
      </c>
    </row>
    <row r="74" customFormat="false" ht="21" hidden="false" customHeight="true" outlineLevel="0" collapsed="false">
      <c r="A74" s="35" t="s">
        <v>126</v>
      </c>
      <c r="B74" s="35"/>
      <c r="C74" s="35"/>
    </row>
    <row r="75" customFormat="false" ht="21" hidden="false" customHeight="true" outlineLevel="0" collapsed="false">
      <c r="A75" s="13" t="s">
        <v>127</v>
      </c>
      <c r="B75" s="67" t="s">
        <v>128</v>
      </c>
      <c r="C75" s="36" t="n">
        <v>0</v>
      </c>
    </row>
    <row r="76" customFormat="false" ht="21" hidden="false" customHeight="true" outlineLevel="0" collapsed="false">
      <c r="A76" s="39"/>
      <c r="B76" s="41" t="s">
        <v>129</v>
      </c>
      <c r="C76" s="36" t="n">
        <f aca="false">SUM(C75)</f>
        <v>0</v>
      </c>
    </row>
    <row r="77" customFormat="false" ht="21" hidden="false" customHeight="true" outlineLevel="0" collapsed="false">
      <c r="A77" s="35" t="s">
        <v>130</v>
      </c>
      <c r="B77" s="35"/>
      <c r="C77" s="35"/>
    </row>
    <row r="78" customFormat="false" ht="42.75" hidden="false" customHeight="true" outlineLevel="0" collapsed="false">
      <c r="A78" s="13" t="s">
        <v>323</v>
      </c>
      <c r="B78" s="67" t="s">
        <v>132</v>
      </c>
      <c r="C78" s="36" t="n">
        <v>0</v>
      </c>
    </row>
    <row r="79" customFormat="false" ht="21" hidden="false" customHeight="true" outlineLevel="0" collapsed="false">
      <c r="A79" s="13" t="s">
        <v>133</v>
      </c>
      <c r="B79" s="67" t="s">
        <v>134</v>
      </c>
      <c r="C79" s="36" t="n">
        <v>0</v>
      </c>
    </row>
    <row r="80" customFormat="false" ht="42.75" hidden="false" customHeight="true" outlineLevel="0" collapsed="false">
      <c r="A80" s="13" t="s">
        <v>135</v>
      </c>
      <c r="B80" s="67" t="s">
        <v>136</v>
      </c>
      <c r="C80" s="36" t="n">
        <v>0</v>
      </c>
    </row>
    <row r="81" customFormat="false" ht="21" hidden="false" customHeight="true" outlineLevel="0" collapsed="false">
      <c r="A81" s="13" t="s">
        <v>137</v>
      </c>
      <c r="B81" s="67" t="s">
        <v>137</v>
      </c>
      <c r="C81" s="36" t="n">
        <v>0</v>
      </c>
    </row>
    <row r="82" customFormat="false" ht="21" hidden="false" customHeight="true" outlineLevel="0" collapsed="false">
      <c r="A82" s="13"/>
      <c r="B82" s="41" t="s">
        <v>24</v>
      </c>
      <c r="C82" s="36" t="n">
        <f aca="false">SUM(C78:C81)</f>
        <v>0</v>
      </c>
    </row>
    <row r="83" customFormat="false" ht="21" hidden="false" customHeight="true" outlineLevel="0" collapsed="false">
      <c r="A83" s="35" t="s">
        <v>139</v>
      </c>
      <c r="B83" s="35"/>
      <c r="C83" s="35"/>
    </row>
    <row r="84" customFormat="false" ht="21" hidden="false" customHeight="true" outlineLevel="0" collapsed="false">
      <c r="A84" s="13" t="s">
        <v>140</v>
      </c>
      <c r="B84" s="67"/>
      <c r="C84" s="36" t="n">
        <v>0</v>
      </c>
    </row>
    <row r="85" customFormat="false" ht="21" hidden="false" customHeight="true" outlineLevel="0" collapsed="false">
      <c r="A85" s="39" t="s">
        <v>141</v>
      </c>
      <c r="B85" s="67" t="s">
        <v>142</v>
      </c>
      <c r="C85" s="36" t="n">
        <v>0</v>
      </c>
    </row>
    <row r="86" customFormat="false" ht="21" hidden="false" customHeight="true" outlineLevel="0" collapsed="false">
      <c r="A86" s="13" t="s">
        <v>67</v>
      </c>
      <c r="B86" s="67" t="s">
        <v>143</v>
      </c>
      <c r="C86" s="36" t="n">
        <v>0</v>
      </c>
    </row>
    <row r="87" customFormat="false" ht="21" hidden="false" customHeight="true" outlineLevel="0" collapsed="false">
      <c r="A87" s="13"/>
      <c r="B87" s="41" t="s">
        <v>144</v>
      </c>
      <c r="C87" s="36" t="n">
        <f aca="false">SUM(C84:C86)</f>
        <v>0</v>
      </c>
    </row>
    <row r="88" customFormat="false" ht="21" hidden="false" customHeight="true" outlineLevel="0" collapsed="false">
      <c r="A88" s="35" t="s">
        <v>145</v>
      </c>
      <c r="B88" s="35"/>
      <c r="C88" s="35"/>
    </row>
    <row r="89" customFormat="false" ht="21" hidden="false" customHeight="true" outlineLevel="0" collapsed="false">
      <c r="A89" s="13" t="s">
        <v>146</v>
      </c>
      <c r="B89" s="67" t="s">
        <v>147</v>
      </c>
      <c r="C89" s="36" t="n">
        <v>200</v>
      </c>
    </row>
    <row r="90" customFormat="false" ht="21" hidden="false" customHeight="true" outlineLevel="0" collapsed="false">
      <c r="A90" s="5" t="s">
        <v>148</v>
      </c>
      <c r="B90" s="67" t="s">
        <v>149</v>
      </c>
      <c r="C90" s="36" t="n">
        <v>68</v>
      </c>
    </row>
    <row r="91" customFormat="false" ht="39.75" hidden="false" customHeight="true" outlineLevel="0" collapsed="false">
      <c r="A91" s="13" t="s">
        <v>150</v>
      </c>
      <c r="B91" s="14" t="s">
        <v>324</v>
      </c>
      <c r="C91" s="36" t="n">
        <v>52</v>
      </c>
    </row>
    <row r="92" customFormat="false" ht="21" hidden="false" customHeight="true" outlineLevel="0" collapsed="false">
      <c r="A92" s="13" t="s">
        <v>152</v>
      </c>
      <c r="B92" s="67" t="s">
        <v>234</v>
      </c>
      <c r="C92" s="36" t="n">
        <v>900</v>
      </c>
    </row>
    <row r="93" customFormat="false" ht="21" hidden="false" customHeight="true" outlineLevel="0" collapsed="false">
      <c r="A93" s="39"/>
      <c r="B93" s="41" t="s">
        <v>154</v>
      </c>
      <c r="C93" s="36" t="n">
        <f aca="false">SUM(C89:C92)</f>
        <v>1220</v>
      </c>
    </row>
    <row r="94" customFormat="false" ht="21" hidden="false" customHeight="true" outlineLevel="0" collapsed="false">
      <c r="A94" s="39"/>
      <c r="B94" s="41" t="s">
        <v>24</v>
      </c>
      <c r="C94" s="36" t="n">
        <f aca="false">C56+C64+C68+C73+C76+C82+C87+C93</f>
        <v>1369</v>
      </c>
    </row>
    <row r="95" customFormat="false" ht="21" hidden="false" customHeight="true" outlineLevel="0" collapsed="false">
      <c r="A95" s="35" t="s">
        <v>156</v>
      </c>
      <c r="B95" s="35"/>
      <c r="C95" s="35"/>
    </row>
    <row r="96" customFormat="false" ht="21" hidden="false" customHeight="true" outlineLevel="0" collapsed="false">
      <c r="A96" s="39" t="s">
        <v>157</v>
      </c>
      <c r="B96" s="15"/>
      <c r="C96" s="6" t="n">
        <f aca="false">IF(('July 2024 - September 2024'!C90)+SUM(E110+E120+E132)  &lt; 0,(('July 2024 - September 2024'!C90))+SUM(E110+E120+E132), (('July 2024 - September 2024'!C90))+SUM(E110+E120+E132))</f>
        <v>-7983</v>
      </c>
    </row>
    <row r="97" customFormat="false" ht="21" hidden="false" customHeight="true" outlineLevel="0" collapsed="false">
      <c r="A97" s="39" t="s">
        <v>158</v>
      </c>
      <c r="B97" s="15"/>
      <c r="C97" s="6" t="n">
        <v>0</v>
      </c>
    </row>
    <row r="98" customFormat="false" ht="21" hidden="false" customHeight="true" outlineLevel="0" collapsed="false">
      <c r="A98" s="39" t="s">
        <v>159</v>
      </c>
      <c r="B98" s="15"/>
      <c r="C98" s="6" t="n">
        <f aca="false">IF(('July 2024 - September 2024'!C92)+SUM(E109+E121+E134) &lt; 0,(('July 2024 - September 2024'!C92))+SUM(E109+E121+E134), (('July 2024 - September 2024'!C92))+SUM(E109+E121+E134))</f>
        <v>-500</v>
      </c>
    </row>
    <row r="99" customFormat="false" ht="42.75" hidden="false" customHeight="true" outlineLevel="0" collapsed="false">
      <c r="A99" s="13" t="s">
        <v>160</v>
      </c>
      <c r="B99" s="15"/>
      <c r="C99" s="6" t="n">
        <v>0</v>
      </c>
    </row>
    <row r="100" customFormat="false" ht="42.75" hidden="false" customHeight="true" outlineLevel="0" collapsed="false">
      <c r="A100" s="13" t="s">
        <v>161</v>
      </c>
      <c r="B100" s="15"/>
      <c r="C100" s="6" t="n">
        <v>0</v>
      </c>
    </row>
    <row r="101" customFormat="false" ht="21" hidden="false" customHeight="true" outlineLevel="0" collapsed="false">
      <c r="A101" s="39"/>
      <c r="B101" s="41" t="s">
        <v>162</v>
      </c>
      <c r="C101" s="6" t="n">
        <f aca="false">C96+C97+C98+C99+C100</f>
        <v>-8483</v>
      </c>
    </row>
    <row r="102" customFormat="false" ht="21" hidden="false" customHeight="true" outlineLevel="0" collapsed="false">
      <c r="A102" s="13"/>
      <c r="B102" s="8" t="s">
        <v>163</v>
      </c>
      <c r="C102" s="36" t="n">
        <f aca="false">C94</f>
        <v>1369</v>
      </c>
      <c r="H102" s="68"/>
    </row>
    <row r="103" customFormat="false" ht="13.5" hidden="false" customHeight="true" outlineLevel="0" collapsed="false">
      <c r="A103" s="17"/>
      <c r="B103" s="17"/>
    </row>
    <row r="104" customFormat="false" ht="13.5" hidden="false" customHeight="true" outlineLevel="0" collapsed="false">
      <c r="A104" s="17"/>
      <c r="B104" s="17"/>
    </row>
    <row r="105" customFormat="false" ht="21" hidden="false" customHeight="true" outlineLevel="0" collapsed="false">
      <c r="A105" s="42" t="s">
        <v>325</v>
      </c>
      <c r="B105" s="42"/>
      <c r="C105" s="42"/>
      <c r="D105" s="42"/>
      <c r="E105" s="42"/>
      <c r="G105" s="58" t="s">
        <v>257</v>
      </c>
      <c r="H105" s="36" t="n">
        <v>651.7</v>
      </c>
    </row>
    <row r="106" customFormat="false" ht="21" hidden="false" customHeight="true" outlineLevel="0" collapsed="false">
      <c r="A106" s="42" t="s">
        <v>165</v>
      </c>
      <c r="B106" s="42"/>
      <c r="C106" s="42" t="s">
        <v>32</v>
      </c>
      <c r="D106" s="42"/>
      <c r="E106" s="42" t="s">
        <v>33</v>
      </c>
      <c r="G106" s="59" t="s">
        <v>259</v>
      </c>
      <c r="H106" s="60" t="n">
        <f aca="false">C89-H105</f>
        <v>-451.7</v>
      </c>
    </row>
    <row r="107" customFormat="false" ht="42.75" hidden="false" customHeight="true" outlineLevel="0" collapsed="false">
      <c r="A107" s="39" t="s">
        <v>326</v>
      </c>
      <c r="B107" s="39"/>
      <c r="C107" s="15"/>
      <c r="D107" s="15"/>
      <c r="E107" s="6" t="n">
        <f aca="false">'July 2024 - September 2024'!E141</f>
        <v>502.71</v>
      </c>
      <c r="G107" s="61" t="s">
        <v>260</v>
      </c>
      <c r="H107" s="60"/>
    </row>
    <row r="108" customFormat="false" ht="99.75" hidden="false" customHeight="true" outlineLevel="0" collapsed="false">
      <c r="A108" s="39" t="s">
        <v>145</v>
      </c>
      <c r="B108" s="39"/>
      <c r="C108" s="66" t="s">
        <v>327</v>
      </c>
      <c r="D108" s="66"/>
      <c r="E108" s="36" t="n">
        <v>651.7</v>
      </c>
    </row>
    <row r="109" customFormat="false" ht="21" hidden="false" customHeight="true" outlineLevel="0" collapsed="false">
      <c r="A109" s="39"/>
      <c r="B109" s="39"/>
      <c r="C109" s="15" t="s">
        <v>328</v>
      </c>
      <c r="D109" s="15"/>
      <c r="E109" s="36" t="n">
        <v>200</v>
      </c>
    </row>
    <row r="110" customFormat="false" ht="21" hidden="false" customHeight="true" outlineLevel="0" collapsed="false">
      <c r="A110" s="39"/>
      <c r="B110" s="39"/>
      <c r="C110" s="15" t="s">
        <v>252</v>
      </c>
      <c r="D110" s="15"/>
      <c r="E110" s="36" t="n">
        <v>0</v>
      </c>
    </row>
    <row r="111" customFormat="false" ht="21" hidden="false" customHeight="true" outlineLevel="0" collapsed="false">
      <c r="A111" s="39"/>
      <c r="B111" s="39"/>
      <c r="C111" s="15" t="s">
        <v>329</v>
      </c>
      <c r="D111" s="15"/>
      <c r="E111" s="36" t="n">
        <v>58</v>
      </c>
    </row>
    <row r="112" customFormat="false" ht="21" hidden="false" customHeight="true" outlineLevel="0" collapsed="false">
      <c r="A112" s="39"/>
      <c r="B112" s="39"/>
      <c r="C112" s="15" t="s">
        <v>330</v>
      </c>
      <c r="D112" s="15"/>
      <c r="E112" s="36" t="n">
        <v>600</v>
      </c>
    </row>
    <row r="113" customFormat="false" ht="21" hidden="false" customHeight="true" outlineLevel="0" collapsed="false">
      <c r="A113" s="39"/>
      <c r="B113" s="39"/>
      <c r="C113" s="57" t="s">
        <v>331</v>
      </c>
      <c r="D113" s="57"/>
      <c r="E113" s="69" t="n">
        <v>291.85</v>
      </c>
    </row>
    <row r="114" customFormat="false" ht="21" hidden="false" customHeight="true" outlineLevel="0" collapsed="false">
      <c r="A114" s="39" t="s">
        <v>166</v>
      </c>
      <c r="B114" s="39"/>
      <c r="C114" s="15"/>
      <c r="D114" s="15"/>
      <c r="E114" s="36" t="n">
        <f aca="false">C102</f>
        <v>1369</v>
      </c>
    </row>
    <row r="115" customFormat="false" ht="21" hidden="false" customHeight="true" outlineLevel="0" collapsed="false">
      <c r="A115" s="39"/>
      <c r="B115" s="39"/>
      <c r="C115" s="44" t="s">
        <v>167</v>
      </c>
      <c r="D115" s="44"/>
      <c r="E115" s="6" t="n">
        <f aca="false">('July 2024 - September 2024'!E141+E16)-SUM(E108:E114)</f>
        <v>125.16</v>
      </c>
    </row>
    <row r="116" customFormat="false" ht="13.5" hidden="false" customHeight="true" outlineLevel="0" collapsed="false"/>
    <row r="117" customFormat="false" ht="21" hidden="false" customHeight="true" outlineLevel="0" collapsed="false">
      <c r="A117" s="42" t="s">
        <v>332</v>
      </c>
      <c r="B117" s="42"/>
      <c r="C117" s="42"/>
      <c r="D117" s="42"/>
      <c r="E117" s="42"/>
    </row>
    <row r="118" customFormat="false" ht="21" hidden="false" customHeight="true" outlineLevel="0" collapsed="false">
      <c r="A118" s="42" t="s">
        <v>165</v>
      </c>
      <c r="B118" s="42"/>
      <c r="C118" s="42" t="s">
        <v>32</v>
      </c>
      <c r="D118" s="42"/>
      <c r="E118" s="42" t="s">
        <v>33</v>
      </c>
    </row>
    <row r="119" customFormat="false" ht="42.75" hidden="false" customHeight="true" outlineLevel="0" collapsed="false">
      <c r="A119" s="39" t="s">
        <v>333</v>
      </c>
      <c r="B119" s="39"/>
      <c r="C119" s="15"/>
      <c r="D119" s="15"/>
      <c r="E119" s="6" t="n">
        <f aca="false">E115</f>
        <v>125.16</v>
      </c>
    </row>
    <row r="120" customFormat="false" ht="42.75" hidden="false" customHeight="true" outlineLevel="0" collapsed="false">
      <c r="A120" s="70" t="s">
        <v>145</v>
      </c>
      <c r="B120" s="70"/>
      <c r="C120" s="14" t="s">
        <v>334</v>
      </c>
      <c r="D120" s="14"/>
      <c r="E120" s="36" t="n">
        <v>0</v>
      </c>
    </row>
    <row r="121" customFormat="false" ht="21" hidden="false" customHeight="true" outlineLevel="0" collapsed="false">
      <c r="A121" s="70"/>
      <c r="B121" s="70"/>
      <c r="C121" s="15" t="s">
        <v>335</v>
      </c>
      <c r="D121" s="15"/>
      <c r="E121" s="36" t="n">
        <v>300</v>
      </c>
    </row>
    <row r="122" customFormat="false" ht="289.5" hidden="false" customHeight="true" outlineLevel="0" collapsed="false">
      <c r="A122" s="70"/>
      <c r="B122" s="70"/>
      <c r="C122" s="66" t="s">
        <v>336</v>
      </c>
      <c r="D122" s="66"/>
      <c r="E122" s="36" t="n">
        <v>3389</v>
      </c>
      <c r="G122" s="48"/>
    </row>
    <row r="123" customFormat="false" ht="24.75" hidden="false" customHeight="true" outlineLevel="0" collapsed="false">
      <c r="A123" s="70"/>
      <c r="B123" s="70"/>
      <c r="C123" s="66" t="s">
        <v>337</v>
      </c>
      <c r="D123" s="66"/>
      <c r="E123" s="36" t="n">
        <v>200</v>
      </c>
      <c r="G123" s="48"/>
    </row>
    <row r="124" customFormat="false" ht="24.75" hidden="false" customHeight="true" outlineLevel="0" collapsed="false">
      <c r="A124" s="70"/>
      <c r="B124" s="70"/>
      <c r="C124" s="63" t="s">
        <v>338</v>
      </c>
      <c r="D124" s="63"/>
      <c r="E124" s="36" t="n">
        <v>8.9</v>
      </c>
      <c r="G124" s="48"/>
    </row>
    <row r="125" customFormat="false" ht="21" hidden="false" customHeight="true" outlineLevel="0" collapsed="false">
      <c r="A125" s="39" t="s">
        <v>166</v>
      </c>
      <c r="B125" s="39"/>
      <c r="C125" s="15"/>
      <c r="D125" s="15"/>
      <c r="E125" s="36" t="n">
        <f aca="false">C102</f>
        <v>1369</v>
      </c>
    </row>
    <row r="126" customFormat="false" ht="21" hidden="false" customHeight="true" outlineLevel="0" collapsed="false">
      <c r="A126" s="39"/>
      <c r="B126" s="39"/>
      <c r="C126" s="41" t="s">
        <v>177</v>
      </c>
      <c r="D126" s="41"/>
      <c r="E126" s="6" t="n">
        <f aca="false">(E31+E119)-SUM(E120:E125)</f>
        <v>229.400000000001</v>
      </c>
    </row>
    <row r="127" customFormat="false" ht="13.5" hidden="false" customHeight="true" outlineLevel="0" collapsed="false">
      <c r="A127" s="46"/>
      <c r="B127" s="46"/>
      <c r="C127" s="46"/>
      <c r="D127" s="46"/>
      <c r="E127" s="46"/>
    </row>
    <row r="128" customFormat="false" ht="17.25" hidden="false" customHeight="true" outlineLevel="0" collapsed="false">
      <c r="A128" s="46"/>
      <c r="B128" s="46"/>
      <c r="C128" s="46"/>
      <c r="D128" s="46"/>
      <c r="E128" s="46"/>
    </row>
    <row r="129" customFormat="false" ht="21" hidden="false" customHeight="true" outlineLevel="0" collapsed="false">
      <c r="A129" s="42" t="s">
        <v>339</v>
      </c>
      <c r="B129" s="42"/>
      <c r="C129" s="42"/>
      <c r="D129" s="42"/>
      <c r="E129" s="42"/>
    </row>
    <row r="130" customFormat="false" ht="21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</row>
    <row r="131" customFormat="false" ht="42.75" hidden="false" customHeight="true" outlineLevel="0" collapsed="false">
      <c r="A131" s="39" t="s">
        <v>340</v>
      </c>
      <c r="B131" s="39"/>
      <c r="C131" s="15"/>
      <c r="D131" s="15"/>
      <c r="E131" s="6" t="n">
        <f aca="false">E126</f>
        <v>229.400000000001</v>
      </c>
    </row>
    <row r="132" customFormat="false" ht="21" hidden="false" customHeight="true" outlineLevel="0" collapsed="false">
      <c r="A132" s="39" t="s">
        <v>145</v>
      </c>
      <c r="B132" s="39"/>
      <c r="C132" s="66" t="s">
        <v>170</v>
      </c>
      <c r="D132" s="66"/>
      <c r="E132" s="36" t="n">
        <v>0</v>
      </c>
    </row>
    <row r="133" customFormat="false" ht="39.75" hidden="false" customHeight="true" outlineLevel="0" collapsed="false">
      <c r="A133" s="39"/>
      <c r="B133" s="39"/>
      <c r="C133" s="66" t="s">
        <v>341</v>
      </c>
      <c r="D133" s="66"/>
      <c r="E133" s="36" t="n">
        <v>351</v>
      </c>
    </row>
    <row r="134" customFormat="false" ht="21" hidden="false" customHeight="true" outlineLevel="0" collapsed="false">
      <c r="A134" s="39"/>
      <c r="B134" s="39"/>
      <c r="C134" s="14" t="s">
        <v>264</v>
      </c>
      <c r="D134" s="14"/>
      <c r="E134" s="36" t="n">
        <v>500</v>
      </c>
    </row>
    <row r="135" customFormat="false" ht="49.5" hidden="false" customHeight="true" outlineLevel="0" collapsed="false">
      <c r="A135" s="39"/>
      <c r="B135" s="39"/>
      <c r="C135" s="66" t="s">
        <v>342</v>
      </c>
      <c r="D135" s="66"/>
      <c r="E135" s="36" t="n">
        <v>370</v>
      </c>
    </row>
    <row r="136" customFormat="false" ht="106.1" hidden="false" customHeight="true" outlineLevel="0" collapsed="false">
      <c r="A136" s="39"/>
      <c r="B136" s="39"/>
      <c r="C136" s="66" t="s">
        <v>343</v>
      </c>
      <c r="D136" s="66"/>
      <c r="E136" s="36" t="n">
        <v>1180</v>
      </c>
    </row>
    <row r="137" customFormat="false" ht="310.9" hidden="false" customHeight="true" outlineLevel="0" collapsed="false">
      <c r="A137" s="39"/>
      <c r="B137" s="39"/>
      <c r="C137" s="66" t="s">
        <v>344</v>
      </c>
      <c r="D137" s="66"/>
      <c r="E137" s="36" t="n">
        <v>1010.4</v>
      </c>
    </row>
    <row r="138" customFormat="false" ht="21" hidden="false" customHeight="true" outlineLevel="0" collapsed="false">
      <c r="A138" s="39" t="s">
        <v>166</v>
      </c>
      <c r="B138" s="39"/>
      <c r="C138" s="15"/>
      <c r="D138" s="15"/>
      <c r="E138" s="36" t="n">
        <f aca="false">C102</f>
        <v>1369</v>
      </c>
    </row>
    <row r="139" customFormat="false" ht="21" hidden="false" customHeight="true" outlineLevel="0" collapsed="false">
      <c r="A139" s="39"/>
      <c r="B139" s="39"/>
      <c r="C139" s="41" t="s">
        <v>177</v>
      </c>
      <c r="D139" s="41"/>
      <c r="E139" s="6" t="n">
        <f aca="false">(E45+E131)-SUM(E132:E138)</f>
        <v>220.640000000001</v>
      </c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</sheetData>
  <mergeCells count="100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A45:B45"/>
    <mergeCell ref="C45:D45"/>
    <mergeCell ref="A50:C50"/>
    <mergeCell ref="A52:C52"/>
    <mergeCell ref="A57:C58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H106:H107"/>
    <mergeCell ref="A107:B107"/>
    <mergeCell ref="C107:D107"/>
    <mergeCell ref="A108:B113"/>
    <mergeCell ref="C108:D108"/>
    <mergeCell ref="C109:D109"/>
    <mergeCell ref="C110:D110"/>
    <mergeCell ref="C111:D111"/>
    <mergeCell ref="C112:D112"/>
    <mergeCell ref="C113:D113"/>
    <mergeCell ref="A114:B114"/>
    <mergeCell ref="C114:D114"/>
    <mergeCell ref="A115:B115"/>
    <mergeCell ref="C115:D115"/>
    <mergeCell ref="A117:E117"/>
    <mergeCell ref="A118:B118"/>
    <mergeCell ref="C118:D118"/>
    <mergeCell ref="A119:B119"/>
    <mergeCell ref="C119:D119"/>
    <mergeCell ref="A120:B124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A132:B137"/>
    <mergeCell ref="C132:D132"/>
    <mergeCell ref="C133:D133"/>
    <mergeCell ref="C134:D134"/>
    <mergeCell ref="C135:D135"/>
    <mergeCell ref="C136:D136"/>
    <mergeCell ref="C137:D137"/>
    <mergeCell ref="A138:B138"/>
    <mergeCell ref="C138:D138"/>
    <mergeCell ref="A139:B139"/>
    <mergeCell ref="C139:D139"/>
  </mergeCells>
  <conditionalFormatting sqref="C47:C48 H105 E108:E114 E120:E125 E132:E138">
    <cfRule type="cellIs" priority="2" operator="equal" aboveAverage="0" equalAverage="0" bottom="0" percent="0" rank="0" text="" dxfId="5">
      <formula>0</formula>
    </cfRule>
  </conditionalFormatting>
  <conditionalFormatting sqref="C53:C56 C59:C64 C66:C68 C70:C73 C75:C76 C78:C82 C84:C87 C89:C94 C102 E108:E114 E120:E125 E132:E138">
    <cfRule type="cellIs" priority="3" operator="equal" aboveAverage="0" equalAverage="0" bottom="0" percent="0" rank="0" text="" dxfId="6">
      <formula>0</formula>
    </cfRule>
  </conditionalFormatting>
  <conditionalFormatting sqref="C53:C56 C59:C64 C66:C68 C70:C73 C75:C76 C78:C82 C84:C87 C89:C94 C102">
    <cfRule type="cellIs" priority="4" operator="equal" aboveAverage="0" equalAverage="0" bottom="0" percent="0" rank="0" text="" dxfId="7">
      <formula>0</formula>
    </cfRule>
  </conditionalFormatting>
  <conditionalFormatting sqref="D48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27"/>
  <sheetViews>
    <sheetView showFormulas="false" showGridLines="true" showRowColHeaders="true" showZeros="true" rightToLeft="false" tabSelected="false" showOutlineSymbols="true" defaultGridColor="true" view="normal" topLeftCell="A76" colorId="64" zoomScale="90" zoomScaleNormal="90" zoomScalePageLayoutView="100" workbookViewId="0">
      <selection pane="topLeft" activeCell="E89" activeCellId="0" sqref="E89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345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E114</f>
        <v>1284.64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1284.64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C83</f>
        <v>-5583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346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347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348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349</v>
      </c>
      <c r="C12" s="15" t="s">
        <v>350</v>
      </c>
      <c r="D12" s="15"/>
      <c r="E12" s="6" t="n">
        <v>50</v>
      </c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2455</v>
      </c>
    </row>
    <row r="14" customFormat="false" ht="13.5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351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352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21" hidden="false" customHeight="true" outlineLevel="0" collapsed="false">
      <c r="A18" s="13" t="s">
        <v>353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3"/>
      <c r="B19" s="14" t="s">
        <v>354</v>
      </c>
      <c r="C19" s="15" t="s">
        <v>355</v>
      </c>
      <c r="D19" s="15"/>
      <c r="E19" s="6" t="n">
        <v>325</v>
      </c>
    </row>
    <row r="20" customFormat="false" ht="21" hidden="false" customHeight="true" outlineLevel="0" collapsed="false">
      <c r="A20" s="13"/>
      <c r="B20" s="14" t="s">
        <v>349</v>
      </c>
      <c r="C20" s="15" t="s">
        <v>350</v>
      </c>
      <c r="D20" s="15"/>
      <c r="E20" s="6" t="n">
        <v>50</v>
      </c>
    </row>
    <row r="21" customFormat="false" ht="21" hidden="false" customHeight="true" outlineLevel="0" collapsed="false">
      <c r="A21" s="16"/>
      <c r="B21" s="16"/>
      <c r="C21" s="41" t="s">
        <v>39</v>
      </c>
      <c r="D21" s="41"/>
      <c r="E21" s="6" t="n">
        <f aca="false">SUM(E17:E20)</f>
        <v>2780</v>
      </c>
    </row>
    <row r="22" customFormat="false" ht="13.5" hidden="false" customHeight="true" outlineLevel="0" collapsed="false">
      <c r="A22" s="17"/>
      <c r="B22" s="17"/>
      <c r="C22" s="17"/>
      <c r="D22" s="51"/>
      <c r="E22" s="52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1" t="s">
        <v>356</v>
      </c>
      <c r="B23" s="11"/>
      <c r="C23" s="11"/>
      <c r="D23" s="11"/>
      <c r="E23" s="1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71"/>
    </row>
    <row r="24" customFormat="false" ht="21" hidden="false" customHeight="true" outlineLevel="0" collapsed="false">
      <c r="A24" s="11" t="s">
        <v>4</v>
      </c>
      <c r="B24" s="11" t="s">
        <v>31</v>
      </c>
      <c r="C24" s="12" t="s">
        <v>32</v>
      </c>
      <c r="D24" s="12"/>
      <c r="E24" s="12" t="s">
        <v>33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21" hidden="false" customHeight="true" outlineLevel="0" collapsed="false">
      <c r="A25" s="13" t="s">
        <v>357</v>
      </c>
      <c r="B25" s="14" t="s">
        <v>36</v>
      </c>
      <c r="C25" s="15" t="s">
        <v>37</v>
      </c>
      <c r="D25" s="15"/>
      <c r="E25" s="6" t="n">
        <v>2405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21" hidden="false" customHeight="true" outlineLevel="0" collapsed="false">
      <c r="A26" s="13" t="s">
        <v>358</v>
      </c>
      <c r="B26" s="14" t="s">
        <v>67</v>
      </c>
      <c r="C26" s="15" t="s">
        <v>215</v>
      </c>
      <c r="D26" s="15"/>
      <c r="E26" s="6" t="n"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6"/>
      <c r="B27" s="16"/>
      <c r="C27" s="41" t="s">
        <v>39</v>
      </c>
      <c r="D27" s="41"/>
      <c r="E27" s="6" t="n">
        <f aca="false">SUM(E25:E26)</f>
        <v>2405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3.5" hidden="false" customHeight="true" outlineLevel="0" collapsed="false">
      <c r="A28" s="17"/>
      <c r="B28" s="17"/>
      <c r="C28" s="17"/>
      <c r="D28" s="51"/>
      <c r="E28" s="52"/>
    </row>
    <row r="29" customFormat="false" ht="12.75" hidden="false" customHeight="true" outlineLevel="0" collapsed="false">
      <c r="A29" s="17"/>
      <c r="B29" s="17"/>
      <c r="C29" s="17"/>
      <c r="D29" s="51"/>
      <c r="E29" s="52"/>
    </row>
    <row r="30" customFormat="false" ht="13.5" hidden="false" customHeight="true" outlineLevel="0" collapsed="false">
      <c r="A30" s="17"/>
      <c r="B30" s="17"/>
      <c r="C30" s="17"/>
      <c r="D30" s="51"/>
      <c r="E30" s="52"/>
    </row>
    <row r="31" customFormat="false" ht="13.5" hidden="false" customHeight="true" outlineLevel="0" collapsed="false">
      <c r="A31" s="17"/>
      <c r="B31" s="17"/>
    </row>
    <row r="32" customFormat="false" ht="21" hidden="false" customHeight="true" outlineLevel="0" collapsed="false">
      <c r="A32" s="34" t="s">
        <v>359</v>
      </c>
      <c r="B32" s="34"/>
      <c r="C32" s="34"/>
    </row>
    <row r="33" customFormat="false" ht="21" hidden="false" customHeight="true" outlineLevel="0" collapsed="false">
      <c r="A33" s="34" t="s">
        <v>31</v>
      </c>
      <c r="B33" s="34" t="s">
        <v>32</v>
      </c>
      <c r="C33" s="4" t="s">
        <v>33</v>
      </c>
      <c r="D33" s="72"/>
    </row>
    <row r="34" customFormat="false" ht="21" hidden="false" customHeight="true" outlineLevel="0" collapsed="false">
      <c r="A34" s="35" t="s">
        <v>84</v>
      </c>
      <c r="B34" s="35"/>
      <c r="C34" s="35"/>
      <c r="D34" s="72"/>
    </row>
    <row r="35" customFormat="false" ht="21" hidden="false" customHeight="true" outlineLevel="0" collapsed="false">
      <c r="A35" s="13" t="s">
        <v>273</v>
      </c>
      <c r="B35" s="14"/>
      <c r="C35" s="36" t="n">
        <v>78</v>
      </c>
    </row>
    <row r="36" customFormat="false" ht="21" hidden="false" customHeight="true" outlineLevel="0" collapsed="false">
      <c r="A36" s="73" t="s">
        <v>360</v>
      </c>
      <c r="B36" s="15" t="s">
        <v>361</v>
      </c>
      <c r="C36" s="36" t="n">
        <v>50</v>
      </c>
    </row>
    <row r="37" customFormat="false" ht="21" hidden="false" customHeight="true" outlineLevel="0" collapsed="false">
      <c r="A37" s="13" t="s">
        <v>88</v>
      </c>
      <c r="B37" s="14" t="s">
        <v>89</v>
      </c>
      <c r="C37" s="36" t="n">
        <v>149</v>
      </c>
    </row>
    <row r="38" customFormat="false" ht="21" hidden="false" customHeight="true" outlineLevel="0" collapsed="false">
      <c r="A38" s="39"/>
      <c r="B38" s="8" t="s">
        <v>91</v>
      </c>
      <c r="C38" s="36" t="n">
        <f aca="false">SUM(C35:C37)</f>
        <v>277</v>
      </c>
    </row>
    <row r="39" customFormat="false" ht="21" hidden="false" customHeight="true" outlineLevel="0" collapsed="false">
      <c r="A39" s="35" t="s">
        <v>322</v>
      </c>
      <c r="B39" s="35"/>
      <c r="C39" s="35"/>
    </row>
    <row r="40" s="17" customFormat="true" ht="21" hidden="false" customHeight="true" outlineLevel="0" collapsed="false">
      <c r="A40" s="35"/>
      <c r="B40" s="35"/>
      <c r="C40" s="35"/>
      <c r="J40" s="48"/>
    </row>
    <row r="41" customFormat="false" ht="21" hidden="false" customHeight="true" outlineLevel="0" collapsed="false">
      <c r="A41" s="13" t="s">
        <v>96</v>
      </c>
      <c r="B41" s="14"/>
      <c r="C41" s="36" t="n">
        <v>0</v>
      </c>
    </row>
    <row r="42" customFormat="false" ht="21" hidden="false" customHeight="true" outlineLevel="0" collapsed="false">
      <c r="A42" s="13" t="s">
        <v>98</v>
      </c>
      <c r="B42" s="14"/>
      <c r="C42" s="36" t="n">
        <v>0</v>
      </c>
    </row>
    <row r="43" customFormat="false" ht="21" hidden="false" customHeight="true" outlineLevel="0" collapsed="false">
      <c r="A43" s="13" t="s">
        <v>100</v>
      </c>
      <c r="B43" s="14"/>
      <c r="C43" s="36" t="n">
        <v>0</v>
      </c>
    </row>
    <row r="44" customFormat="false" ht="21" hidden="false" customHeight="true" outlineLevel="0" collapsed="false">
      <c r="A44" s="13" t="s">
        <v>102</v>
      </c>
      <c r="B44" s="14"/>
      <c r="C44" s="36" t="n">
        <v>0</v>
      </c>
    </row>
    <row r="45" customFormat="false" ht="21" hidden="false" customHeight="true" outlineLevel="0" collapsed="false">
      <c r="A45" s="13" t="s">
        <v>232</v>
      </c>
      <c r="B45" s="14"/>
      <c r="C45" s="36" t="n">
        <v>0</v>
      </c>
    </row>
    <row r="46" customFormat="false" ht="21" hidden="false" customHeight="true" outlineLevel="0" collapsed="false">
      <c r="A46" s="13"/>
      <c r="B46" s="8" t="s">
        <v>104</v>
      </c>
      <c r="C46" s="36" t="n">
        <f aca="false">SUM(C41:C45)</f>
        <v>0</v>
      </c>
    </row>
    <row r="47" customFormat="false" ht="21" hidden="false" customHeight="true" outlineLevel="0" collapsed="false">
      <c r="A47" s="35" t="s">
        <v>106</v>
      </c>
      <c r="B47" s="35"/>
      <c r="C47" s="35"/>
    </row>
    <row r="48" customFormat="false" ht="21" hidden="false" customHeight="true" outlineLevel="0" collapsed="false">
      <c r="A48" s="13" t="s">
        <v>108</v>
      </c>
      <c r="B48" s="14" t="s">
        <v>109</v>
      </c>
      <c r="C48" s="36" t="n">
        <v>0</v>
      </c>
    </row>
    <row r="49" customFormat="false" ht="21" hidden="false" customHeight="true" outlineLevel="0" collapsed="false">
      <c r="A49" s="13" t="s">
        <v>111</v>
      </c>
      <c r="B49" s="14" t="s">
        <v>112</v>
      </c>
      <c r="C49" s="36" t="n">
        <v>0</v>
      </c>
    </row>
    <row r="50" customFormat="false" ht="21" hidden="false" customHeight="true" outlineLevel="0" collapsed="false">
      <c r="A50" s="13"/>
      <c r="B50" s="8" t="s">
        <v>114</v>
      </c>
      <c r="C50" s="36" t="n">
        <f aca="false">SUM(C48:C49)</f>
        <v>0</v>
      </c>
    </row>
    <row r="51" customFormat="false" ht="21" hidden="false" customHeight="true" outlineLevel="0" collapsed="false">
      <c r="A51" s="35" t="s">
        <v>116</v>
      </c>
      <c r="B51" s="35"/>
      <c r="C51" s="35"/>
    </row>
    <row r="52" customFormat="false" ht="21" hidden="false" customHeight="true" outlineLevel="0" collapsed="false">
      <c r="A52" s="13" t="s">
        <v>118</v>
      </c>
      <c r="B52" s="14" t="s">
        <v>119</v>
      </c>
      <c r="C52" s="36" t="n">
        <v>0</v>
      </c>
    </row>
    <row r="53" customFormat="false" ht="21" hidden="false" customHeight="true" outlineLevel="0" collapsed="false">
      <c r="A53" s="39"/>
      <c r="B53" s="14" t="s">
        <v>121</v>
      </c>
      <c r="C53" s="36" t="n">
        <v>0</v>
      </c>
    </row>
    <row r="54" customFormat="false" ht="21" hidden="false" customHeight="true" outlineLevel="0" collapsed="false">
      <c r="A54" s="39"/>
      <c r="B54" s="14" t="s">
        <v>123</v>
      </c>
      <c r="C54" s="36" t="n">
        <v>0</v>
      </c>
    </row>
    <row r="55" customFormat="false" ht="21" hidden="false" customHeight="true" outlineLevel="0" collapsed="false">
      <c r="A55" s="39"/>
      <c r="B55" s="8" t="s">
        <v>125</v>
      </c>
      <c r="C55" s="36" t="n">
        <f aca="false">SUM(C52:C54)</f>
        <v>0</v>
      </c>
    </row>
    <row r="56" customFormat="false" ht="21" hidden="false" customHeight="true" outlineLevel="0" collapsed="false">
      <c r="A56" s="35" t="s">
        <v>126</v>
      </c>
      <c r="B56" s="35"/>
      <c r="C56" s="35"/>
    </row>
    <row r="57" customFormat="false" ht="21" hidden="false" customHeight="true" outlineLevel="0" collapsed="false">
      <c r="A57" s="13" t="s">
        <v>127</v>
      </c>
      <c r="B57" s="14" t="s">
        <v>128</v>
      </c>
      <c r="C57" s="36" t="n">
        <v>0</v>
      </c>
    </row>
    <row r="58" customFormat="false" ht="21" hidden="false" customHeight="true" outlineLevel="0" collapsed="false">
      <c r="A58" s="39"/>
      <c r="B58" s="8" t="s">
        <v>129</v>
      </c>
      <c r="C58" s="36" t="n">
        <f aca="false">SUM(C57)</f>
        <v>0</v>
      </c>
    </row>
    <row r="59" customFormat="false" ht="21" hidden="false" customHeight="true" outlineLevel="0" collapsed="false">
      <c r="A59" s="35" t="s">
        <v>130</v>
      </c>
      <c r="B59" s="35"/>
      <c r="C59" s="35"/>
    </row>
    <row r="60" customFormat="false" ht="42.75" hidden="false" customHeight="true" outlineLevel="0" collapsed="false">
      <c r="A60" s="13" t="s">
        <v>323</v>
      </c>
      <c r="B60" s="14" t="s">
        <v>132</v>
      </c>
      <c r="C60" s="36" t="n">
        <v>0</v>
      </c>
    </row>
    <row r="61" customFormat="false" ht="21" hidden="false" customHeight="true" outlineLevel="0" collapsed="false">
      <c r="A61" s="13" t="s">
        <v>133</v>
      </c>
      <c r="B61" s="14" t="s">
        <v>134</v>
      </c>
      <c r="C61" s="36" t="n">
        <v>0</v>
      </c>
    </row>
    <row r="62" customFormat="false" ht="42.75" hidden="false" customHeight="true" outlineLevel="0" collapsed="false">
      <c r="A62" s="13" t="s">
        <v>135</v>
      </c>
      <c r="B62" s="14" t="s">
        <v>136</v>
      </c>
      <c r="C62" s="36" t="n">
        <v>0</v>
      </c>
    </row>
    <row r="63" customFormat="false" ht="21" hidden="false" customHeight="true" outlineLevel="0" collapsed="false">
      <c r="A63" s="13" t="s">
        <v>137</v>
      </c>
      <c r="B63" s="14" t="s">
        <v>137</v>
      </c>
      <c r="C63" s="36" t="n">
        <v>0</v>
      </c>
    </row>
    <row r="64" customFormat="false" ht="21" hidden="false" customHeight="true" outlineLevel="0" collapsed="false">
      <c r="A64" s="13"/>
      <c r="B64" s="8" t="s">
        <v>24</v>
      </c>
      <c r="C64" s="36" t="n">
        <f aca="false">SUM(C60:C63)</f>
        <v>0</v>
      </c>
    </row>
    <row r="65" customFormat="false" ht="21" hidden="false" customHeight="true" outlineLevel="0" collapsed="false">
      <c r="A65" s="35" t="s">
        <v>139</v>
      </c>
      <c r="B65" s="35"/>
      <c r="C65" s="35"/>
    </row>
    <row r="66" customFormat="false" ht="21" hidden="false" customHeight="true" outlineLevel="0" collapsed="false">
      <c r="A66" s="13" t="s">
        <v>140</v>
      </c>
      <c r="B66" s="15"/>
      <c r="C66" s="36" t="n">
        <v>0</v>
      </c>
    </row>
    <row r="67" customFormat="false" ht="21" hidden="false" customHeight="true" outlineLevel="0" collapsed="false">
      <c r="A67" s="39" t="s">
        <v>141</v>
      </c>
      <c r="B67" s="15" t="s">
        <v>142</v>
      </c>
      <c r="C67" s="36" t="n">
        <v>0</v>
      </c>
    </row>
    <row r="68" customFormat="false" ht="21" hidden="false" customHeight="true" outlineLevel="0" collapsed="false">
      <c r="A68" s="13" t="s">
        <v>67</v>
      </c>
      <c r="B68" s="14" t="s">
        <v>143</v>
      </c>
      <c r="C68" s="36" t="n">
        <v>0</v>
      </c>
    </row>
    <row r="69" customFormat="false" ht="21" hidden="false" customHeight="true" outlineLevel="0" collapsed="false">
      <c r="A69" s="13"/>
      <c r="B69" s="8" t="s">
        <v>144</v>
      </c>
      <c r="C69" s="36" t="n">
        <f aca="false">SUM(C66:C68)</f>
        <v>0</v>
      </c>
    </row>
    <row r="70" customFormat="false" ht="21" hidden="false" customHeight="true" outlineLevel="0" collapsed="false">
      <c r="A70" s="35" t="s">
        <v>145</v>
      </c>
      <c r="B70" s="35"/>
      <c r="C70" s="35"/>
    </row>
    <row r="71" customFormat="false" ht="21" hidden="false" customHeight="true" outlineLevel="0" collapsed="false">
      <c r="A71" s="13" t="s">
        <v>146</v>
      </c>
      <c r="B71" s="15" t="s">
        <v>147</v>
      </c>
      <c r="C71" s="36" t="n">
        <v>0</v>
      </c>
    </row>
    <row r="72" customFormat="false" ht="21" hidden="false" customHeight="true" outlineLevel="0" collapsed="false">
      <c r="A72" s="5" t="s">
        <v>148</v>
      </c>
      <c r="B72" s="55" t="s">
        <v>149</v>
      </c>
      <c r="C72" s="36" t="n">
        <v>68</v>
      </c>
    </row>
    <row r="73" customFormat="false" ht="39.75" hidden="false" customHeight="true" outlineLevel="0" collapsed="false">
      <c r="A73" s="13" t="s">
        <v>150</v>
      </c>
      <c r="B73" s="14" t="s">
        <v>362</v>
      </c>
      <c r="C73" s="36" t="n">
        <v>52</v>
      </c>
    </row>
    <row r="74" customFormat="false" ht="21" hidden="false" customHeight="true" outlineLevel="0" collapsed="false">
      <c r="A74" s="13" t="s">
        <v>363</v>
      </c>
      <c r="B74" s="15" t="s">
        <v>364</v>
      </c>
      <c r="C74" s="36" t="n">
        <v>0</v>
      </c>
    </row>
    <row r="75" customFormat="false" ht="21" hidden="false" customHeight="true" outlineLevel="0" collapsed="false">
      <c r="A75" s="39"/>
      <c r="B75" s="41" t="s">
        <v>154</v>
      </c>
      <c r="C75" s="36" t="n">
        <f aca="false">SUM(C71:C74)</f>
        <v>120</v>
      </c>
    </row>
    <row r="76" customFormat="false" ht="21" hidden="false" customHeight="true" outlineLevel="0" collapsed="false">
      <c r="A76" s="39"/>
      <c r="B76" s="41" t="s">
        <v>24</v>
      </c>
      <c r="C76" s="36" t="n">
        <f aca="false">C38+C46+C50+C55+C58+C64+C69+C75</f>
        <v>397</v>
      </c>
    </row>
    <row r="77" customFormat="false" ht="21" hidden="false" customHeight="true" outlineLevel="0" collapsed="false">
      <c r="A77" s="35" t="s">
        <v>156</v>
      </c>
      <c r="B77" s="35"/>
      <c r="C77" s="35"/>
    </row>
    <row r="78" customFormat="false" ht="21" hidden="false" customHeight="true" outlineLevel="0" collapsed="false">
      <c r="A78" s="39" t="s">
        <v>157</v>
      </c>
      <c r="B78" s="15"/>
      <c r="C78" s="6" t="n">
        <f aca="false">IF(('October 2024 - December 2024'!C96)+SUM(E89+E100+E101+E110)  &lt; 0,(('October 2024 - December 2024'!C96))+SUM(E89+E100+E101+E110), (('October 2024 - December 2024'!C96))+SUM(E89+E100+E101+E110))</f>
        <v>-5583</v>
      </c>
    </row>
    <row r="79" customFormat="false" ht="21" hidden="false" customHeight="true" outlineLevel="0" collapsed="false">
      <c r="A79" s="39" t="s">
        <v>158</v>
      </c>
      <c r="B79" s="15"/>
      <c r="C79" s="6" t="n">
        <v>0</v>
      </c>
    </row>
    <row r="80" customFormat="false" ht="21" hidden="false" customHeight="true" outlineLevel="0" collapsed="false">
      <c r="A80" s="39" t="s">
        <v>159</v>
      </c>
      <c r="B80" s="15"/>
      <c r="C80" s="6" t="n">
        <f aca="false">IF(('October 2024 - December 2024'!C98)+SUM(E91) &lt; 0,(('October 2024 - December 2024'!C98))+SUM(E91), (('October 2024 - December 2024'!C98))+SUM(E91))</f>
        <v>0</v>
      </c>
    </row>
    <row r="81" customFormat="false" ht="42.75" hidden="false" customHeight="true" outlineLevel="0" collapsed="false">
      <c r="A81" s="13" t="s">
        <v>160</v>
      </c>
      <c r="B81" s="15"/>
      <c r="C81" s="6" t="n">
        <v>0</v>
      </c>
    </row>
    <row r="82" customFormat="false" ht="42.75" hidden="false" customHeight="true" outlineLevel="0" collapsed="false">
      <c r="A82" s="13" t="s">
        <v>161</v>
      </c>
      <c r="B82" s="15"/>
      <c r="C82" s="6" t="n">
        <v>0</v>
      </c>
    </row>
    <row r="83" customFormat="false" ht="21" hidden="false" customHeight="true" outlineLevel="0" collapsed="false">
      <c r="A83" s="39"/>
      <c r="B83" s="41" t="s">
        <v>162</v>
      </c>
      <c r="C83" s="6" t="n">
        <f aca="false">C78+C79+C80+C81+C82</f>
        <v>-5583</v>
      </c>
    </row>
    <row r="84" customFormat="false" ht="21" hidden="false" customHeight="true" outlineLevel="0" collapsed="false">
      <c r="A84" s="13"/>
      <c r="B84" s="8" t="s">
        <v>163</v>
      </c>
      <c r="C84" s="36" t="n">
        <f aca="false">C76</f>
        <v>397</v>
      </c>
      <c r="J84" s="68"/>
    </row>
    <row r="85" customFormat="false" ht="13.5" hidden="false" customHeight="true" outlineLevel="0" collapsed="false">
      <c r="A85" s="17"/>
      <c r="B85" s="17"/>
    </row>
    <row r="86" customFormat="false" ht="13.5" hidden="false" customHeight="true" outlineLevel="0" collapsed="false">
      <c r="A86" s="17"/>
      <c r="B86" s="17"/>
    </row>
    <row r="87" customFormat="false" ht="21" hidden="false" customHeight="true" outlineLevel="0" collapsed="false">
      <c r="A87" s="42" t="s">
        <v>365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42" t="s">
        <v>165</v>
      </c>
      <c r="B88" s="42"/>
      <c r="C88" s="42" t="s">
        <v>32</v>
      </c>
      <c r="D88" s="42"/>
      <c r="E88" s="42" t="s">
        <v>33</v>
      </c>
      <c r="F88" s="42"/>
      <c r="G88" s="42"/>
      <c r="H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customFormat="false" ht="42.75" hidden="false" customHeight="true" outlineLevel="0" collapsed="false">
      <c r="A89" s="39" t="s">
        <v>145</v>
      </c>
      <c r="B89" s="39"/>
      <c r="C89" s="15" t="s">
        <v>170</v>
      </c>
      <c r="D89" s="15"/>
      <c r="E89" s="36" t="n">
        <v>0</v>
      </c>
      <c r="F89" s="36"/>
      <c r="G89" s="36"/>
    </row>
    <row r="90" customFormat="false" ht="43.1" hidden="false" customHeight="true" outlineLevel="0" collapsed="false">
      <c r="A90" s="39"/>
      <c r="B90" s="39"/>
      <c r="C90" s="14" t="s">
        <v>366</v>
      </c>
      <c r="D90" s="14"/>
      <c r="E90" s="36" t="n">
        <v>650</v>
      </c>
      <c r="F90" s="36"/>
      <c r="G90" s="36"/>
    </row>
    <row r="91" customFormat="false" ht="21" hidden="false" customHeight="true" outlineLevel="0" collapsed="false">
      <c r="A91" s="39"/>
      <c r="B91" s="39"/>
      <c r="C91" s="14" t="s">
        <v>264</v>
      </c>
      <c r="D91" s="14"/>
      <c r="E91" s="36" t="n">
        <v>500</v>
      </c>
      <c r="F91" s="36"/>
      <c r="G91" s="36"/>
    </row>
    <row r="92" customFormat="false" ht="180" hidden="false" customHeight="true" outlineLevel="0" collapsed="false">
      <c r="A92" s="39"/>
      <c r="B92" s="39"/>
      <c r="C92" s="14" t="s">
        <v>367</v>
      </c>
      <c r="D92" s="14"/>
      <c r="E92" s="36" t="n">
        <v>395</v>
      </c>
      <c r="F92" s="36"/>
      <c r="G92" s="36"/>
      <c r="H92" s="48"/>
    </row>
    <row r="93" customFormat="false" ht="21" hidden="false" customHeight="true" outlineLevel="0" collapsed="false">
      <c r="A93" s="39" t="s">
        <v>166</v>
      </c>
      <c r="B93" s="39"/>
      <c r="C93" s="15"/>
      <c r="D93" s="15"/>
      <c r="E93" s="36" t="n">
        <f aca="false">C84</f>
        <v>397</v>
      </c>
      <c r="F93" s="36"/>
      <c r="G93" s="36"/>
    </row>
    <row r="94" customFormat="false" ht="21" hidden="false" customHeight="true" outlineLevel="0" collapsed="false">
      <c r="A94" s="39"/>
      <c r="B94" s="39"/>
      <c r="C94" s="44" t="s">
        <v>167</v>
      </c>
      <c r="D94" s="44"/>
      <c r="E94" s="6" t="n">
        <f aca="false">('October 2024 - December 2024'!E139+E13)-SUM(E89:E93)</f>
        <v>733.640000000001</v>
      </c>
      <c r="F94" s="6"/>
      <c r="G94" s="6"/>
    </row>
    <row r="95" customFormat="false" ht="13.5" hidden="false" customHeight="true" outlineLevel="0" collapsed="false"/>
    <row r="96" customFormat="false" ht="21" hidden="false" customHeight="true" outlineLevel="0" collapsed="false">
      <c r="A96" s="42" t="s">
        <v>368</v>
      </c>
      <c r="B96" s="42"/>
      <c r="C96" s="42"/>
      <c r="D96" s="42"/>
      <c r="E96" s="42"/>
      <c r="F96" s="42"/>
      <c r="G96" s="42"/>
    </row>
    <row r="97" customFormat="false" ht="21" hidden="false" customHeight="true" outlineLevel="0" collapsed="false">
      <c r="A97" s="42" t="s">
        <v>165</v>
      </c>
      <c r="B97" s="42"/>
      <c r="C97" s="42" t="s">
        <v>32</v>
      </c>
      <c r="D97" s="42"/>
      <c r="E97" s="42" t="s">
        <v>33</v>
      </c>
      <c r="F97" s="42"/>
      <c r="G97" s="42"/>
      <c r="H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customFormat="false" ht="42.75" hidden="false" customHeight="true" outlineLevel="0" collapsed="false">
      <c r="A98" s="39" t="s">
        <v>369</v>
      </c>
      <c r="B98" s="39"/>
      <c r="C98" s="15"/>
      <c r="D98" s="15"/>
      <c r="E98" s="6" t="n">
        <f aca="false">E94</f>
        <v>733.640000000001</v>
      </c>
      <c r="F98" s="6"/>
      <c r="G98" s="6"/>
    </row>
    <row r="99" customFormat="false" ht="42.75" hidden="false" customHeight="true" outlineLevel="0" collapsed="false">
      <c r="A99" s="39" t="s">
        <v>145</v>
      </c>
      <c r="B99" s="39"/>
      <c r="C99" s="14" t="s">
        <v>370</v>
      </c>
      <c r="D99" s="14"/>
      <c r="E99" s="36" t="n">
        <v>0</v>
      </c>
      <c r="F99" s="36"/>
      <c r="G99" s="36"/>
    </row>
    <row r="100" customFormat="false" ht="64.5" hidden="false" customHeight="true" outlineLevel="0" collapsed="false">
      <c r="A100" s="39"/>
      <c r="B100" s="39"/>
      <c r="C100" s="14" t="s">
        <v>371</v>
      </c>
      <c r="D100" s="14"/>
      <c r="E100" s="36" t="n">
        <v>0</v>
      </c>
      <c r="F100" s="36"/>
      <c r="G100" s="36"/>
    </row>
    <row r="101" customFormat="false" ht="21" hidden="false" customHeight="true" outlineLevel="0" collapsed="false">
      <c r="A101" s="39"/>
      <c r="B101" s="39"/>
      <c r="C101" s="66" t="s">
        <v>372</v>
      </c>
      <c r="D101" s="66"/>
      <c r="E101" s="36" t="n">
        <v>1200</v>
      </c>
      <c r="F101" s="36"/>
      <c r="G101" s="36"/>
    </row>
    <row r="102" customFormat="false" ht="180" hidden="false" customHeight="true" outlineLevel="0" collapsed="false">
      <c r="A102" s="39"/>
      <c r="B102" s="39"/>
      <c r="C102" s="14" t="s">
        <v>367</v>
      </c>
      <c r="D102" s="14"/>
      <c r="E102" s="36" t="n">
        <v>395</v>
      </c>
      <c r="F102" s="36"/>
      <c r="G102" s="36"/>
      <c r="H102" s="48"/>
    </row>
    <row r="103" customFormat="false" ht="21" hidden="false" customHeight="true" outlineLevel="0" collapsed="false">
      <c r="A103" s="39" t="s">
        <v>166</v>
      </c>
      <c r="B103" s="39"/>
      <c r="C103" s="67"/>
      <c r="D103" s="67"/>
      <c r="E103" s="36" t="n">
        <f aca="false">C84</f>
        <v>397</v>
      </c>
      <c r="F103" s="36"/>
      <c r="G103" s="36"/>
    </row>
    <row r="104" customFormat="false" ht="21" hidden="false" customHeight="true" outlineLevel="0" collapsed="false">
      <c r="A104" s="39"/>
      <c r="B104" s="39"/>
      <c r="C104" s="41" t="s">
        <v>177</v>
      </c>
      <c r="D104" s="41"/>
      <c r="E104" s="6" t="n">
        <f aca="false">(E21+E98)-SUM(E99:E103)</f>
        <v>1521.64</v>
      </c>
      <c r="F104" s="6"/>
      <c r="G104" s="6"/>
    </row>
    <row r="105" customFormat="false" ht="13.5" hidden="false" customHeight="true" outlineLevel="0" collapsed="false">
      <c r="A105" s="46"/>
      <c r="B105" s="46"/>
      <c r="C105" s="46"/>
      <c r="D105" s="46"/>
      <c r="E105" s="46"/>
    </row>
    <row r="106" customFormat="false" ht="17.25" hidden="false" customHeight="true" outlineLevel="0" collapsed="false">
      <c r="A106" s="46"/>
      <c r="B106" s="46"/>
      <c r="C106" s="46"/>
      <c r="D106" s="46"/>
      <c r="E106" s="46"/>
    </row>
    <row r="107" customFormat="false" ht="21" hidden="false" customHeight="true" outlineLevel="0" collapsed="false">
      <c r="A107" s="42" t="s">
        <v>373</v>
      </c>
      <c r="B107" s="42"/>
      <c r="C107" s="42"/>
      <c r="D107" s="42"/>
      <c r="E107" s="42"/>
      <c r="F107" s="42"/>
      <c r="G107" s="42"/>
    </row>
    <row r="108" customFormat="false" ht="21" hidden="false" customHeight="true" outlineLevel="0" collapsed="false">
      <c r="A108" s="42" t="s">
        <v>165</v>
      </c>
      <c r="B108" s="42"/>
      <c r="C108" s="42" t="s">
        <v>32</v>
      </c>
      <c r="D108" s="42"/>
      <c r="E108" s="42" t="s">
        <v>33</v>
      </c>
      <c r="F108" s="42"/>
      <c r="G108" s="42"/>
      <c r="H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</row>
    <row r="109" customFormat="false" ht="42.75" hidden="false" customHeight="true" outlineLevel="0" collapsed="false">
      <c r="A109" s="39" t="s">
        <v>374</v>
      </c>
      <c r="B109" s="39"/>
      <c r="C109" s="15"/>
      <c r="D109" s="15"/>
      <c r="E109" s="6" t="n">
        <f aca="false">E104</f>
        <v>1521.64</v>
      </c>
      <c r="F109" s="6"/>
      <c r="G109" s="6"/>
    </row>
    <row r="110" customFormat="false" ht="21" hidden="false" customHeight="true" outlineLevel="0" collapsed="false">
      <c r="A110" s="39" t="s">
        <v>145</v>
      </c>
      <c r="B110" s="39"/>
      <c r="C110" s="49" t="s">
        <v>375</v>
      </c>
      <c r="D110" s="49"/>
      <c r="E110" s="36" t="n">
        <v>1200</v>
      </c>
      <c r="F110" s="36"/>
      <c r="G110" s="36"/>
    </row>
    <row r="111" customFormat="false" ht="45.6" hidden="false" customHeight="true" outlineLevel="0" collapsed="false">
      <c r="A111" s="39"/>
      <c r="B111" s="39"/>
      <c r="C111" s="74" t="s">
        <v>366</v>
      </c>
      <c r="D111" s="74"/>
      <c r="E111" s="36" t="n">
        <v>650</v>
      </c>
      <c r="F111" s="36"/>
      <c r="G111" s="36"/>
    </row>
    <row r="112" customFormat="false" ht="180" hidden="false" customHeight="true" outlineLevel="0" collapsed="false">
      <c r="A112" s="39"/>
      <c r="B112" s="39"/>
      <c r="C112" s="14" t="s">
        <v>376</v>
      </c>
      <c r="D112" s="14"/>
      <c r="E112" s="36" t="n">
        <v>395</v>
      </c>
      <c r="F112" s="36"/>
      <c r="G112" s="36"/>
      <c r="H112" s="48"/>
    </row>
    <row r="113" customFormat="false" ht="21" hidden="false" customHeight="true" outlineLevel="0" collapsed="false">
      <c r="A113" s="39" t="s">
        <v>166</v>
      </c>
      <c r="B113" s="39"/>
      <c r="C113" s="15"/>
      <c r="D113" s="15"/>
      <c r="E113" s="36" t="n">
        <f aca="false">C84</f>
        <v>397</v>
      </c>
      <c r="F113" s="36"/>
      <c r="G113" s="36"/>
    </row>
    <row r="114" customFormat="false" ht="21" hidden="false" customHeight="true" outlineLevel="0" collapsed="false">
      <c r="A114" s="39"/>
      <c r="B114" s="39"/>
      <c r="C114" s="41" t="s">
        <v>177</v>
      </c>
      <c r="D114" s="41"/>
      <c r="E114" s="6" t="n">
        <f aca="false">(E27+E109)-SUM(E110:E113)</f>
        <v>1284.64</v>
      </c>
      <c r="F114" s="6"/>
      <c r="G114" s="6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G87"/>
    <mergeCell ref="A88:B88"/>
    <mergeCell ref="C88:D88"/>
    <mergeCell ref="E88:G88"/>
    <mergeCell ref="A89:B92"/>
    <mergeCell ref="C89:D89"/>
    <mergeCell ref="E89:G89"/>
    <mergeCell ref="C90:D90"/>
    <mergeCell ref="E90:G90"/>
    <mergeCell ref="C91:D91"/>
    <mergeCell ref="E91:G91"/>
    <mergeCell ref="C92:D92"/>
    <mergeCell ref="E92:G92"/>
    <mergeCell ref="A93:B93"/>
    <mergeCell ref="C93:D93"/>
    <mergeCell ref="E93:G93"/>
    <mergeCell ref="A94:B94"/>
    <mergeCell ref="C94:D94"/>
    <mergeCell ref="E94:G94"/>
    <mergeCell ref="A96:G96"/>
    <mergeCell ref="A97:B97"/>
    <mergeCell ref="C97:D97"/>
    <mergeCell ref="E97:G97"/>
    <mergeCell ref="A98:B98"/>
    <mergeCell ref="C98:D98"/>
    <mergeCell ref="E98:G98"/>
    <mergeCell ref="A99:B102"/>
    <mergeCell ref="C99:D99"/>
    <mergeCell ref="E99:G99"/>
    <mergeCell ref="C100:D100"/>
    <mergeCell ref="E100:G100"/>
    <mergeCell ref="C101:D101"/>
    <mergeCell ref="E101:G101"/>
    <mergeCell ref="C102:D102"/>
    <mergeCell ref="E102:G102"/>
    <mergeCell ref="A103:B103"/>
    <mergeCell ref="C103:D103"/>
    <mergeCell ref="E103:G103"/>
    <mergeCell ref="A104:B104"/>
    <mergeCell ref="C104:D104"/>
    <mergeCell ref="E104:G104"/>
    <mergeCell ref="A107:G107"/>
    <mergeCell ref="A108:B108"/>
    <mergeCell ref="C108:D108"/>
    <mergeCell ref="E108:G108"/>
    <mergeCell ref="A109:B109"/>
    <mergeCell ref="C109:D109"/>
    <mergeCell ref="E109:G109"/>
    <mergeCell ref="A110:B112"/>
    <mergeCell ref="C110:D110"/>
    <mergeCell ref="E110:G110"/>
    <mergeCell ref="C111:D111"/>
    <mergeCell ref="E111:G111"/>
    <mergeCell ref="C112:D112"/>
    <mergeCell ref="E112:G112"/>
    <mergeCell ref="A113:B113"/>
    <mergeCell ref="C113:D113"/>
    <mergeCell ref="E113:G113"/>
    <mergeCell ref="A114:B114"/>
    <mergeCell ref="C114:D114"/>
    <mergeCell ref="E114:G114"/>
  </mergeCells>
  <conditionalFormatting sqref="C35:C38 C41:C46 C48:C50 C52:C55 C57:C58 C60:C64 C66:C69 C84">
    <cfRule type="cellIs" priority="2" operator="equal" aboveAverage="0" equalAverage="0" bottom="0" percent="0" rank="0" text="" dxfId="9">
      <formula>0</formula>
    </cfRule>
  </conditionalFormatting>
  <conditionalFormatting sqref="C71:C76">
    <cfRule type="cellIs" priority="3" operator="equal" aboveAverage="0" equalAverage="0" bottom="0" percent="0" rank="0" text="" dxfId="10">
      <formula>0</formula>
    </cfRule>
  </conditionalFormatting>
  <conditionalFormatting sqref="C74">
    <cfRule type="cellIs" priority="4" operator="equal" aboveAverage="0" equalAverage="0" bottom="0" percent="0" rank="0" text="" dxfId="11">
      <formula>0</formula>
    </cfRule>
  </conditionalFormatting>
  <conditionalFormatting sqref="D36">
    <cfRule type="cellIs" priority="5" operator="equal" aboveAverage="0" equalAverage="0" bottom="0" percent="0" rank="0" text="" dxfId="12">
      <formula>0</formula>
    </cfRule>
  </conditionalFormatting>
  <conditionalFormatting sqref="E89:E93">
    <cfRule type="cellIs" priority="6" operator="equal" aboveAverage="0" equalAverage="0" bottom="0" percent="0" rank="0" text="" dxfId="13">
      <formula>0</formula>
    </cfRule>
  </conditionalFormatting>
  <conditionalFormatting sqref="E92">
    <cfRule type="cellIs" priority="7" operator="equal" aboveAverage="0" equalAverage="0" bottom="0" percent="0" rank="0" text="" dxfId="14">
      <formula>0</formula>
    </cfRule>
  </conditionalFormatting>
  <conditionalFormatting sqref="E99:E103">
    <cfRule type="cellIs" priority="8" operator="equal" aboveAverage="0" equalAverage="0" bottom="0" percent="0" rank="0" text="" dxfId="15">
      <formula>0</formula>
    </cfRule>
  </conditionalFormatting>
  <conditionalFormatting sqref="E102">
    <cfRule type="cellIs" priority="9" operator="equal" aboveAverage="0" equalAverage="0" bottom="0" percent="0" rank="0" text="" dxfId="16">
      <formula>0</formula>
    </cfRule>
  </conditionalFormatting>
  <conditionalFormatting sqref="E110:E113">
    <cfRule type="cellIs" priority="10" operator="equal" aboveAverage="0" equalAverage="0" bottom="0" percent="0" rank="0" text="" dxfId="17">
      <formula>0</formula>
    </cfRule>
  </conditionalFormatting>
  <conditionalFormatting sqref="E112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377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2523.64</v>
      </c>
      <c r="D3" s="9"/>
      <c r="E3" s="9"/>
      <c r="F3" s="71"/>
      <c r="G3" s="71"/>
      <c r="H3" s="75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2523.64</v>
      </c>
      <c r="D4" s="9"/>
      <c r="E4" s="9"/>
      <c r="F4" s="71"/>
      <c r="G4" s="71"/>
      <c r="H4" s="75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-1983</v>
      </c>
      <c r="D5" s="9"/>
      <c r="E5" s="9"/>
      <c r="F5" s="71"/>
      <c r="G5" s="71"/>
      <c r="H5" s="75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6"/>
      <c r="B6" s="76"/>
      <c r="C6" s="76"/>
      <c r="D6" s="76"/>
      <c r="E6" s="76"/>
      <c r="F6" s="71"/>
      <c r="G6" s="71"/>
      <c r="H6" s="75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378</v>
      </c>
      <c r="B8" s="11"/>
      <c r="C8" s="11"/>
      <c r="D8" s="11"/>
      <c r="E8" s="11"/>
      <c r="G8" s="71"/>
      <c r="H8" s="75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379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/>
      <c r="B11" s="14" t="s">
        <v>354</v>
      </c>
      <c r="C11" s="15" t="s">
        <v>355</v>
      </c>
      <c r="D11" s="15"/>
      <c r="E11" s="6" t="n">
        <v>325</v>
      </c>
      <c r="H11" s="0"/>
      <c r="J11" s="48"/>
    </row>
    <row r="12" customFormat="false" ht="21" hidden="false" customHeight="true" outlineLevel="0" collapsed="false">
      <c r="A12" s="13" t="s">
        <v>380</v>
      </c>
      <c r="B12" s="14" t="s">
        <v>67</v>
      </c>
      <c r="C12" s="15" t="s">
        <v>215</v>
      </c>
      <c r="D12" s="15"/>
      <c r="E12" s="6" t="n">
        <v>0</v>
      </c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</row>
    <row r="14" customFormat="false" ht="13.5" hidden="false" customHeight="true" outlineLevel="0" collapsed="false">
      <c r="A14" s="17"/>
      <c r="B14" s="17"/>
    </row>
    <row r="15" customFormat="false" ht="21" hidden="false" customHeight="true" outlineLevel="0" collapsed="false">
      <c r="A15" s="11" t="s">
        <v>381</v>
      </c>
      <c r="B15" s="11"/>
      <c r="C15" s="11"/>
      <c r="D15" s="11"/>
      <c r="E15" s="11"/>
      <c r="G15" s="71"/>
      <c r="H15" s="75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</row>
    <row r="17" customFormat="false" ht="21" hidden="false" customHeight="true" outlineLevel="0" collapsed="false">
      <c r="A17" s="13" t="s">
        <v>382</v>
      </c>
      <c r="B17" s="14" t="s">
        <v>36</v>
      </c>
      <c r="C17" s="15" t="s">
        <v>37</v>
      </c>
      <c r="D17" s="15"/>
      <c r="E17" s="6" t="n">
        <v>2405</v>
      </c>
    </row>
    <row r="18" customFormat="false" ht="21" hidden="false" customHeight="true" outlineLevel="0" collapsed="false">
      <c r="A18" s="13" t="s">
        <v>383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</row>
    <row r="20" customFormat="false" ht="13.5" hidden="false" customHeight="true" outlineLevel="0" collapsed="false">
      <c r="A20" s="17"/>
      <c r="B20" s="17"/>
      <c r="C20" s="17"/>
      <c r="D20" s="51"/>
      <c r="E20" s="52"/>
    </row>
    <row r="21" customFormat="false" ht="21" hidden="false" customHeight="true" outlineLevel="0" collapsed="false">
      <c r="A21" s="11" t="s">
        <v>384</v>
      </c>
      <c r="B21" s="11"/>
      <c r="C21" s="11"/>
      <c r="D21" s="11"/>
      <c r="E21" s="11"/>
      <c r="G21" s="71"/>
      <c r="H21" s="75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</row>
    <row r="23" customFormat="false" ht="21" hidden="false" customHeight="true" outlineLevel="0" collapsed="false">
      <c r="A23" s="13" t="s">
        <v>385</v>
      </c>
      <c r="B23" s="14" t="s">
        <v>36</v>
      </c>
      <c r="C23" s="15" t="s">
        <v>37</v>
      </c>
      <c r="D23" s="15"/>
      <c r="E23" s="6" t="n">
        <v>2405</v>
      </c>
    </row>
    <row r="24" customFormat="false" ht="21" hidden="false" customHeight="true" outlineLevel="0" collapsed="false">
      <c r="A24" s="13" t="s">
        <v>386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2.75" hidden="false" customHeight="true" outlineLevel="0" collapsed="false">
      <c r="A28" s="17"/>
      <c r="B28" s="17"/>
      <c r="C28" s="17"/>
      <c r="D28" s="51"/>
      <c r="E28" s="52"/>
    </row>
    <row r="29" customFormat="false" ht="13.5" hidden="false" customHeight="true" outlineLevel="0" collapsed="false">
      <c r="A29" s="17"/>
      <c r="B29" s="17"/>
      <c r="C29" s="17"/>
      <c r="D29" s="51"/>
      <c r="E29" s="52"/>
    </row>
    <row r="30" customFormat="false" ht="13.5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387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21" hidden="false" customHeight="true" outlineLevel="0" collapsed="false">
      <c r="A44" s="13" t="s">
        <v>232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  <c r="E59" s="77"/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78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IF(('January 2025 - March 2025'!C78)+SUM(E88+E97+E107) &lt; 0,(('January 2025 - March 2025'!C78))+SUM(E88+E97+E107), (('January 2025 - March 2025'!C78))+SUM(E88+E97+E107))</f>
        <v>-1983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IF(('January 2025 - March 2025'!C80)+SUM(0) &lt; 0,(('January 2025 - March 2025'!C80))+SUM(0), (('January 2025 - March 2025'!C80))+SUM(0))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-1983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13.5" hidden="false" customHeight="true" outlineLevel="0" collapsed="false">
      <c r="A84" s="17"/>
      <c r="B84" s="17"/>
    </row>
    <row r="85" customFormat="false" ht="13.5" hidden="false" customHeight="true" outlineLevel="0" collapsed="false">
      <c r="A85" s="17"/>
      <c r="B85" s="17"/>
    </row>
    <row r="86" customFormat="false" ht="21" hidden="false" customHeight="true" outlineLevel="0" collapsed="false">
      <c r="A86" s="42" t="s">
        <v>388</v>
      </c>
      <c r="B86" s="42"/>
      <c r="C86" s="42"/>
      <c r="D86" s="42"/>
      <c r="E86" s="42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</row>
    <row r="88" customFormat="false" ht="21" hidden="false" customHeight="true" outlineLevel="0" collapsed="false">
      <c r="A88" s="39" t="s">
        <v>145</v>
      </c>
      <c r="B88" s="39"/>
      <c r="C88" s="49" t="s">
        <v>375</v>
      </c>
      <c r="D88" s="49"/>
      <c r="E88" s="36" t="n">
        <v>1200</v>
      </c>
    </row>
    <row r="89" customFormat="false" ht="21" hidden="false" customHeight="true" outlineLevel="0" collapsed="false">
      <c r="A89" s="39"/>
      <c r="B89" s="39"/>
      <c r="C89" s="15" t="s">
        <v>389</v>
      </c>
      <c r="D89" s="15"/>
      <c r="E89" s="36" t="n">
        <v>0</v>
      </c>
    </row>
    <row r="90" customFormat="false" ht="180" hidden="false" customHeight="true" outlineLevel="0" collapsed="false">
      <c r="A90" s="39"/>
      <c r="B90" s="39"/>
      <c r="C90" s="66" t="s">
        <v>376</v>
      </c>
      <c r="D90" s="66"/>
      <c r="E90" s="36" t="n">
        <v>395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('January 2025 - March 2025'!E114+E13)-SUM(E88:E91)</f>
        <v>2022.64</v>
      </c>
    </row>
    <row r="93" customFormat="false" ht="13.5" hidden="false" customHeight="true" outlineLevel="0" collapsed="false"/>
    <row r="94" customFormat="false" ht="21" hidden="false" customHeight="true" outlineLevel="0" collapsed="false">
      <c r="A94" s="42" t="s">
        <v>390</v>
      </c>
      <c r="B94" s="42"/>
      <c r="C94" s="42"/>
      <c r="D94" s="42"/>
      <c r="E94" s="42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</row>
    <row r="96" customFormat="false" ht="21" hidden="false" customHeight="true" outlineLevel="0" collapsed="false">
      <c r="A96" s="39" t="s">
        <v>391</v>
      </c>
      <c r="B96" s="39"/>
      <c r="C96" s="15"/>
      <c r="D96" s="15"/>
      <c r="E96" s="6" t="n">
        <f aca="false">E92</f>
        <v>2022.64</v>
      </c>
    </row>
    <row r="97" customFormat="false" ht="21" hidden="false" customHeight="true" outlineLevel="0" collapsed="false">
      <c r="A97" s="39" t="s">
        <v>145</v>
      </c>
      <c r="B97" s="39"/>
      <c r="C97" s="49" t="s">
        <v>375</v>
      </c>
      <c r="D97" s="49"/>
      <c r="E97" s="36" t="n">
        <v>1200</v>
      </c>
    </row>
    <row r="98" customFormat="false" ht="53.05" hidden="false" customHeight="true" outlineLevel="0" collapsed="false">
      <c r="A98" s="39"/>
      <c r="B98" s="39"/>
      <c r="C98" s="74" t="s">
        <v>366</v>
      </c>
      <c r="D98" s="74"/>
      <c r="E98" s="36" t="n">
        <v>650</v>
      </c>
    </row>
    <row r="99" customFormat="false" ht="180" hidden="false" customHeight="true" outlineLevel="0" collapsed="false">
      <c r="A99" s="39"/>
      <c r="B99" s="39"/>
      <c r="C99" s="66" t="s">
        <v>376</v>
      </c>
      <c r="D99" s="66"/>
      <c r="E99" s="36" t="n">
        <v>395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1785.64</v>
      </c>
    </row>
    <row r="102" customFormat="false" ht="13.5" hidden="false" customHeight="true" outlineLevel="0" collapsed="false">
      <c r="A102" s="46"/>
      <c r="B102" s="46"/>
      <c r="C102" s="46"/>
      <c r="D102" s="46"/>
      <c r="E102" s="46"/>
    </row>
    <row r="103" customFormat="false" ht="17.25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42" t="s">
        <v>392</v>
      </c>
      <c r="B104" s="42"/>
      <c r="C104" s="42"/>
      <c r="D104" s="42"/>
      <c r="E104" s="42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</row>
    <row r="106" customFormat="false" ht="21" hidden="false" customHeight="true" outlineLevel="0" collapsed="false">
      <c r="A106" s="39" t="s">
        <v>393</v>
      </c>
      <c r="B106" s="39"/>
      <c r="C106" s="15"/>
      <c r="D106" s="15"/>
      <c r="E106" s="6" t="n">
        <f aca="false">E101</f>
        <v>1785.64</v>
      </c>
    </row>
    <row r="107" customFormat="false" ht="21" hidden="false" customHeight="true" outlineLevel="0" collapsed="false">
      <c r="A107" s="39" t="s">
        <v>145</v>
      </c>
      <c r="B107" s="39"/>
      <c r="C107" s="49" t="s">
        <v>375</v>
      </c>
      <c r="D107" s="49"/>
      <c r="E107" s="36" t="n">
        <v>1200</v>
      </c>
    </row>
    <row r="108" customFormat="false" ht="90" hidden="false" customHeight="true" outlineLevel="0" collapsed="false">
      <c r="A108" s="39"/>
      <c r="B108" s="39"/>
      <c r="C108" s="14" t="s">
        <v>394</v>
      </c>
      <c r="D108" s="14"/>
      <c r="E108" s="36" t="n">
        <v>0</v>
      </c>
    </row>
    <row r="109" customFormat="false" ht="180" hidden="false" customHeight="true" outlineLevel="0" collapsed="false">
      <c r="A109" s="39"/>
      <c r="B109" s="39"/>
      <c r="C109" s="14" t="s">
        <v>376</v>
      </c>
      <c r="D109" s="14"/>
      <c r="E109" s="36" t="n">
        <v>395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2523.64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19">
      <formula>0</formula>
    </cfRule>
  </conditionalFormatting>
  <conditionalFormatting sqref="C39:C49">
    <cfRule type="cellIs" priority="3" operator="equal" aboveAverage="0" equalAverage="0" bottom="0" percent="0" rank="0" text="" dxfId="20">
      <formula>0</formula>
    </cfRule>
  </conditionalFormatting>
  <conditionalFormatting sqref="C51:C54 C56:C57 C59:C63 C65:C68 C83">
    <cfRule type="cellIs" priority="4" operator="equal" aboveAverage="0" equalAverage="0" bottom="0" percent="0" rank="0" text="" dxfId="21">
      <formula>0</formula>
    </cfRule>
  </conditionalFormatting>
  <conditionalFormatting sqref="C70:C75">
    <cfRule type="cellIs" priority="5" operator="equal" aboveAverage="0" equalAverage="0" bottom="0" percent="0" rank="0" text="" dxfId="22">
      <formula>0</formula>
    </cfRule>
  </conditionalFormatting>
  <conditionalFormatting sqref="C73">
    <cfRule type="cellIs" priority="6" operator="equal" aboveAverage="0" equalAverage="0" bottom="0" percent="0" rank="0" text="" dxfId="23">
      <formula>0</formula>
    </cfRule>
  </conditionalFormatting>
  <conditionalFormatting sqref="D34">
    <cfRule type="cellIs" priority="7" operator="equal" aboveAverage="0" equalAverage="0" bottom="0" percent="0" rank="0" text="" dxfId="24">
      <formula>0</formula>
    </cfRule>
  </conditionalFormatting>
  <conditionalFormatting sqref="E88:E91">
    <cfRule type="cellIs" priority="8" operator="equal" aboveAverage="0" equalAverage="0" bottom="0" percent="0" rank="0" text="" dxfId="25">
      <formula>0</formula>
    </cfRule>
  </conditionalFormatting>
  <conditionalFormatting sqref="E90">
    <cfRule type="cellIs" priority="9" operator="equal" aboveAverage="0" equalAverage="0" bottom="0" percent="0" rank="0" text="" dxfId="26">
      <formula>0</formula>
    </cfRule>
  </conditionalFormatting>
  <conditionalFormatting sqref="E97:E100">
    <cfRule type="cellIs" priority="10" operator="equal" aboveAverage="0" equalAverage="0" bottom="0" percent="0" rank="0" text="" dxfId="27">
      <formula>0</formula>
    </cfRule>
  </conditionalFormatting>
  <conditionalFormatting sqref="E99">
    <cfRule type="cellIs" priority="11" operator="equal" aboveAverage="0" equalAverage="0" bottom="0" percent="0" rank="0" text="" dxfId="28">
      <formula>0</formula>
    </cfRule>
  </conditionalFormatting>
  <conditionalFormatting sqref="E107:E110">
    <cfRule type="cellIs" priority="12" operator="equal" aboveAverage="0" equalAverage="0" bottom="0" percent="0" rank="0" text="" dxfId="29">
      <formula>0</formula>
    </cfRule>
  </conditionalFormatting>
  <conditionalFormatting sqref="E109">
    <cfRule type="cellIs" priority="13" operator="equal" aboveAverage="0" equalAverage="0" bottom="0" percent="0" rank="0" text="" dxfId="30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3"/>
  <sheetViews>
    <sheetView showFormulas="false" showGridLines="true" showRowColHeaders="true" showZeros="true" rightToLeft="false" tabSelected="true" showOutlineSymbols="true" defaultGridColor="true" view="normal" topLeftCell="A88" colorId="64" zoomScale="90" zoomScaleNormal="90" zoomScalePageLayoutView="100" workbookViewId="0">
      <selection pane="topLeft" activeCell="G98" activeCellId="0" sqref="G98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395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9"/>
      <c r="B2" s="79"/>
      <c r="C2" s="16"/>
      <c r="D2" s="79"/>
      <c r="E2" s="79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5589.64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5589.64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396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397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398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399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400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401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3"/>
      <c r="B18" s="14" t="s">
        <v>354</v>
      </c>
      <c r="C18" s="15" t="s">
        <v>355</v>
      </c>
      <c r="D18" s="15"/>
      <c r="E18" s="6" t="n">
        <v>325</v>
      </c>
      <c r="H18" s="0"/>
      <c r="J18" s="48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</row>
    <row r="20" customFormat="false" ht="13.5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402</v>
      </c>
      <c r="B21" s="11"/>
      <c r="C21" s="11"/>
      <c r="D21" s="11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403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404</v>
      </c>
      <c r="B24" s="14" t="s">
        <v>67</v>
      </c>
      <c r="C24" s="15" t="s">
        <v>215</v>
      </c>
      <c r="D24" s="15"/>
      <c r="E24" s="6" t="n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13.5" hidden="false" customHeight="true" outlineLevel="0" collapsed="false">
      <c r="A26" s="17"/>
      <c r="B26" s="17"/>
      <c r="C26" s="17"/>
      <c r="D26" s="51"/>
      <c r="E26" s="52"/>
    </row>
    <row r="27" customFormat="false" ht="12.7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  <c r="C28" s="17"/>
      <c r="D28" s="51"/>
      <c r="E28" s="52"/>
    </row>
    <row r="29" customFormat="false" ht="13.5" hidden="false" customHeight="true" outlineLevel="0" collapsed="false">
      <c r="A29" s="17"/>
      <c r="B29" s="17"/>
    </row>
    <row r="30" customFormat="false" ht="21" hidden="false" customHeight="true" outlineLevel="0" collapsed="false">
      <c r="A30" s="34" t="s">
        <v>405</v>
      </c>
      <c r="B30" s="34"/>
      <c r="C30" s="34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D33" s="72"/>
    </row>
    <row r="34" customFormat="false" ht="21" hidden="false" customHeight="true" outlineLevel="0" collapsed="false">
      <c r="A34" s="73" t="s">
        <v>360</v>
      </c>
      <c r="B34" s="15" t="s">
        <v>361</v>
      </c>
      <c r="C34" s="36" t="n">
        <v>50</v>
      </c>
      <c r="H34" s="0"/>
      <c r="J34" s="48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322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3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13" t="s">
        <v>323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362</v>
      </c>
      <c r="C71" s="36" t="n">
        <v>52</v>
      </c>
    </row>
    <row r="72" customFormat="false" ht="21" hidden="false" customHeight="true" outlineLevel="0" collapsed="false">
      <c r="A72" s="13" t="s">
        <v>363</v>
      </c>
      <c r="B72" s="78" t="s">
        <v>364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IF(('April 2025 - June 2025'!C77)+SUM(E88+E97+E107) &lt; 0,(('April 2025 - June 2025'!C77))+SUM(E88+E97+E107), (('April 2025 - June 2025'!C77))+SUM(E88+E97+E107))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IF(('April 2025 - June 2025'!C79)+SUM(0) &lt; 0,(('April 2025 - June 2025'!C79))+SUM(0), (('April 2025 - June 2025'!C79))+SUM(0))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  <c r="H82" s="68"/>
    </row>
    <row r="83" customFormat="false" ht="13.5" hidden="false" customHeight="true" outlineLevel="0" collapsed="false">
      <c r="A83" s="17"/>
      <c r="B83" s="17"/>
    </row>
    <row r="84" customFormat="false" ht="13.5" hidden="false" customHeight="true" outlineLevel="0" collapsed="false">
      <c r="A84" s="17"/>
      <c r="B84" s="17"/>
    </row>
    <row r="85" customFormat="false" ht="21" hidden="false" customHeight="true" outlineLevel="0" collapsed="false">
      <c r="A85" s="80" t="s">
        <v>406</v>
      </c>
      <c r="B85" s="80"/>
      <c r="C85" s="80"/>
      <c r="D85" s="80"/>
      <c r="E85" s="80"/>
    </row>
    <row r="86" customFormat="false" ht="21" hidden="false" customHeight="true" outlineLevel="0" collapsed="false">
      <c r="A86" s="80" t="s">
        <v>165</v>
      </c>
      <c r="B86" s="80"/>
      <c r="C86" s="80" t="s">
        <v>32</v>
      </c>
      <c r="D86" s="80"/>
      <c r="E86" s="80" t="s">
        <v>33</v>
      </c>
    </row>
    <row r="87" customFormat="false" ht="42.75" hidden="false" customHeight="true" outlineLevel="0" collapsed="false">
      <c r="A87" s="39" t="s">
        <v>145</v>
      </c>
      <c r="B87" s="39"/>
      <c r="C87" s="74" t="s">
        <v>407</v>
      </c>
      <c r="D87" s="74"/>
      <c r="E87" s="36" t="n">
        <v>650</v>
      </c>
    </row>
    <row r="88" customFormat="false" ht="21" hidden="false" customHeight="true" outlineLevel="0" collapsed="false">
      <c r="A88" s="39"/>
      <c r="B88" s="39"/>
      <c r="C88" s="49" t="s">
        <v>408</v>
      </c>
      <c r="D88" s="49"/>
      <c r="E88" s="36" t="n">
        <v>1100</v>
      </c>
    </row>
    <row r="89" customFormat="false" ht="39.75" hidden="false" customHeight="true" outlineLevel="0" collapsed="false">
      <c r="A89" s="39"/>
      <c r="B89" s="39"/>
      <c r="C89" s="14" t="s">
        <v>409</v>
      </c>
      <c r="D89" s="14"/>
      <c r="E89" s="36" t="n">
        <v>0</v>
      </c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('April 2025 - June 2025'!E111+E12)-SUM(E87:E90)</f>
        <v>2781.64</v>
      </c>
    </row>
    <row r="92" customFormat="false" ht="13.5" hidden="false" customHeight="true" outlineLevel="0" collapsed="false">
      <c r="A92" s="81"/>
      <c r="B92" s="81"/>
      <c r="C92" s="81"/>
      <c r="D92" s="81"/>
      <c r="E92" s="81"/>
    </row>
    <row r="93" customFormat="false" ht="21" hidden="false" customHeight="true" outlineLevel="0" collapsed="false">
      <c r="A93" s="80" t="s">
        <v>410</v>
      </c>
      <c r="B93" s="80"/>
      <c r="C93" s="80"/>
      <c r="D93" s="80"/>
      <c r="E93" s="80"/>
    </row>
    <row r="94" customFormat="false" ht="21" hidden="false" customHeight="true" outlineLevel="0" collapsed="false">
      <c r="A94" s="80" t="s">
        <v>165</v>
      </c>
      <c r="B94" s="80"/>
      <c r="C94" s="80" t="s">
        <v>32</v>
      </c>
      <c r="D94" s="80"/>
      <c r="E94" s="80" t="s">
        <v>33</v>
      </c>
    </row>
    <row r="95" customFormat="false" ht="21" hidden="false" customHeight="true" outlineLevel="0" collapsed="false">
      <c r="A95" s="39" t="s">
        <v>411</v>
      </c>
      <c r="B95" s="39"/>
      <c r="C95" s="15"/>
      <c r="D95" s="15"/>
      <c r="E95" s="6" t="n">
        <f aca="false">E91</f>
        <v>2781.64</v>
      </c>
    </row>
    <row r="96" customFormat="false" ht="42.75" hidden="false" customHeight="true" outlineLevel="0" collapsed="false">
      <c r="A96" s="39" t="s">
        <v>145</v>
      </c>
      <c r="B96" s="39"/>
      <c r="C96" s="14" t="s">
        <v>370</v>
      </c>
      <c r="D96" s="14"/>
      <c r="E96" s="36" t="n">
        <v>0</v>
      </c>
    </row>
    <row r="97" customFormat="false" ht="21" hidden="false" customHeight="true" outlineLevel="0" collapsed="false">
      <c r="A97" s="39"/>
      <c r="B97" s="39"/>
      <c r="C97" s="49" t="s">
        <v>412</v>
      </c>
      <c r="D97" s="49"/>
      <c r="E97" s="36" t="n">
        <v>883</v>
      </c>
    </row>
    <row r="98" customFormat="false" ht="39.75" hidden="false" customHeight="true" outlineLevel="0" collapsed="false">
      <c r="A98" s="39"/>
      <c r="B98" s="39"/>
      <c r="C98" s="14" t="s">
        <v>409</v>
      </c>
      <c r="D98" s="14"/>
      <c r="E98" s="36" t="n">
        <v>0</v>
      </c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39"/>
      <c r="B100" s="39"/>
      <c r="C100" s="41" t="s">
        <v>177</v>
      </c>
      <c r="D100" s="41"/>
      <c r="E100" s="6" t="n">
        <f aca="false">(E19+E95)-SUM(E96:E99)</f>
        <v>4231.64</v>
      </c>
    </row>
    <row r="101" customFormat="false" ht="13.5" hidden="false" customHeight="true" outlineLevel="0" collapsed="false">
      <c r="A101" s="46"/>
      <c r="B101" s="46"/>
      <c r="C101" s="46"/>
      <c r="D101" s="46"/>
      <c r="E101" s="46"/>
    </row>
    <row r="102" customFormat="false" ht="17.25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82" t="s">
        <v>413</v>
      </c>
      <c r="B103" s="82"/>
      <c r="C103" s="82"/>
      <c r="D103" s="82"/>
      <c r="E103" s="82"/>
    </row>
    <row r="104" customFormat="false" ht="21" hidden="false" customHeight="true" outlineLevel="0" collapsed="false">
      <c r="A104" s="80" t="s">
        <v>165</v>
      </c>
      <c r="B104" s="80"/>
      <c r="C104" s="80" t="s">
        <v>32</v>
      </c>
      <c r="D104" s="80"/>
      <c r="E104" s="80" t="s">
        <v>33</v>
      </c>
    </row>
    <row r="105" customFormat="false" ht="21" hidden="false" customHeight="true" outlineLevel="0" collapsed="false">
      <c r="A105" s="39" t="s">
        <v>414</v>
      </c>
      <c r="B105" s="39"/>
      <c r="C105" s="15"/>
      <c r="D105" s="15"/>
      <c r="E105" s="6" t="n">
        <f aca="false">E100</f>
        <v>4231.64</v>
      </c>
    </row>
    <row r="106" customFormat="false" ht="63" hidden="false" customHeight="true" outlineLevel="0" collapsed="false">
      <c r="A106" s="39" t="s">
        <v>145</v>
      </c>
      <c r="B106" s="39"/>
      <c r="C106" s="74" t="s">
        <v>407</v>
      </c>
      <c r="D106" s="74"/>
      <c r="E106" s="36" t="n">
        <v>650</v>
      </c>
    </row>
    <row r="107" customFormat="false" ht="21" hidden="false" customHeight="true" outlineLevel="0" collapsed="false">
      <c r="A107" s="39"/>
      <c r="B107" s="39"/>
      <c r="C107" s="49" t="s">
        <v>415</v>
      </c>
      <c r="D107" s="49"/>
      <c r="E107" s="36" t="n">
        <v>0</v>
      </c>
    </row>
    <row r="108" customFormat="false" ht="39.75" hidden="false" customHeight="true" outlineLevel="0" collapsed="false">
      <c r="A108" s="39"/>
      <c r="B108" s="39"/>
      <c r="C108" s="14" t="s">
        <v>409</v>
      </c>
      <c r="D108" s="14"/>
      <c r="E108" s="36" t="n">
        <v>0</v>
      </c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41" t="s">
        <v>177</v>
      </c>
      <c r="D110" s="41"/>
      <c r="E110" s="6" t="n">
        <f aca="false">(E25+E105)-SUM(E106:E109)</f>
        <v>5589.64</v>
      </c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2">
    <cfRule type="cellIs" priority="2" operator="equal" aboveAverage="0" equalAverage="0" bottom="0" percent="0" rank="0" text="" dxfId="31">
      <formula>0</formula>
    </cfRule>
  </conditionalFormatting>
  <conditionalFormatting sqref="C38:C48">
    <cfRule type="cellIs" priority="3" operator="equal" aboveAverage="0" equalAverage="0" bottom="0" percent="0" rank="0" text="" dxfId="32">
      <formula>0</formula>
    </cfRule>
  </conditionalFormatting>
  <conditionalFormatting sqref="C69:C74">
    <cfRule type="cellIs" priority="4" operator="equal" aboveAverage="0" equalAverage="0" bottom="0" percent="0" rank="0" text="" dxfId="33">
      <formula>0</formula>
    </cfRule>
  </conditionalFormatting>
  <conditionalFormatting sqref="C72">
    <cfRule type="cellIs" priority="5" operator="equal" aboveAverage="0" equalAverage="0" bottom="0" percent="0" rank="0" text="" dxfId="34">
      <formula>0</formula>
    </cfRule>
  </conditionalFormatting>
  <conditionalFormatting sqref="C33:D33 C35:C36 C50:C53 C55:C56 C58:C62 C64:C67 C82">
    <cfRule type="cellIs" priority="6" operator="equal" aboveAverage="0" equalAverage="0" bottom="0" percent="0" rank="0" text="" dxfId="35">
      <formula>0</formula>
    </cfRule>
  </conditionalFormatting>
  <conditionalFormatting sqref="E87:E90">
    <cfRule type="cellIs" priority="7" operator="equal" aboveAverage="0" equalAverage="0" bottom="0" percent="0" rank="0" text="" dxfId="36">
      <formula>0</formula>
    </cfRule>
  </conditionalFormatting>
  <conditionalFormatting sqref="E89">
    <cfRule type="cellIs" priority="8" operator="equal" aboveAverage="0" equalAverage="0" bottom="0" percent="0" rank="0" text="" dxfId="37">
      <formula>0</formula>
    </cfRule>
  </conditionalFormatting>
  <conditionalFormatting sqref="E96:E99">
    <cfRule type="cellIs" priority="9" operator="equal" aboveAverage="0" equalAverage="0" bottom="0" percent="0" rank="0" text="" dxfId="38">
      <formula>0</formula>
    </cfRule>
  </conditionalFormatting>
  <conditionalFormatting sqref="E98">
    <cfRule type="cellIs" priority="10" operator="equal" aboveAverage="0" equalAverage="0" bottom="0" percent="0" rank="0" text="" dxfId="39">
      <formula>0</formula>
    </cfRule>
  </conditionalFormatting>
  <conditionalFormatting sqref="E106:E109">
    <cfRule type="cellIs" priority="11" operator="equal" aboveAverage="0" equalAverage="0" bottom="0" percent="0" rank="0" text="" dxfId="40">
      <formula>0</formula>
    </cfRule>
  </conditionalFormatting>
  <conditionalFormatting sqref="E108">
    <cfRule type="cellIs" priority="12" operator="equal" aboveAverage="0" equalAverage="0" bottom="0" percent="0" rank="0" text="" dxfId="41">
      <formula>0</formula>
    </cfRule>
  </conditionalFormatting>
  <conditionalFormatting sqref="C34">
    <cfRule type="cellIs" priority="13" operator="equal" aboveAverage="0" equalAverage="0" bottom="0" percent="0" rank="0" text="" dxfId="9">
      <formula>0</formula>
    </cfRule>
  </conditionalFormatting>
  <conditionalFormatting sqref="D34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416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9"/>
      <c r="B2" s="79"/>
      <c r="C2" s="79"/>
      <c r="D2" s="79"/>
      <c r="E2" s="79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11613.64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11613.64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3" t="s">
        <v>417</v>
      </c>
      <c r="B8" s="83"/>
      <c r="C8" s="83"/>
      <c r="D8" s="83"/>
      <c r="E8" s="8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418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419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354</v>
      </c>
      <c r="C12" s="15" t="s">
        <v>355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83" t="s">
        <v>420</v>
      </c>
      <c r="B15" s="83"/>
      <c r="C15" s="83"/>
      <c r="D15" s="83"/>
      <c r="E15" s="8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421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3" t="s">
        <v>422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83" t="s">
        <v>423</v>
      </c>
      <c r="B21" s="83"/>
      <c r="C21" s="83"/>
      <c r="D21" s="83"/>
      <c r="E21" s="8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424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425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426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  <c r="E34" s="72"/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78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IF(('July 2025 - September 2025'!C76)+SUM(E89+E98+E108) &lt; 0,(('July 2025 - September 2025'!C76))+SUM(E89+E98+E108), (('July 2025 - September 2025'!C76))+SUM(E89+E98+E108))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IF(('July 2025 - September 2025'!C78)+SUM(0) &lt; 0,(('July 2025 - September 2025'!C78))+SUM(0), (('July 2025 - September 2025'!C78))+SUM(0))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  <c r="D81" s="84"/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2" t="s">
        <v>427</v>
      </c>
      <c r="B86" s="82"/>
      <c r="C86" s="82"/>
      <c r="D86" s="82"/>
      <c r="E86" s="82"/>
    </row>
    <row r="87" customFormat="false" ht="21" hidden="false" customHeight="true" outlineLevel="0" collapsed="false">
      <c r="A87" s="80" t="s">
        <v>165</v>
      </c>
      <c r="B87" s="80"/>
      <c r="C87" s="80" t="s">
        <v>32</v>
      </c>
      <c r="D87" s="80"/>
      <c r="E87" s="80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370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49" t="s">
        <v>428</v>
      </c>
      <c r="D89" s="49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409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('July 2025 - September 2025'!E110+E13)-SUM(E88:E91)</f>
        <v>7922.64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2" t="s">
        <v>429</v>
      </c>
      <c r="B94" s="82"/>
      <c r="C94" s="82"/>
      <c r="D94" s="82"/>
      <c r="E94" s="82"/>
    </row>
    <row r="95" customFormat="false" ht="21" hidden="false" customHeight="true" outlineLevel="0" collapsed="false">
      <c r="A95" s="80" t="s">
        <v>165</v>
      </c>
      <c r="B95" s="80"/>
      <c r="C95" s="80" t="s">
        <v>32</v>
      </c>
      <c r="D95" s="80"/>
      <c r="E95" s="80" t="s">
        <v>33</v>
      </c>
    </row>
    <row r="96" customFormat="false" ht="21" hidden="false" customHeight="true" outlineLevel="0" collapsed="false">
      <c r="A96" s="39" t="s">
        <v>430</v>
      </c>
      <c r="B96" s="39"/>
      <c r="C96" s="15"/>
      <c r="D96" s="15"/>
      <c r="E96" s="6" t="n">
        <f aca="false">E92</f>
        <v>7922.64</v>
      </c>
    </row>
    <row r="97" customFormat="false" ht="50.55" hidden="false" customHeight="true" outlineLevel="0" collapsed="false">
      <c r="A97" s="39" t="s">
        <v>145</v>
      </c>
      <c r="B97" s="39"/>
      <c r="C97" s="74" t="s">
        <v>407</v>
      </c>
      <c r="D97" s="74"/>
      <c r="E97" s="36" t="n">
        <v>650</v>
      </c>
    </row>
    <row r="98" customFormat="false" ht="21" hidden="false" customHeight="true" outlineLevel="0" collapsed="false">
      <c r="A98" s="39"/>
      <c r="B98" s="39"/>
      <c r="C98" s="15" t="s">
        <v>415</v>
      </c>
      <c r="D98" s="15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409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45"/>
      <c r="D100" s="4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9280.64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82" t="s">
        <v>431</v>
      </c>
      <c r="B104" s="82"/>
      <c r="C104" s="82"/>
      <c r="D104" s="82"/>
      <c r="E104" s="82"/>
    </row>
    <row r="105" customFormat="false" ht="21" hidden="false" customHeight="true" outlineLevel="0" collapsed="false">
      <c r="A105" s="80" t="s">
        <v>165</v>
      </c>
      <c r="B105" s="80"/>
      <c r="C105" s="80" t="s">
        <v>32</v>
      </c>
      <c r="D105" s="80"/>
      <c r="E105" s="80" t="s">
        <v>33</v>
      </c>
    </row>
    <row r="106" customFormat="false" ht="21" hidden="false" customHeight="true" outlineLevel="0" collapsed="false">
      <c r="A106" s="39" t="s">
        <v>432</v>
      </c>
      <c r="B106" s="39"/>
      <c r="C106" s="15"/>
      <c r="D106" s="15"/>
      <c r="E106" s="6" t="n">
        <f aca="false">E101</f>
        <v>9280.64</v>
      </c>
    </row>
    <row r="107" customFormat="false" ht="21" hidden="false" customHeight="true" outlineLevel="0" collapsed="false">
      <c r="A107" s="39" t="s">
        <v>145</v>
      </c>
      <c r="B107" s="39"/>
      <c r="C107" s="14" t="s">
        <v>370</v>
      </c>
      <c r="D107" s="14"/>
      <c r="E107" s="36" t="n">
        <v>0</v>
      </c>
    </row>
    <row r="108" customFormat="false" ht="21" hidden="false" customHeight="true" outlineLevel="0" collapsed="false">
      <c r="A108" s="39"/>
      <c r="B108" s="39"/>
      <c r="C108" s="15" t="s">
        <v>415</v>
      </c>
      <c r="D108" s="15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409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11613.64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42">
      <formula>0</formula>
    </cfRule>
  </conditionalFormatting>
  <conditionalFormatting sqref="C39:C49">
    <cfRule type="cellIs" priority="3" operator="equal" aboveAverage="0" equalAverage="0" bottom="0" percent="0" rank="0" text="" dxfId="43">
      <formula>0</formula>
    </cfRule>
  </conditionalFormatting>
  <conditionalFormatting sqref="C51:C54 C56:C57 C59:C63 C65:C68 C83">
    <cfRule type="cellIs" priority="4" operator="equal" aboveAverage="0" equalAverage="0" bottom="0" percent="0" rank="0" text="" dxfId="44">
      <formula>0</formula>
    </cfRule>
  </conditionalFormatting>
  <conditionalFormatting sqref="C70:C75">
    <cfRule type="cellIs" priority="5" operator="equal" aboveAverage="0" equalAverage="0" bottom="0" percent="0" rank="0" text="" dxfId="45">
      <formula>0</formula>
    </cfRule>
  </conditionalFormatting>
  <conditionalFormatting sqref="C73">
    <cfRule type="cellIs" priority="6" operator="equal" aboveAverage="0" equalAverage="0" bottom="0" percent="0" rank="0" text="" dxfId="46">
      <formula>0</formula>
    </cfRule>
  </conditionalFormatting>
  <conditionalFormatting sqref="D34:E34">
    <cfRule type="cellIs" priority="7" operator="equal" aboveAverage="0" equalAverage="0" bottom="0" percent="0" rank="0" text="" dxfId="47">
      <formula>0</formula>
    </cfRule>
  </conditionalFormatting>
  <conditionalFormatting sqref="E88:E91">
    <cfRule type="cellIs" priority="8" operator="equal" aboveAverage="0" equalAverage="0" bottom="0" percent="0" rank="0" text="" dxfId="48">
      <formula>0</formula>
    </cfRule>
  </conditionalFormatting>
  <conditionalFormatting sqref="E90">
    <cfRule type="cellIs" priority="9" operator="equal" aboveAverage="0" equalAverage="0" bottom="0" percent="0" rank="0" text="" dxfId="49">
      <formula>0</formula>
    </cfRule>
  </conditionalFormatting>
  <conditionalFormatting sqref="E97:E100">
    <cfRule type="cellIs" priority="10" operator="equal" aboveAverage="0" equalAverage="0" bottom="0" percent="0" rank="0" text="" dxfId="50">
      <formula>0</formula>
    </cfRule>
  </conditionalFormatting>
  <conditionalFormatting sqref="E99">
    <cfRule type="cellIs" priority="11" operator="equal" aboveAverage="0" equalAverage="0" bottom="0" percent="0" rank="0" text="" dxfId="51">
      <formula>0</formula>
    </cfRule>
  </conditionalFormatting>
  <conditionalFormatting sqref="E107:E110">
    <cfRule type="cellIs" priority="12" operator="equal" aboveAverage="0" equalAverage="0" bottom="0" percent="0" rank="0" text="" dxfId="52">
      <formula>0</formula>
    </cfRule>
  </conditionalFormatting>
  <conditionalFormatting sqref="E109">
    <cfRule type="cellIs" priority="13" operator="equal" aboveAverage="0" equalAverage="0" bottom="0" percent="0" rank="0" text="" dxfId="53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23"/>
  <sheetViews>
    <sheetView showFormulas="false" showGridLines="true" showRowColHeaders="true" showZeros="true" rightToLeft="false" tabSelected="false" showOutlineSymbols="true" defaultGridColor="true" view="normal" topLeftCell="A55" colorId="64" zoomScale="90" zoomScaleNormal="90" zoomScalePageLayoutView="100" workbookViewId="0">
      <selection pane="topLeft" activeCell="C106" activeCellId="0" sqref="C106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5" width="38.85"/>
    <col collapsed="false" customWidth="true" hidden="false" outlineLevel="0" max="8" min="8" style="85" width="10.43"/>
    <col collapsed="false" customWidth="true" hidden="false" outlineLevel="0" max="9" min="9" style="85" width="19.43"/>
    <col collapsed="false" customWidth="true" hidden="false" outlineLevel="0" max="25" min="10" style="85" width="9"/>
    <col collapsed="false" customWidth="true" hidden="false" outlineLevel="0" max="42" min="26" style="85" width="14.43"/>
  </cols>
  <sheetData>
    <row r="1" customFormat="false" ht="21" hidden="false" customHeight="true" outlineLevel="0" collapsed="false">
      <c r="A1" s="1" t="s">
        <v>433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16662.64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16662.64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434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435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436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437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438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439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3"/>
      <c r="B18" s="14" t="s">
        <v>354</v>
      </c>
      <c r="C18" s="15" t="s">
        <v>355</v>
      </c>
      <c r="D18" s="15"/>
      <c r="E18" s="6" t="n">
        <v>325</v>
      </c>
      <c r="G18" s="0"/>
      <c r="H18" s="0"/>
      <c r="I18" s="0"/>
      <c r="J18" s="48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</row>
    <row r="21" customFormat="false" ht="21" hidden="false" customHeight="true" outlineLevel="0" collapsed="false">
      <c r="A21" s="83" t="s">
        <v>440</v>
      </c>
      <c r="B21" s="83"/>
      <c r="C21" s="83"/>
      <c r="D21" s="83"/>
      <c r="E21" s="83"/>
      <c r="F21" s="17"/>
    </row>
    <row r="22" customFormat="false" ht="21" hidden="false" customHeight="true" outlineLevel="0" collapsed="false">
      <c r="A22" s="65" t="s">
        <v>4</v>
      </c>
      <c r="B22" s="11" t="s">
        <v>31</v>
      </c>
      <c r="C22" s="12" t="s">
        <v>32</v>
      </c>
      <c r="D22" s="12"/>
      <c r="E22" s="12" t="s">
        <v>33</v>
      </c>
      <c r="F22" s="17"/>
    </row>
    <row r="23" customFormat="false" ht="21" hidden="false" customHeight="true" outlineLevel="0" collapsed="false">
      <c r="A23" s="13" t="s">
        <v>441</v>
      </c>
      <c r="B23" s="14" t="s">
        <v>36</v>
      </c>
      <c r="C23" s="15" t="s">
        <v>37</v>
      </c>
      <c r="D23" s="15"/>
      <c r="E23" s="6" t="n">
        <v>2405</v>
      </c>
    </row>
    <row r="24" customFormat="false" ht="21" hidden="false" customHeight="true" outlineLevel="0" collapsed="false">
      <c r="A24" s="13" t="s">
        <v>442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72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</row>
    <row r="30" customFormat="false" ht="21" hidden="false" customHeight="true" outlineLevel="0" collapsed="false">
      <c r="A30" s="34" t="s">
        <v>443</v>
      </c>
      <c r="B30" s="34"/>
      <c r="C30" s="34"/>
      <c r="D30" s="85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F33" s="72"/>
    </row>
    <row r="34" customFormat="false" ht="21" hidden="false" customHeight="true" outlineLevel="0" collapsed="false">
      <c r="A34" s="73" t="s">
        <v>360</v>
      </c>
      <c r="B34" s="15" t="s">
        <v>361</v>
      </c>
      <c r="C34" s="36" t="n">
        <v>50</v>
      </c>
      <c r="G34" s="0"/>
      <c r="H34" s="0"/>
      <c r="I34" s="0"/>
      <c r="J34" s="48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322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8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13" t="s">
        <v>323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362</v>
      </c>
      <c r="C71" s="36" t="n">
        <v>52</v>
      </c>
    </row>
    <row r="72" customFormat="false" ht="21" hidden="false" customHeight="true" outlineLevel="0" collapsed="false">
      <c r="A72" s="13" t="s">
        <v>363</v>
      </c>
      <c r="B72" s="78" t="s">
        <v>364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IF(('October 2025 - December 2025'!C77)+SUM(E88+E97+E107) &lt; 0,(('October 2025 - December 2025'!C77))+SUM(E88+E97+E107), (('October 2025 - December 2025'!C77))+SUM(E88+E97+E107))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IF(('October 2025 - December 2025'!C79)+SUM(0) &lt; 0,(('October 2025 - December 2025'!C79))+SUM(0), (('October 2025 - December 2025'!C79))+SUM(0))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87" t="s">
        <v>444</v>
      </c>
      <c r="B85" s="87"/>
      <c r="C85" s="87"/>
      <c r="D85" s="87"/>
      <c r="E85" s="87"/>
    </row>
    <row r="86" customFormat="false" ht="21" hidden="false" customHeight="true" outlineLevel="0" collapsed="false">
      <c r="A86" s="42" t="s">
        <v>165</v>
      </c>
      <c r="B86" s="42"/>
      <c r="C86" s="42" t="s">
        <v>32</v>
      </c>
      <c r="D86" s="42"/>
      <c r="E86" s="42" t="s">
        <v>33</v>
      </c>
    </row>
    <row r="87" customFormat="false" ht="42.75" hidden="false" customHeight="true" outlineLevel="0" collapsed="false">
      <c r="A87" s="39" t="s">
        <v>145</v>
      </c>
      <c r="B87" s="39"/>
      <c r="C87" s="74" t="s">
        <v>407</v>
      </c>
      <c r="D87" s="74"/>
      <c r="E87" s="36" t="n">
        <v>650</v>
      </c>
    </row>
    <row r="88" customFormat="false" ht="21" hidden="false" customHeight="true" outlineLevel="0" collapsed="false">
      <c r="A88" s="39"/>
      <c r="B88" s="39"/>
      <c r="C88" s="15" t="s">
        <v>415</v>
      </c>
      <c r="D88" s="15"/>
      <c r="E88" s="36" t="n">
        <v>0</v>
      </c>
    </row>
    <row r="89" customFormat="false" ht="39.75" hidden="false" customHeight="true" outlineLevel="0" collapsed="false">
      <c r="A89" s="39"/>
      <c r="B89" s="39"/>
      <c r="C89" s="14" t="s">
        <v>409</v>
      </c>
      <c r="D89" s="14"/>
      <c r="E89" s="36" t="n">
        <v>0</v>
      </c>
      <c r="H89" s="48"/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88" t="s">
        <v>167</v>
      </c>
      <c r="D91" s="88"/>
      <c r="E91" s="6" t="n">
        <f aca="false">('October 2025 - December 2025'!E111+E12)-SUM(E87:E90)</f>
        <v>12971.64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42" t="s">
        <v>445</v>
      </c>
      <c r="B93" s="42"/>
      <c r="C93" s="42"/>
      <c r="D93" s="42"/>
      <c r="E93" s="42"/>
    </row>
    <row r="94" customFormat="false" ht="21" hidden="false" customHeight="true" outlineLevel="0" collapsed="false">
      <c r="A94" s="42" t="s">
        <v>165</v>
      </c>
      <c r="B94" s="42"/>
      <c r="C94" s="42" t="s">
        <v>32</v>
      </c>
      <c r="D94" s="42"/>
      <c r="E94" s="42" t="s">
        <v>33</v>
      </c>
    </row>
    <row r="95" customFormat="false" ht="21" hidden="false" customHeight="true" outlineLevel="0" collapsed="false">
      <c r="A95" s="39" t="s">
        <v>446</v>
      </c>
      <c r="B95" s="39"/>
      <c r="C95" s="15"/>
      <c r="D95" s="15"/>
      <c r="E95" s="6" t="n">
        <f aca="false">E91</f>
        <v>12971.64</v>
      </c>
    </row>
    <row r="96" customFormat="false" ht="21" hidden="false" customHeight="true" outlineLevel="0" collapsed="false">
      <c r="A96" s="39" t="s">
        <v>145</v>
      </c>
      <c r="B96" s="39"/>
      <c r="C96" s="15" t="s">
        <v>370</v>
      </c>
      <c r="D96" s="15"/>
      <c r="E96" s="36" t="n">
        <v>0</v>
      </c>
    </row>
    <row r="97" customFormat="false" ht="21" hidden="false" customHeight="true" outlineLevel="0" collapsed="false">
      <c r="A97" s="39"/>
      <c r="B97" s="39"/>
      <c r="C97" s="15" t="s">
        <v>415</v>
      </c>
      <c r="D97" s="15"/>
      <c r="E97" s="36" t="n">
        <v>0</v>
      </c>
    </row>
    <row r="98" customFormat="false" ht="39.75" hidden="false" customHeight="true" outlineLevel="0" collapsed="false">
      <c r="A98" s="39"/>
      <c r="B98" s="39"/>
      <c r="C98" s="14" t="s">
        <v>409</v>
      </c>
      <c r="D98" s="14"/>
      <c r="E98" s="36" t="n">
        <v>0</v>
      </c>
      <c r="H98" s="48"/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43"/>
      <c r="B100" s="43"/>
      <c r="C100" s="89" t="s">
        <v>177</v>
      </c>
      <c r="D100" s="89"/>
      <c r="E100" s="6" t="n">
        <f aca="false">(E19+E95)-SUM(E96:E99)</f>
        <v>15304.64</v>
      </c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87" t="s">
        <v>447</v>
      </c>
      <c r="B103" s="87"/>
      <c r="C103" s="87"/>
      <c r="D103" s="87"/>
      <c r="E103" s="87"/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</row>
    <row r="105" customFormat="false" ht="21" hidden="false" customHeight="true" outlineLevel="0" collapsed="false">
      <c r="A105" s="39" t="s">
        <v>448</v>
      </c>
      <c r="B105" s="39"/>
      <c r="C105" s="15"/>
      <c r="D105" s="15"/>
      <c r="E105" s="6" t="n">
        <f aca="false">E100</f>
        <v>15304.64</v>
      </c>
    </row>
    <row r="106" customFormat="false" ht="56.35" hidden="false" customHeight="true" outlineLevel="0" collapsed="false">
      <c r="A106" s="39" t="s">
        <v>145</v>
      </c>
      <c r="B106" s="39"/>
      <c r="C106" s="74" t="s">
        <v>407</v>
      </c>
      <c r="D106" s="74"/>
      <c r="E106" s="36" t="n">
        <v>650</v>
      </c>
    </row>
    <row r="107" customFormat="false" ht="21" hidden="false" customHeight="true" outlineLevel="0" collapsed="false">
      <c r="A107" s="39"/>
      <c r="B107" s="39"/>
      <c r="C107" s="15" t="s">
        <v>415</v>
      </c>
      <c r="D107" s="15"/>
      <c r="E107" s="36" t="n">
        <v>0</v>
      </c>
    </row>
    <row r="108" customFormat="false" ht="39.75" hidden="false" customHeight="true" outlineLevel="0" collapsed="false">
      <c r="A108" s="39"/>
      <c r="B108" s="39"/>
      <c r="C108" s="14" t="s">
        <v>409</v>
      </c>
      <c r="D108" s="14"/>
      <c r="E108" s="36" t="n">
        <v>0</v>
      </c>
      <c r="H108" s="48"/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89" t="s">
        <v>177</v>
      </c>
      <c r="D110" s="89"/>
      <c r="E110" s="6" t="n">
        <f aca="false">(E25+E105)-SUM(E106:E109)</f>
        <v>16662.64</v>
      </c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A27">
    <cfRule type="cellIs" priority="2" operator="equal" aboveAverage="0" equalAverage="0" bottom="0" percent="0" rank="0" text="" dxfId="54">
      <formula>0</formula>
    </cfRule>
  </conditionalFormatting>
  <conditionalFormatting sqref="C32:C33">
    <cfRule type="cellIs" priority="3" operator="equal" aboveAverage="0" equalAverage="0" bottom="0" percent="0" rank="0" text="" dxfId="55">
      <formula>0</formula>
    </cfRule>
  </conditionalFormatting>
  <conditionalFormatting sqref="C38">
    <cfRule type="cellIs" priority="4" operator="equal" aboveAverage="0" equalAverage="0" bottom="0" percent="0" rank="0" text="" dxfId="56">
      <formula>0</formula>
    </cfRule>
  </conditionalFormatting>
  <conditionalFormatting sqref="C38:C41 C44:C49 C51:C53 C55:C58 C60:C61 C63:C67 C74:C79">
    <cfRule type="cellIs" priority="5" operator="equal" aboveAverage="0" equalAverage="0" bottom="0" percent="0" rank="0" text="" dxfId="57">
      <formula>0</formula>
    </cfRule>
  </conditionalFormatting>
  <conditionalFormatting sqref="C69:C72">
    <cfRule type="cellIs" priority="6" operator="equal" aboveAverage="0" equalAverage="0" bottom="0" percent="0" rank="0" text="" dxfId="58">
      <formula>0</formula>
    </cfRule>
  </conditionalFormatting>
  <conditionalFormatting sqref="C72">
    <cfRule type="cellIs" priority="7" operator="equal" aboveAverage="0" equalAverage="0" bottom="0" percent="0" rank="0" text="" dxfId="59">
      <formula>0</formula>
    </cfRule>
  </conditionalFormatting>
  <conditionalFormatting sqref="C87 H113 E116:E119">
    <cfRule type="cellIs" priority="8" operator="equal" aboveAverage="0" equalAverage="0" bottom="0" percent="0" rank="0" text="" dxfId="60">
      <formula>0</formula>
    </cfRule>
  </conditionalFormatting>
  <conditionalFormatting sqref="D33">
    <cfRule type="cellIs" priority="9" operator="equal" aboveAverage="0" equalAverage="0" bottom="0" percent="0" rank="0" text="" dxfId="61">
      <formula>0</formula>
    </cfRule>
  </conditionalFormatting>
  <conditionalFormatting sqref="E89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4:E99">
    <cfRule type="cellIs" priority="12" operator="equal" aboveAverage="0" equalAverage="0" bottom="0" percent="0" rank="0" text="" dxfId="64">
      <formula>0</formula>
    </cfRule>
  </conditionalFormatting>
  <conditionalFormatting sqref="E98">
    <cfRule type="cellIs" priority="13" operator="equal" aboveAverage="0" equalAverage="0" bottom="0" percent="0" rank="0" text="" dxfId="65">
      <formula>0</formula>
    </cfRule>
  </conditionalFormatting>
  <conditionalFormatting sqref="E105:E109">
    <cfRule type="cellIs" priority="14" operator="equal" aboveAverage="0" equalAverage="0" bottom="0" percent="0" rank="0" text="" dxfId="66">
      <formula>0</formula>
    </cfRule>
  </conditionalFormatting>
  <conditionalFormatting sqref="E108">
    <cfRule type="cellIs" priority="15" operator="equal" aboveAverage="0" equalAverage="0" bottom="0" percent="0" rank="0" text="" dxfId="67">
      <formula>0</formula>
    </cfRule>
  </conditionalFormatting>
  <conditionalFormatting sqref="C34">
    <cfRule type="cellIs" priority="16" operator="equal" aboveAverage="0" equalAverage="0" bottom="0" percent="0" rank="0" text="" dxfId="9">
      <formula>0</formula>
    </cfRule>
  </conditionalFormatting>
  <conditionalFormatting sqref="D34">
    <cfRule type="cellIs" priority="17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4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449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22686.64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22686.64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0" t="s">
        <v>450</v>
      </c>
      <c r="B8" s="90"/>
      <c r="C8" s="90"/>
      <c r="D8" s="90"/>
      <c r="E8" s="9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5" t="s">
        <v>4</v>
      </c>
      <c r="B9" s="91" t="s">
        <v>31</v>
      </c>
      <c r="C9" s="92" t="s">
        <v>32</v>
      </c>
      <c r="D9" s="92"/>
      <c r="E9" s="9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451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452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354</v>
      </c>
      <c r="C12" s="15" t="s">
        <v>355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90" t="s">
        <v>453</v>
      </c>
      <c r="B15" s="90"/>
      <c r="C15" s="90"/>
      <c r="D15" s="90"/>
      <c r="E15" s="90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65" t="s">
        <v>4</v>
      </c>
      <c r="B16" s="91" t="s">
        <v>31</v>
      </c>
      <c r="C16" s="92" t="s">
        <v>32</v>
      </c>
      <c r="D16" s="92"/>
      <c r="E16" s="9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454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customFormat="false" ht="21" hidden="false" customHeight="true" outlineLevel="0" collapsed="false">
      <c r="A18" s="13" t="s">
        <v>455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90" t="s">
        <v>456</v>
      </c>
      <c r="B21" s="90"/>
      <c r="C21" s="90"/>
      <c r="D21" s="90"/>
      <c r="E21" s="90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65" t="s">
        <v>4</v>
      </c>
      <c r="B22" s="91" t="s">
        <v>31</v>
      </c>
      <c r="C22" s="92" t="s">
        <v>32</v>
      </c>
      <c r="D22" s="92"/>
      <c r="E22" s="9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457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21" hidden="false" customHeight="true" outlineLevel="0" collapsed="false">
      <c r="A24" s="13" t="s">
        <v>458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459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  <c r="G34" s="72"/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8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8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86" t="n">
        <v>0</v>
      </c>
    </row>
    <row r="68" customFormat="false" ht="21" hidden="false" customHeight="true" outlineLevel="0" collapsed="false">
      <c r="A68" s="13"/>
      <c r="B68" s="8" t="s">
        <v>144</v>
      </c>
      <c r="C68" s="8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78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IF(('January 2026 - March 2026'!C76)+SUM(E89+E98+E108) &lt; 0,(('January 2026 - March 2026'!C76))+SUM(E89+E98+E108), (('January 2026 - March 2026'!C76))+SUM(E89+E98+E108))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IF(('January 2026 - March 2026'!C78)+SUM(0) &lt; 0,(('January 2026 - March 2026'!C78))+SUM(0), (('January 2026 - March 2026'!C78))+SUM(0))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2" t="s">
        <v>460</v>
      </c>
      <c r="B86" s="82"/>
      <c r="C86" s="82"/>
      <c r="D86" s="82"/>
      <c r="E86" s="82"/>
    </row>
    <row r="87" customFormat="false" ht="21" hidden="false" customHeight="true" outlineLevel="0" collapsed="false">
      <c r="A87" s="80" t="s">
        <v>165</v>
      </c>
      <c r="B87" s="80"/>
      <c r="C87" s="80" t="s">
        <v>32</v>
      </c>
      <c r="D87" s="80"/>
      <c r="E87" s="80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370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49" t="s">
        <v>415</v>
      </c>
      <c r="D89" s="49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409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('January 2026 - March 2026'!E110+E13)-SUM(E88:E91)</f>
        <v>18995.64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2" t="s">
        <v>461</v>
      </c>
      <c r="B94" s="82"/>
      <c r="C94" s="82"/>
      <c r="D94" s="82"/>
      <c r="E94" s="82"/>
    </row>
    <row r="95" customFormat="false" ht="21" hidden="false" customHeight="true" outlineLevel="0" collapsed="false">
      <c r="A95" s="80" t="s">
        <v>165</v>
      </c>
      <c r="B95" s="80"/>
      <c r="C95" s="80" t="s">
        <v>32</v>
      </c>
      <c r="D95" s="80"/>
      <c r="E95" s="80" t="s">
        <v>33</v>
      </c>
    </row>
    <row r="96" customFormat="false" ht="21" hidden="false" customHeight="true" outlineLevel="0" collapsed="false">
      <c r="A96" s="39" t="s">
        <v>462</v>
      </c>
      <c r="B96" s="39"/>
      <c r="C96" s="15"/>
      <c r="D96" s="15"/>
      <c r="E96" s="6" t="n">
        <f aca="false">E92</f>
        <v>18995.64</v>
      </c>
    </row>
    <row r="97" customFormat="false" ht="90" hidden="false" customHeight="true" outlineLevel="0" collapsed="false">
      <c r="A97" s="39" t="s">
        <v>145</v>
      </c>
      <c r="B97" s="39"/>
      <c r="C97" s="74" t="s">
        <v>407</v>
      </c>
      <c r="D97" s="74"/>
      <c r="E97" s="36" t="n">
        <v>650</v>
      </c>
    </row>
    <row r="98" customFormat="false" ht="21" hidden="false" customHeight="true" outlineLevel="0" collapsed="false">
      <c r="A98" s="39"/>
      <c r="B98" s="39"/>
      <c r="C98" s="49" t="s">
        <v>415</v>
      </c>
      <c r="D98" s="49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409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43"/>
      <c r="B101" s="43"/>
      <c r="C101" s="41" t="s">
        <v>177</v>
      </c>
      <c r="D101" s="41"/>
      <c r="E101" s="6" t="n">
        <f aca="false">(E19+E96)-SUM(E97:E100)</f>
        <v>20353.64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82" t="s">
        <v>463</v>
      </c>
      <c r="B104" s="82"/>
      <c r="C104" s="82"/>
      <c r="D104" s="82"/>
      <c r="E104" s="82"/>
    </row>
    <row r="105" customFormat="false" ht="21" hidden="false" customHeight="true" outlineLevel="0" collapsed="false">
      <c r="A105" s="80" t="s">
        <v>165</v>
      </c>
      <c r="B105" s="80"/>
      <c r="C105" s="80" t="s">
        <v>32</v>
      </c>
      <c r="D105" s="80"/>
      <c r="E105" s="80" t="s">
        <v>33</v>
      </c>
    </row>
    <row r="106" customFormat="false" ht="21" hidden="false" customHeight="true" outlineLevel="0" collapsed="false">
      <c r="A106" s="39" t="s">
        <v>464</v>
      </c>
      <c r="B106" s="39"/>
      <c r="C106" s="15"/>
      <c r="D106" s="15"/>
      <c r="E106" s="6" t="n">
        <f aca="false">E101</f>
        <v>20353.64</v>
      </c>
    </row>
    <row r="107" customFormat="false" ht="21" hidden="false" customHeight="true" outlineLevel="0" collapsed="false">
      <c r="A107" s="39" t="s">
        <v>145</v>
      </c>
      <c r="B107" s="39"/>
      <c r="C107" s="15" t="s">
        <v>370</v>
      </c>
      <c r="D107" s="15"/>
      <c r="E107" s="36" t="n">
        <v>0</v>
      </c>
    </row>
    <row r="108" customFormat="false" ht="21" hidden="false" customHeight="true" outlineLevel="0" collapsed="false">
      <c r="A108" s="39"/>
      <c r="B108" s="39"/>
      <c r="C108" s="49" t="s">
        <v>415</v>
      </c>
      <c r="D108" s="49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409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22686.64</v>
      </c>
    </row>
    <row r="112" customFormat="false" ht="21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68">
      <formula>0</formula>
    </cfRule>
  </conditionalFormatting>
  <conditionalFormatting sqref="C39:C49">
    <cfRule type="cellIs" priority="3" operator="equal" aboveAverage="0" equalAverage="0" bottom="0" percent="0" rank="0" text="" dxfId="69">
      <formula>0</formula>
    </cfRule>
  </conditionalFormatting>
  <conditionalFormatting sqref="C51:C54 C56:C57 C59:C63 C83">
    <cfRule type="cellIs" priority="4" operator="equal" aboveAverage="0" equalAverage="0" bottom="0" percent="0" rank="0" text="" dxfId="70">
      <formula>0</formula>
    </cfRule>
  </conditionalFormatting>
  <conditionalFormatting sqref="C65">
    <cfRule type="cellIs" priority="5" operator="equal" aboveAverage="0" equalAverage="0" bottom="0" percent="0" rank="0" text="" dxfId="71">
      <formula>0</formula>
    </cfRule>
  </conditionalFormatting>
  <conditionalFormatting sqref="C70:C75">
    <cfRule type="cellIs" priority="6" operator="equal" aboveAverage="0" equalAverage="0" bottom="0" percent="0" rank="0" text="" dxfId="72">
      <formula>0</formula>
    </cfRule>
  </conditionalFormatting>
  <conditionalFormatting sqref="C73">
    <cfRule type="cellIs" priority="7" operator="equal" aboveAverage="0" equalAverage="0" bottom="0" percent="0" rank="0" text="" dxfId="73">
      <formula>0</formula>
    </cfRule>
  </conditionalFormatting>
  <conditionalFormatting sqref="D34:G34">
    <cfRule type="cellIs" priority="8" operator="equal" aboveAverage="0" equalAverage="0" bottom="0" percent="0" rank="0" text="" dxfId="74">
      <formula>0</formula>
    </cfRule>
  </conditionalFormatting>
  <conditionalFormatting sqref="E88:E91">
    <cfRule type="cellIs" priority="9" operator="equal" aboveAverage="0" equalAverage="0" bottom="0" percent="0" rank="0" text="" dxfId="75">
      <formula>0</formula>
    </cfRule>
  </conditionalFormatting>
  <conditionalFormatting sqref="E90">
    <cfRule type="cellIs" priority="10" operator="equal" aboveAverage="0" equalAverage="0" bottom="0" percent="0" rank="0" text="" dxfId="76">
      <formula>0</formula>
    </cfRule>
  </conditionalFormatting>
  <conditionalFormatting sqref="E97:E100">
    <cfRule type="cellIs" priority="11" operator="equal" aboveAverage="0" equalAverage="0" bottom="0" percent="0" rank="0" text="" dxfId="77">
      <formula>0</formula>
    </cfRule>
  </conditionalFormatting>
  <conditionalFormatting sqref="E99">
    <cfRule type="cellIs" priority="12" operator="equal" aboveAverage="0" equalAverage="0" bottom="0" percent="0" rank="0" text="" dxfId="78">
      <formula>0</formula>
    </cfRule>
  </conditionalFormatting>
  <conditionalFormatting sqref="E107:E110">
    <cfRule type="cellIs" priority="13" operator="equal" aboveAverage="0" equalAverage="0" bottom="0" percent="0" rank="0" text="" dxfId="79">
      <formula>0</formula>
    </cfRule>
  </conditionalFormatting>
  <conditionalFormatting sqref="E109">
    <cfRule type="cellIs" priority="14" operator="equal" aboveAverage="0" equalAverage="0" bottom="0" percent="0" rank="0" text="" dxfId="80">
      <formula>0</formula>
    </cfRule>
  </conditionalFormatting>
  <conditionalFormatting sqref="C35">
    <cfRule type="cellIs" priority="15" operator="equal" aboveAverage="0" equalAverage="0" bottom="0" percent="0" rank="0" text="" dxfId="9">
      <formula>0</formula>
    </cfRule>
  </conditionalFormatting>
  <conditionalFormatting sqref="D35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2024-12-28T22:34:30Z</dcterms:modified>
  <cp:revision>1155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