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A05A480D-6AC0-4191-BEAC-06608C677B59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3" l="1"/>
  <c r="E42" i="2"/>
  <c r="E15" i="2"/>
  <c r="E25" i="1"/>
  <c r="E42" i="3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2" i="2"/>
  <c r="C93" i="2"/>
  <c r="C93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5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1" i="3"/>
  <c r="C99" i="3" s="1"/>
  <c r="E121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8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1" i="3"/>
  <c r="E134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4" i="3"/>
  <c r="E112" i="3"/>
  <c r="C3" i="2"/>
  <c r="C4" i="2" s="1"/>
  <c r="I9" i="1" l="1"/>
  <c r="E116" i="3"/>
  <c r="E122" i="3" s="1"/>
  <c r="E127" i="3" l="1"/>
  <c r="E135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<sst xmlns="http://schemas.openxmlformats.org/spreadsheetml/2006/main" count="2156" uniqueCount="592">
  <si>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</si>
  <si>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</si>
  <si>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</si>
  <si>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</si>
  <si>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</si>
  <si>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</si>
  <si>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</si>
  <si>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</si>
  <si>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</si>
  <si>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</si>
  <si>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</si>
  <si>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</si>
  <si>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</si>
  <si>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</si>
  <si>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</si>
  <si>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</si>
  <si>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</si>
  <si>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</si>
  <si>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</si>
  <si>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</si>
  <si>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</si>
  <si>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</si>
  <si>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</si>
  <si>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</si>
  <si>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</si>
  <si>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</si>
  <si>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</si>
  <si>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</si>
  <si>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</si>
  <si>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</si>
  <si>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</si>
  <si>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</si>
  <si>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</si>
  <si>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</si>
  <si>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</si>
  <si>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</si>
  <si>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</si>
  <si>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</si>
  <si>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</si>
  <si>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</si>
  <si>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</si>
  <si>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</si>
  <si>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</si>
  <si>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</si>
  <si>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</si>
  <si>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</si>
  <si>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</si>
  <si>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</si>
  <si>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</si>
  <si>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</si>
  <si>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</si>
  <si>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</si>
  <si>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</si>
  <si>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</si>
  <si>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</si>
  <si>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</si>
  <si>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</si>
  <si>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</si>
  <si>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</si>
  <si>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</si>
  <si>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</si>
  <si>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</si>
  <si>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</si>
  <si>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</si>
  <si>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</si>
  <si>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</si>
  <si>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</si>
  <si>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</si>
  <si>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</si>
  <si>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</si>
  <si>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</si>
  <si>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</si>
  <si>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</si>
  <si>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</si>
  <si>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</si>
  <si>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</si>
  <si>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</si>
  <si>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</si>
  <si>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</si>
  <si>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</si>
  <si>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</si>
  <si>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</si>
  <si>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</si>
  <si>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</si>
  <si>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</si>
  <si>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</si>
  <si>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</si>
  <si>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</si>
  <si>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</si>
  <si>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</si>
  <si>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</si>
  <si>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</si>
  <si>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</si>
  <si>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</si>
  <si>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</si>
  <si>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</si>
  <si>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</si>
  <si>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</si>
  <si>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</si>
  <si>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</si>
  <si>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</si>
  <si>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</si>
  <si>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</si>
  <si>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</si>
  <si>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</si>
  <si>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</si>
  <si>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</si>
  <si>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</si>
  <si>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</si>
  <si>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</si>
  <si>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</si>
  <si>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</si>
  <si>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</si>
  <si>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</si>
  <si>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</si>
  <si>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</si>
  <si>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</si>
  <si>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</si>
  <si>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</si>
  <si>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</si>
  <si>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</si>
  <si>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</si>
  <si>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</si>
  <si>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</si>
  <si>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</si>
  <si>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</si>
  <si>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</si>
  <si>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</si>
  <si>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</si>
  <si>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</si>
  <si>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</si>
  <si>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</si>
  <si>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</si>
  <si>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</si>
  <si>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</si>
  <si>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</si>
  <si>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</si>
  <si>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</si>
  <si>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</si>
  <si>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</si>
  <si>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</si>
  <si>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</si>
  <si>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</si>
  <si>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</si>
  <si>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</si>
  <si>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</si>
  <si>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</si>
  <si>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</si>
  <si>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</si>
  <si>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</si>
  <si>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</si>
  <si>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</si>
  <si>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</si>
  <si>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</si>
  <si>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</si>
  <si>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</si>
  <si>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</si>
  <si>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</si>
  <si>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</si>
  <si>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</si>
  <si>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</si>
  <si>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</si>
  <si>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</si>
  <si>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</si>
  <si>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</si>
  <si>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</si>
  <si>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</si>
  <si>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</si>
  <si>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</si>
  <si>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</si>
  <si>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</si>
  <si>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</si>
  <si>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</si>
  <si>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</si>
  <si>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</si>
  <si>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</si>
  <si>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</si>
  <si>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</si>
  <si>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</si>
  <si>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</si>
  <si>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</si>
  <si>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</si>
  <si>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</si>
  <si>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</si>
  <si>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</si>
  <si>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</si>
  <si>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</si>
  <si>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</si>
  <si>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</si>
  <si>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</si>
  <si>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</si>
  <si>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</si>
  <si>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</si>
  <si>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</si>
  <si>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</si>
  <si>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</si>
  <si>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</si>
  <si>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</si>
  <si>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</si>
  <si>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</si>
  <si>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</si>
  <si>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</si>
  <si>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</si>
  <si>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</si>
  <si>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</si>
  <si>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</si>
  <si>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</si>
  <si>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</si>
  <si>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</si>
  <si>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</si>
  <si>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</si>
  <si>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</si>
  <si>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</si>
  <si>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</si>
  <si>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</si>
  <si>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</si>
  <si>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</si>
  <si>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</si>
  <si>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</si>
  <si>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</si>
  <si>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</si>
  <si>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</si>
  <si>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</si>
  <si>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</si>
  <si>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</si>
  <si>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</si>
  <si>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</si>
  <si>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</si>
  <si>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</si>
  <si>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</si>
  <si>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</si>
  <si>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</si>
  <si>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</si>
  <si>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</si>
  <si>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</si>
  <si>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</si>
  <si>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</si>
  <si>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</si>
  <si>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</si>
  <si>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</si>
  <si>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</si>
  <si>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</si>
  <si>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</si>
  <si>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</si>
  <si>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</si>
  <si>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</si>
  <si>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</si>
  <si>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</si>
  <si>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</si>
  <si>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</si>
  <si>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</si>
  <si>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</si>
  <si>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</si>
  <si>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</si>
  <si>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</si>
  <si>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</si>
  <si>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</si>
  <si>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</si>
  <si>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</si>
  <si>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</si>
  <si>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</si>
  <si>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</si>
  <si>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</si>
  <si>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</si>
  <si>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</si>
  <si>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</si>
  <si>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</si>
  <si>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</si>
  <si>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</si>
  <si>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</si>
  <si>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</si>
  <si>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</si>
  <si>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</si>
  <si>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</si>
  <si>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</si>
  <si>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</si>
  <si>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</si>
  <si>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</si>
  <si>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</si>
  <si>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</si>
  <si>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</si>
  <si>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</si>
  <si>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</si>
  <si>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</si>
  <si>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</si>
  <si>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</si>
  <si>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</si>
  <si>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</si>
  <si>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</si>
  <si>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</si>
  <si>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</si>
  <si>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</si>
  <si>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</si>
  <si>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</si>
  <si>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</si>
  <si>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</si>
  <si>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</si>
  <si>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</si>
  <si>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</si>
  <si>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</si>
  <si>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</si>
  <si>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</si>
  <si>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</si>
  <si>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</si>
  <si>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</si>
  <si>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</si>
  <si>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</si>
  <si>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</si>
  <si>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</si>
  <si>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</si>
  <si>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</si>
  <si>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</si>
  <si>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</si>
  <si>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</si>
  <si>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</si>
  <si>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</si>
  <si>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</si>
  <si>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</si>
  <si>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</si>
  <si>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</si>
  <si>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</si>
  <si>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</si>
  <si>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</si>
  <si>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</si>
  <si>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</si>
  <si>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</si>
  <si>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</si>
  <si>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</si>
  <si>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</si>
  <si>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</si>
  <si>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</si>
  <si>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</si>
  <si>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</si>
  <si>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</si>
  <si>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</si>
  <si>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</si>
  <si>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</si>
  <si>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</si>
  <si>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</si>
  <si>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</si>
  <si>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</si>
  <si>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</si>
  <si>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</si>
  <si>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</si>
  <si>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</si>
  <si>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</si>
  <si>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</si>
  <si>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</si>
  <si>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</si>
  <si>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</si>
  <si>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</si>
  <si>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</si>
  <si>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</si>
  <si>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</si>
  <si>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</si>
  <si>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</si>
  <si>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</si>
  <si>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</si>
  <si>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</si>
  <si>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</si>
  <si>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</si>
  <si>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</si>
  <si>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</si>
  <si>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</si>
  <si>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</si>
  <si>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</si>
  <si>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</si>
  <si>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</si>
  <si>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</si>
  <si>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</si>
  <si>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</si>
  <si>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</si>
  <si>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</si>
  <si>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</si>
  <si>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</si>
  <si>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</si>
  <si>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</si>
  <si>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</si>
  <si>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</si>
  <si>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</si>
  <si>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</si>
  <si>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</si>
  <si>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</si>
  <si>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</si>
  <si>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</si>
  <si>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</si>
  <si>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</si>
  <si>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</si>
  <si>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</si>
  <si>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</si>
  <si>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</si>
  <si>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</si>
  <si>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</si>
  <si>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</si>
  <si>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</si>
  <si>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</si>
  <si>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</si>
  <si>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</si>
  <si>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</si>
  <si>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</si>
  <si>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</si>
  <si>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</si>
  <si>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</si>
  <si>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</si>
  <si>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</si>
  <si>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</si>
  <si>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</si>
  <si>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</si>
  <si>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</si>
  <si>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</si>
  <si>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</si>
  <si>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</si>
  <si>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</si>
  <si>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</si>
  <si>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</si>
  <si>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</si>
  <si>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</si>
  <si>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</si>
  <si>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</si>
  <si>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</si>
  <si>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</si>
  <si>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</si>
  <si>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</si>
  <si>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</si>
  <si>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</si>
  <si>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</si>
  <si>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</si>
  <si>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</si>
  <si>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</si>
  <si>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</si>
  <si>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</si>
  <si>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</si>
  <si>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</si>
  <si>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</si>
  <si>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</si>
  <si>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</si>
  <si>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</si>
  <si>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</si>
  <si>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</si>
  <si>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</si>
  <si>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</si>
  <si>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</si>
  <si>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</si>
  <si>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</si>
  <si>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</si>
  <si>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</si>
  <si>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</si>
  <si>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</si>
  <si>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</si>
  <si>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</si>
  <si>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</si>
  <si>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</si>
  <si>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</si>
  <si>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</si>
  <si>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</si>
  <si>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</si>
  <si>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</si>
  <si>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</si>
  <si>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</si>
  <si>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</si>
  <si>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</si>
  <si>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</si>
  <si>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</si>
  <si>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</si>
  <si>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</si>
  <si>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</si>
  <si>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</si>
  <si>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</si>
  <si>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</si>
  <si>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</si>
  <si>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</si>
  <si>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</si>
  <si>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</si>
  <si>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</si>
  <si>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</si>
  <si>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</si>
  <si>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</si>
  <si>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</si>
  <si>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</si>
  <si>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</si>
  <si>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</si>
  <si>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</si>
  <si>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</si>
  <si>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</si>
  <si>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</si>
  <si>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</si>
  <si>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</si>
  <si>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</si>
  <si>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</si>
  <si>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</si>
  <si>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</si>
  <si>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</si>
  <si>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</si>
  <si>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</si>
  <si>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</si>
  <si>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</si>
  <si>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</si>
  <si>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</si>
  <si>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</si>
  <si>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</si>
  <si>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</si>
  <si>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</si>
  <si>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</si>
  <si>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</si>
  <si>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</si>
  <si>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</si>
  <si>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</si>
  <si>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</si>
  <si>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</si>
  <si>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</si>
  <si>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</si>
  <si>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</si>
  <si>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</si>
  <si>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</si>
  <si>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</si>
  <si>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</si>
  <si>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</si>
  <si>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</si>
  <si>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</si>
  <si>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</si>
  <si>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</si>
  <si>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</si>
  <si>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</si>
  <si>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</si>
  <si>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</si>
  <si>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</si>
  <si>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</si>
  <si>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</si>
  <si>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</si>
  <si>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</si>
  <si>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</si>
  <si>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</si>
  <si>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</si>
  <si>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</si>
  <si>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</si>
  <si>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</si>
  <si>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</si>
  <si>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</si>
  <si>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</si>
  <si>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</si>
  <si>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</si>
  <si>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</si>
  <si>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</si>
  <si>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</si>
  <si>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</si>
  <si>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</si>
  <si>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</si>
  <si>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</si>
  <si>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</si>
  <si>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</si>
  <si>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</si>
  <si>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</si>
  <si>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</si>
  <si>
    <t>6. Food And Transport Expenses
- Instant Noodles (1 box 30 packets) ~ $99
- Potatoes 51  ~ $108
- Campbell’s Chunky New England Clam Chowder
   505GM – 7 cans ~ $167.3 
- Vegetables 1.5kg ~ $18
- Onion 3 Large ~ $11
- OK Store expenses 20th December 2024 - $52
- Lindor X 2 - $78
- Coffee Mate $32
- Sausage X 2 - $40
- Congee X 4 - $19.6 
- Nugget X 2 - $38</t>
  </si>
  <si>
    <t>3. Payback $1000 to Mom</t>
  </si>
  <si>
    <t>2. Payback $1000 to Mom</t>
  </si>
  <si>
    <t>2. Payback $933 to Mom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</si>
  <si>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</si>
  <si>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</si>
  <si>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</si>
  <si>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</si>
  <si>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</si>
  <si>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Google Play remaining $192
1. $68 For Sportify</t>
  </si>
  <si>
    <t>Google Play remaining $124
1. $68 For Sportify</t>
  </si>
  <si>
    <t>Google Play Add In value $150 + Remaining $56
1. $68 For Sportify</t>
  </si>
  <si>
    <t>Google Play remaining $138
1. $68 For Sportify</t>
  </si>
  <si>
    <t>Google Play remaining $70
1. $68 For Sportify</t>
  </si>
  <si>
    <t>Google Play Add In value $150 + Remaining $2
1. $68 For Sportify</t>
  </si>
  <si>
    <t>Google Play remaining $84
1. $68 For Sportify</t>
  </si>
  <si>
    <t>Google Play Add In value $150 + Remaining $16
1. $68 For Sportify</t>
  </si>
  <si>
    <t>Google Play remaining $98
1. $68 For Sportify</t>
  </si>
  <si>
    <t>Google Play Add In value $150 + Remaining $30
1. $68 For Sportify</t>
  </si>
  <si>
    <t>Google Play remaining $112
1. $68 For Sportify</t>
  </si>
  <si>
    <t>Google Play Add In value $150 + Remaining $44
1. $68 For Sportify</t>
  </si>
  <si>
    <t>Google Play remaining $126
1. $68 For Sportify</t>
  </si>
  <si>
    <t>Google Play Add In value $150 + Remaining $58
1. $68 For Sportify</t>
  </si>
  <si>
    <t>Google Play remaining $140
1. $68 For Sportify</t>
  </si>
  <si>
    <t>Google Play remaining $72
1. $68 For Sportify</t>
  </si>
  <si>
    <t>Google Play Add In value $150 + Remaining $4
1. $68 For Sportify</t>
  </si>
  <si>
    <t>Google Play remaining $86
1. $68 For Sportify</t>
  </si>
  <si>
    <t>Google Play Add In value $150 + Remaining $18
1. $68 For Sportify</t>
  </si>
  <si>
    <t>Google Play remaining $100
1. $68 For Sportify</t>
  </si>
  <si>
    <t>Google Play Add In value $150 + Remaining $32
1. $68 For Sportify</t>
  </si>
  <si>
    <t>Google Play remaining $114
1. $68 For Sportify</t>
  </si>
  <si>
    <t>Google Play Add In value $150 + Remaining $46
1. $68 For Sportify</t>
  </si>
  <si>
    <t>Google Play remaining $128
1. $68 For Sportify</t>
  </si>
  <si>
    <t>Google Play Add In value $150 + Remaining $60
1. $68 For Sportify</t>
  </si>
  <si>
    <t>Google Play remaining $142
1. $68 For Sportify</t>
  </si>
  <si>
    <t>Google Play remaining $74
1. $68 For Sportify</t>
  </si>
  <si>
    <t>Google Play Add In value $150 + Remaining $6
1. $68 For Sportify</t>
  </si>
  <si>
    <t>Google Play remaining $88
1. $68 For Sportify</t>
  </si>
  <si>
    <t>Google Play Add In value $150 + Remaining $20
1. $68 For Sportify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</si>
</sst>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0" fillId="0" borderId="5" xfId="10" applyFont="1" applyBorder="1" applyAlignment="1" applyProtection="1">
      <alignment horizontal="left" vertical="center" wrapText="1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164" fontId="2" fillId="0" borderId="2" xfId="2" applyBorder="1" applyProtection="1">
      <alignment horizontal="center" vertical="center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  <xf numFmtId="49" fontId="27" fillId="2" borderId="2" xfId="9" applyFont="1" applyFill="1" applyBorder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J19" sqref="J19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4" t="s">
        <v>0</v>
      </c>
      <c r="B1" s="74"/>
      <c r="C1" s="74"/>
      <c r="D1" s="74"/>
      <c r="E1" s="74"/>
      <c r="F1" s="74"/>
      <c r="H1" s="74" t="s">
        <v>1</v>
      </c>
      <c r="I1" s="74"/>
    </row>
    <row r="2" spans="1:9" ht="21.6" customHeight="1" x14ac:dyDescent="0.25">
      <c r="A2" s="75" t="s">
        <v>2</v>
      </c>
      <c r="B2" s="75"/>
      <c r="C2" s="75"/>
      <c r="D2" s="76" t="s">
        <v>3</v>
      </c>
      <c r="E2" s="76"/>
      <c r="F2" s="76"/>
      <c r="H2" s="9" t="s">
        <v>4</v>
      </c>
      <c r="I2" s="9" t="s">
        <v>5</v>
      </c>
    </row>
    <row r="3" spans="1:9" ht="21.6" customHeight="1" x14ac:dyDescent="0.25">
      <c r="A3" s="77" t="s">
        <v>6</v>
      </c>
      <c r="B3" s="7" t="s">
        <v>7</v>
      </c>
      <c r="C3" s="6">
        <v>304.10000000000002</v>
      </c>
      <c r="D3" s="77" t="s">
        <v>6</v>
      </c>
      <c r="E3" s="7" t="s">
        <v>7</v>
      </c>
      <c r="F3" s="6">
        <v>285.39999999999998</v>
      </c>
      <c r="H3" s="61" t="s">
        <v>8</v>
      </c>
      <c r="I3" s="6">
        <v>0</v>
      </c>
    </row>
    <row r="4" spans="1:9" ht="21.6" customHeight="1" x14ac:dyDescent="0.25">
      <c r="A4" s="77"/>
      <c r="B4" s="7" t="s">
        <v>9</v>
      </c>
      <c r="C4" s="6">
        <v>30</v>
      </c>
      <c r="D4" s="77"/>
      <c r="E4" s="7" t="s">
        <v>9</v>
      </c>
      <c r="F4" s="6">
        <v>80</v>
      </c>
      <c r="H4" s="61" t="s">
        <v>10</v>
      </c>
      <c r="I4" s="6">
        <f>E107</f>
        <v>-484.67999999999984</v>
      </c>
    </row>
    <row r="5" spans="1:9" ht="21.6" customHeight="1" x14ac:dyDescent="0.25">
      <c r="A5" s="77"/>
      <c r="B5" s="7" t="s">
        <v>11</v>
      </c>
      <c r="C5" s="6">
        <v>10.3</v>
      </c>
      <c r="D5" s="77"/>
      <c r="E5" s="7" t="s">
        <v>11</v>
      </c>
      <c r="F5" s="6">
        <v>8.3000000000000007</v>
      </c>
      <c r="H5" s="61" t="s">
        <v>12</v>
      </c>
      <c r="I5" s="6">
        <f>E127</f>
        <v>3042.119999999999</v>
      </c>
    </row>
    <row r="6" spans="1:9" ht="21.6" customHeight="1" x14ac:dyDescent="0.25">
      <c r="A6" s="77"/>
      <c r="B6" s="7" t="s">
        <v>13</v>
      </c>
      <c r="C6" s="6">
        <v>0</v>
      </c>
      <c r="D6" s="77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77"/>
      <c r="B7" s="7" t="s">
        <v>15</v>
      </c>
      <c r="C7" s="6">
        <v>0</v>
      </c>
      <c r="D7" s="77"/>
      <c r="E7" s="7" t="s">
        <v>15</v>
      </c>
      <c r="F7" s="6">
        <v>18.7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77"/>
      <c r="B8" s="7" t="s">
        <v>17</v>
      </c>
      <c r="C8" s="6">
        <v>0</v>
      </c>
      <c r="D8" s="77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77"/>
      <c r="B9" s="7" t="s">
        <v>503</v>
      </c>
      <c r="C9" s="6">
        <v>192</v>
      </c>
      <c r="D9" s="77"/>
      <c r="E9" s="7" t="s">
        <v>504</v>
      </c>
      <c r="F9" s="6">
        <v>192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7"/>
      <c r="B10" s="7" t="s">
        <v>20</v>
      </c>
      <c r="C10" s="6">
        <v>-2.9</v>
      </c>
      <c r="D10" s="77"/>
      <c r="E10" s="7" t="s">
        <v>20</v>
      </c>
      <c r="F10" s="6">
        <v>-2.9</v>
      </c>
      <c r="H10" s="61" t="s">
        <v>21</v>
      </c>
      <c r="I10" s="6">
        <f>'October 2024 - December 2024'!E122</f>
        <v>280.29999999999927</v>
      </c>
    </row>
    <row r="11" spans="1:9" ht="21.6" customHeight="1" x14ac:dyDescent="0.25">
      <c r="A11" s="77"/>
      <c r="B11" s="11" t="s">
        <v>22</v>
      </c>
      <c r="C11" s="6">
        <f>SUM(C3:C10)</f>
        <v>533.50000000000011</v>
      </c>
      <c r="D11" s="77"/>
      <c r="E11" s="11" t="s">
        <v>22</v>
      </c>
      <c r="F11" s="6">
        <f>SUM(F3:F10)</f>
        <v>581.5</v>
      </c>
      <c r="H11" s="61" t="s">
        <v>531</v>
      </c>
      <c r="I11" s="6">
        <f>'October 2024 - December 2024'!E135</f>
        <v>562.79999999999927</v>
      </c>
    </row>
    <row r="12" spans="1:9" ht="21.6" customHeight="1" x14ac:dyDescent="0.25">
      <c r="A12" s="12"/>
      <c r="B12" s="11" t="s">
        <v>23</v>
      </c>
      <c r="C12" s="78">
        <f>C88</f>
        <v>-21083</v>
      </c>
      <c r="D12" s="78"/>
      <c r="E12" s="78"/>
      <c r="F12" s="78"/>
      <c r="H12" s="61" t="s">
        <v>532</v>
      </c>
      <c r="I12" s="6">
        <f>'January 2025 - March 2025'!E94</f>
        <v>849.79999999999927</v>
      </c>
    </row>
    <row r="13" spans="1:9" ht="21.6" customHeight="1" x14ac:dyDescent="0.25">
      <c r="H13" s="61" t="s">
        <v>24</v>
      </c>
      <c r="I13" s="6">
        <f>'January 2025 - March 2025'!E104</f>
        <v>1418.7999999999993</v>
      </c>
    </row>
    <row r="14" spans="1:9" ht="21.6" customHeight="1" x14ac:dyDescent="0.25">
      <c r="A14" s="79" t="s">
        <v>25</v>
      </c>
      <c r="B14" s="79"/>
      <c r="C14" s="79"/>
      <c r="D14" s="79"/>
      <c r="E14" s="79"/>
      <c r="H14" s="61" t="s">
        <v>26</v>
      </c>
      <c r="I14" s="6">
        <f>'January 2025 - March 2025'!E114</f>
        <v>2081.7999999999993</v>
      </c>
    </row>
    <row r="15" spans="1:9" ht="21.6" customHeight="1" x14ac:dyDescent="0.25">
      <c r="A15" s="1" t="s">
        <v>4</v>
      </c>
      <c r="B15" s="1" t="s">
        <v>27</v>
      </c>
      <c r="C15" s="80" t="s">
        <v>28</v>
      </c>
      <c r="D15" s="80"/>
      <c r="E15" s="5" t="s">
        <v>29</v>
      </c>
      <c r="H15" s="61" t="s">
        <v>30</v>
      </c>
      <c r="I15" s="6">
        <f>'April 2025 - June 2025'!E93</f>
        <v>2778.5999999999995</v>
      </c>
    </row>
    <row r="16" spans="1:9" ht="21.6" customHeight="1" x14ac:dyDescent="0.25">
      <c r="A16" s="13" t="s">
        <v>31</v>
      </c>
      <c r="B16" s="14" t="s">
        <v>32</v>
      </c>
      <c r="C16" s="81" t="s">
        <v>33</v>
      </c>
      <c r="D16" s="81"/>
      <c r="E16" s="6">
        <v>2405</v>
      </c>
      <c r="H16" s="61" t="s">
        <v>34</v>
      </c>
      <c r="I16" s="6">
        <f>'April 2025 - June 2025'!E102</f>
        <v>3363.5999999999995</v>
      </c>
    </row>
    <row r="17" spans="1:9" ht="21.6" customHeight="1" x14ac:dyDescent="0.25">
      <c r="A17" s="82"/>
      <c r="B17" s="82"/>
      <c r="C17" s="82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4026.5999999999995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5034.5999999999995</v>
      </c>
    </row>
    <row r="19" spans="1:9" ht="21.6" customHeight="1" x14ac:dyDescent="0.25">
      <c r="A19" s="83" t="s">
        <v>38</v>
      </c>
      <c r="B19" s="83"/>
      <c r="C19" s="83"/>
      <c r="D19" s="83"/>
      <c r="E19" s="83"/>
      <c r="H19" s="146" t="s">
        <v>39</v>
      </c>
      <c r="I19" s="6">
        <f>'July 2025 - September 2025'!E102</f>
        <v>6107.5999999999995</v>
      </c>
    </row>
    <row r="20" spans="1:9" ht="21.6" customHeight="1" x14ac:dyDescent="0.25">
      <c r="A20" s="5" t="s">
        <v>4</v>
      </c>
      <c r="B20" s="5" t="s">
        <v>27</v>
      </c>
      <c r="C20" s="80" t="s">
        <v>28</v>
      </c>
      <c r="D20" s="80"/>
      <c r="E20" s="2" t="s">
        <v>29</v>
      </c>
      <c r="H20" s="64" t="s">
        <v>40</v>
      </c>
      <c r="I20" s="6">
        <f>'July 2025 - September 2025'!E112</f>
        <v>8165.5999999999985</v>
      </c>
    </row>
    <row r="21" spans="1:9" ht="21.6" customHeight="1" x14ac:dyDescent="0.25">
      <c r="A21" s="16" t="s">
        <v>41</v>
      </c>
      <c r="B21" s="17" t="s">
        <v>32</v>
      </c>
      <c r="C21" s="84" t="s">
        <v>33</v>
      </c>
      <c r="D21" s="84"/>
      <c r="E21" s="6">
        <v>2405</v>
      </c>
      <c r="H21" s="65" t="s">
        <v>510</v>
      </c>
      <c r="I21" s="6">
        <f>'October 2025 - December 2025'!E93</f>
        <v>10215.599999999999</v>
      </c>
    </row>
    <row r="22" spans="1:9" ht="21.6" customHeight="1" x14ac:dyDescent="0.25">
      <c r="A22" s="13" t="s">
        <v>42</v>
      </c>
      <c r="B22" s="14" t="s">
        <v>32</v>
      </c>
      <c r="C22" s="81" t="s">
        <v>43</v>
      </c>
      <c r="D22" s="81"/>
      <c r="E22" s="6">
        <v>1035</v>
      </c>
      <c r="H22" s="61" t="s">
        <v>44</v>
      </c>
      <c r="I22" s="6">
        <f>'October 2025 - December 2025'!E102</f>
        <v>12317.599999999999</v>
      </c>
    </row>
    <row r="23" spans="1:9" ht="21.6" customHeight="1" x14ac:dyDescent="0.25">
      <c r="A23" s="16" t="s">
        <v>45</v>
      </c>
      <c r="B23" s="17" t="s">
        <v>46</v>
      </c>
      <c r="C23" s="85" t="s">
        <v>47</v>
      </c>
      <c r="D23" s="85"/>
      <c r="E23" s="6">
        <v>50</v>
      </c>
      <c r="H23" s="62" t="s">
        <v>480</v>
      </c>
      <c r="I23" s="6">
        <f>'October 2025 - December 2025'!E112</f>
        <v>14375.599999999999</v>
      </c>
    </row>
    <row r="24" spans="1:9" ht="39.950000000000003" customHeight="1" x14ac:dyDescent="0.25">
      <c r="A24" s="16" t="s">
        <v>50</v>
      </c>
      <c r="B24" s="17" t="s">
        <v>533</v>
      </c>
      <c r="C24" s="107" t="s">
        <v>535</v>
      </c>
      <c r="D24" s="89"/>
      <c r="E24" s="6">
        <v>82</v>
      </c>
      <c r="H24" s="62" t="s">
        <v>481</v>
      </c>
      <c r="I24" s="6">
        <f>'January 2026 - March 2026'!E93</f>
        <v>16467.599999999999</v>
      </c>
    </row>
    <row r="25" spans="1:9" ht="21.6" customHeight="1" x14ac:dyDescent="0.25">
      <c r="A25" s="82"/>
      <c r="B25" s="82"/>
      <c r="C25" s="82"/>
      <c r="D25" s="18" t="s">
        <v>35</v>
      </c>
      <c r="E25" s="6">
        <f>SUM(E21:E24)</f>
        <v>3572</v>
      </c>
      <c r="H25" s="108" t="s">
        <v>48</v>
      </c>
      <c r="I25" s="110">
        <f>'January 2026 - March 2026'!E102</f>
        <v>18665.599999999999</v>
      </c>
    </row>
    <row r="26" spans="1:9" ht="21.6" customHeight="1" x14ac:dyDescent="0.25">
      <c r="A26" s="15"/>
      <c r="B26" s="19"/>
      <c r="C26" s="20"/>
      <c r="D26" s="20"/>
      <c r="E26" s="21"/>
      <c r="H26" s="109"/>
      <c r="I26" s="111"/>
    </row>
    <row r="27" spans="1:9" ht="21.6" customHeight="1" x14ac:dyDescent="0.25">
      <c r="A27" s="86" t="s">
        <v>49</v>
      </c>
      <c r="B27" s="86"/>
      <c r="C27" s="86"/>
      <c r="D27" s="86"/>
      <c r="E27" s="86"/>
      <c r="H27" s="62" t="s">
        <v>482</v>
      </c>
      <c r="I27" s="6">
        <f>'January 2026 - March 2026'!E112</f>
        <v>20723.599999999999</v>
      </c>
    </row>
    <row r="28" spans="1:9" ht="21.6" customHeight="1" x14ac:dyDescent="0.25">
      <c r="A28" s="87" t="s">
        <v>4</v>
      </c>
      <c r="B28" s="87" t="s">
        <v>27</v>
      </c>
      <c r="C28" s="80" t="s">
        <v>28</v>
      </c>
      <c r="D28" s="80"/>
      <c r="E28" s="80" t="s">
        <v>29</v>
      </c>
      <c r="H28" s="65" t="s">
        <v>511</v>
      </c>
      <c r="I28" s="6">
        <f>'April 2026 - June 2026'!E93</f>
        <v>22703.599999999999</v>
      </c>
    </row>
    <row r="29" spans="1:9" ht="21.6" customHeight="1" x14ac:dyDescent="0.25">
      <c r="A29" s="87"/>
      <c r="B29" s="87"/>
      <c r="C29" s="80"/>
      <c r="D29" s="80"/>
      <c r="E29" s="80"/>
      <c r="H29" s="65" t="s">
        <v>561</v>
      </c>
      <c r="I29" s="6">
        <f>'April 2026 - June 2026'!E102</f>
        <v>24701.599999999999</v>
      </c>
    </row>
    <row r="30" spans="1:9" ht="21.6" customHeight="1" x14ac:dyDescent="0.25">
      <c r="A30" s="13"/>
      <c r="B30" s="14"/>
      <c r="C30" s="88"/>
      <c r="D30" s="89"/>
      <c r="E30" s="6">
        <v>0</v>
      </c>
      <c r="H30" s="62" t="s">
        <v>483</v>
      </c>
      <c r="I30" s="6">
        <f>'April 2026 - June 2026'!E112</f>
        <v>26759.599999999999</v>
      </c>
    </row>
    <row r="31" spans="1:9" ht="21.6" customHeight="1" x14ac:dyDescent="0.25">
      <c r="A31" s="13" t="s">
        <v>51</v>
      </c>
      <c r="B31" s="14" t="s">
        <v>32</v>
      </c>
      <c r="C31" s="81" t="s">
        <v>33</v>
      </c>
      <c r="D31" s="81"/>
      <c r="E31" s="6">
        <v>2405</v>
      </c>
      <c r="H31" s="62" t="s">
        <v>484</v>
      </c>
      <c r="I31" s="6">
        <f>'July 2026 - September 2026'!E93</f>
        <v>28785.599999999999</v>
      </c>
    </row>
    <row r="32" spans="1:9" ht="21.6" customHeight="1" x14ac:dyDescent="0.25">
      <c r="A32" s="90" t="s">
        <v>52</v>
      </c>
      <c r="B32" s="91" t="s">
        <v>53</v>
      </c>
      <c r="C32" s="91" t="s">
        <v>54</v>
      </c>
      <c r="D32" s="91"/>
      <c r="E32" s="78">
        <v>7700</v>
      </c>
      <c r="H32" s="62" t="s">
        <v>485</v>
      </c>
      <c r="I32" s="6">
        <f>'July 2026 - September 2026'!E102</f>
        <v>30843.599999999999</v>
      </c>
    </row>
    <row r="33" spans="1:9" ht="21.6" customHeight="1" x14ac:dyDescent="0.25">
      <c r="A33" s="90"/>
      <c r="B33" s="90"/>
      <c r="C33" s="90"/>
      <c r="D33" s="91"/>
      <c r="E33" s="78"/>
      <c r="H33" s="62" t="s">
        <v>486</v>
      </c>
      <c r="I33" s="6">
        <f>'July 2026 - September 2026'!E112</f>
        <v>32933.599999999999</v>
      </c>
    </row>
    <row r="34" spans="1:9" ht="21.6" customHeight="1" x14ac:dyDescent="0.25">
      <c r="A34" s="13" t="s">
        <v>55</v>
      </c>
      <c r="B34" s="14" t="s">
        <v>56</v>
      </c>
      <c r="C34" s="81"/>
      <c r="D34" s="81"/>
      <c r="E34" s="6">
        <v>204</v>
      </c>
      <c r="H34" s="62" t="s">
        <v>487</v>
      </c>
      <c r="I34" s="6">
        <f>'October 2026 - December 2026'!E94</f>
        <v>35001.599999999999</v>
      </c>
    </row>
    <row r="35" spans="1:9" ht="21.6" customHeight="1" x14ac:dyDescent="0.25">
      <c r="A35" s="13" t="s">
        <v>55</v>
      </c>
      <c r="B35" s="14" t="s">
        <v>57</v>
      </c>
      <c r="C35" s="81"/>
      <c r="D35" s="81"/>
      <c r="E35" s="6">
        <v>207.5</v>
      </c>
      <c r="H35" s="61" t="s">
        <v>58</v>
      </c>
      <c r="I35" s="6">
        <f>'October 2026 - December 2026'!E103</f>
        <v>37059.599999999999</v>
      </c>
    </row>
    <row r="36" spans="1:9" ht="21.6" customHeight="1" x14ac:dyDescent="0.25">
      <c r="A36" s="16" t="s">
        <v>55</v>
      </c>
      <c r="B36" s="17" t="s">
        <v>59</v>
      </c>
      <c r="C36" s="91" t="s">
        <v>60</v>
      </c>
      <c r="D36" s="91"/>
      <c r="E36" s="6">
        <v>9350</v>
      </c>
      <c r="H36" s="61" t="s">
        <v>61</v>
      </c>
      <c r="I36" s="6">
        <f>'October 2026 - December 2026'!E113</f>
        <v>39155.599999999999</v>
      </c>
    </row>
    <row r="37" spans="1:9" ht="21.6" customHeight="1" x14ac:dyDescent="0.25">
      <c r="A37" s="82"/>
      <c r="B37" s="82"/>
      <c r="C37" s="82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41355.599999999999</v>
      </c>
    </row>
    <row r="38" spans="1:9" ht="21.6" customHeight="1" x14ac:dyDescent="0.25">
      <c r="H38" s="61" t="s">
        <v>63</v>
      </c>
      <c r="I38" s="6">
        <f>'January 2027 - March 2027'!E102</f>
        <v>43337.599999999999</v>
      </c>
    </row>
    <row r="39" spans="1:9" ht="21.6" customHeight="1" x14ac:dyDescent="0.25">
      <c r="A39" s="93" t="s">
        <v>64</v>
      </c>
      <c r="B39" s="93"/>
      <c r="C39" s="93"/>
      <c r="H39" s="61" t="s">
        <v>65</v>
      </c>
      <c r="I39" s="6">
        <f>'January 2027 - March 2027'!E112</f>
        <v>45401.599999999999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47397.599999999999</v>
      </c>
    </row>
    <row r="41" spans="1:9" ht="21.6" customHeight="1" x14ac:dyDescent="0.25">
      <c r="A41" s="92" t="s">
        <v>67</v>
      </c>
      <c r="B41" s="92"/>
      <c r="C41" s="92"/>
      <c r="H41" s="61" t="s">
        <v>68</v>
      </c>
      <c r="I41" s="6">
        <f>'April 2027 - June 2027'!E102</f>
        <v>49455.6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488</v>
      </c>
      <c r="I42" s="6">
        <f>'April 2027 - June 2027'!E112</f>
        <v>51485.599999999999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92" t="s">
        <v>76</v>
      </c>
      <c r="B46" s="92"/>
      <c r="C46" s="92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-4933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-1933</v>
      </c>
    </row>
    <row r="52" spans="1:9" ht="21.6" customHeight="1" x14ac:dyDescent="0.25">
      <c r="A52" s="92" t="s">
        <v>88</v>
      </c>
      <c r="B52" s="92"/>
      <c r="C52" s="92"/>
      <c r="H52" s="25" t="s">
        <v>89</v>
      </c>
      <c r="I52" s="6">
        <f>('July 2025 - September 2025'!C5)</f>
        <v>0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0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0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92" t="s">
        <v>98</v>
      </c>
      <c r="B56" s="92"/>
      <c r="C56" s="92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92" t="s">
        <v>108</v>
      </c>
      <c r="B61" s="92"/>
      <c r="C61" s="92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92" t="s">
        <v>112</v>
      </c>
      <c r="B64" s="92"/>
      <c r="C64" s="92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92" t="s">
        <v>121</v>
      </c>
      <c r="B70" s="92"/>
      <c r="C70" s="92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92" t="s">
        <v>127</v>
      </c>
      <c r="B75" s="92"/>
      <c r="C75" s="92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92" t="s">
        <v>138</v>
      </c>
      <c r="B82" s="92"/>
      <c r="C82" s="92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96" t="s">
        <v>146</v>
      </c>
      <c r="B92" s="96"/>
      <c r="C92" s="96"/>
      <c r="D92" s="96"/>
      <c r="E92" s="96"/>
    </row>
    <row r="93" spans="1:5" ht="21.6" customHeight="1" x14ac:dyDescent="0.25">
      <c r="A93" s="96" t="s">
        <v>147</v>
      </c>
      <c r="B93" s="96"/>
      <c r="C93" s="96" t="s">
        <v>28</v>
      </c>
      <c r="D93" s="96"/>
      <c r="E93" s="28" t="s">
        <v>29</v>
      </c>
    </row>
    <row r="94" spans="1:5" ht="21.6" customHeight="1" x14ac:dyDescent="0.25">
      <c r="A94" s="97" t="s">
        <v>148</v>
      </c>
      <c r="B94" s="97"/>
      <c r="C94" s="81"/>
      <c r="D94" s="81"/>
      <c r="E94" s="23">
        <f>C89</f>
        <v>1503</v>
      </c>
    </row>
    <row r="95" spans="1:5" ht="21.6" customHeight="1" x14ac:dyDescent="0.25">
      <c r="A95" s="94"/>
      <c r="B95" s="94"/>
      <c r="C95" s="95" t="s">
        <v>149</v>
      </c>
      <c r="D95" s="95"/>
      <c r="E95" s="6">
        <f>I3</f>
        <v>0</v>
      </c>
    </row>
    <row r="96" spans="1:5" ht="21.6" customHeight="1" x14ac:dyDescent="0.25"/>
    <row r="97" spans="1:5" ht="21.6" customHeight="1" x14ac:dyDescent="0.25">
      <c r="A97" s="96" t="s">
        <v>150</v>
      </c>
      <c r="B97" s="96"/>
      <c r="C97" s="96"/>
      <c r="D97" s="96"/>
      <c r="E97" s="96"/>
    </row>
    <row r="98" spans="1:5" ht="21.6" customHeight="1" x14ac:dyDescent="0.25">
      <c r="A98" s="96" t="s">
        <v>147</v>
      </c>
      <c r="B98" s="96"/>
      <c r="C98" s="96" t="s">
        <v>28</v>
      </c>
      <c r="D98" s="96"/>
      <c r="E98" s="28" t="s">
        <v>29</v>
      </c>
    </row>
    <row r="99" spans="1:5" ht="21.6" customHeight="1" x14ac:dyDescent="0.25">
      <c r="A99" s="97" t="s">
        <v>151</v>
      </c>
      <c r="B99" s="97"/>
      <c r="C99" s="98"/>
      <c r="D99" s="98"/>
      <c r="E99" s="6">
        <f>E95</f>
        <v>0</v>
      </c>
    </row>
    <row r="100" spans="1:5" ht="21.6" customHeight="1" x14ac:dyDescent="0.25">
      <c r="A100" s="99" t="s">
        <v>127</v>
      </c>
      <c r="B100" s="100"/>
      <c r="C100" s="81" t="s">
        <v>152</v>
      </c>
      <c r="D100" s="81"/>
      <c r="E100" s="23">
        <v>0</v>
      </c>
    </row>
    <row r="101" spans="1:5" ht="21.6" customHeight="1" x14ac:dyDescent="0.25">
      <c r="A101" s="101"/>
      <c r="B101" s="102"/>
      <c r="C101" s="81" t="s">
        <v>153</v>
      </c>
      <c r="D101" s="81"/>
      <c r="E101" s="23">
        <v>1000</v>
      </c>
    </row>
    <row r="102" spans="1:5" ht="21.6" customHeight="1" x14ac:dyDescent="0.25">
      <c r="A102" s="101"/>
      <c r="B102" s="102"/>
      <c r="C102" s="81" t="s">
        <v>154</v>
      </c>
      <c r="D102" s="81"/>
      <c r="E102" s="23">
        <v>140</v>
      </c>
    </row>
    <row r="103" spans="1:5" ht="21.6" customHeight="1" x14ac:dyDescent="0.25">
      <c r="A103" s="101"/>
      <c r="B103" s="102"/>
      <c r="C103" s="81" t="s">
        <v>155</v>
      </c>
      <c r="D103" s="81"/>
      <c r="E103" s="23">
        <v>68</v>
      </c>
    </row>
    <row r="104" spans="1:5" ht="21.6" customHeight="1" x14ac:dyDescent="0.25">
      <c r="A104" s="101"/>
      <c r="B104" s="102"/>
      <c r="C104" s="81" t="s">
        <v>156</v>
      </c>
      <c r="D104" s="81"/>
      <c r="E104" s="23">
        <v>420</v>
      </c>
    </row>
    <row r="105" spans="1:5" ht="60" customHeight="1" x14ac:dyDescent="0.25">
      <c r="A105" s="103"/>
      <c r="B105" s="104"/>
      <c r="C105" s="91" t="s">
        <v>534</v>
      </c>
      <c r="D105" s="81"/>
      <c r="E105" s="23">
        <v>925.68</v>
      </c>
    </row>
    <row r="106" spans="1:5" ht="21.6" customHeight="1" x14ac:dyDescent="0.25">
      <c r="A106" s="97" t="s">
        <v>148</v>
      </c>
      <c r="B106" s="97"/>
      <c r="C106" s="81" t="s">
        <v>157</v>
      </c>
      <c r="D106" s="81"/>
      <c r="E106" s="23">
        <f>C89</f>
        <v>1503</v>
      </c>
    </row>
    <row r="107" spans="1:5" ht="21.6" customHeight="1" x14ac:dyDescent="0.25">
      <c r="A107" s="94"/>
      <c r="B107" s="94"/>
      <c r="C107" s="105" t="s">
        <v>158</v>
      </c>
      <c r="D107" s="105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96" t="s">
        <v>159</v>
      </c>
      <c r="B110" s="96"/>
      <c r="C110" s="96"/>
      <c r="D110" s="96"/>
      <c r="E110" s="96"/>
    </row>
    <row r="111" spans="1:5" ht="21.6" customHeight="1" x14ac:dyDescent="0.25">
      <c r="A111" s="96" t="s">
        <v>147</v>
      </c>
      <c r="B111" s="96"/>
      <c r="C111" s="96" t="s">
        <v>28</v>
      </c>
      <c r="D111" s="96"/>
      <c r="E111" s="28" t="s">
        <v>29</v>
      </c>
    </row>
    <row r="112" spans="1:5" ht="21.6" customHeight="1" x14ac:dyDescent="0.25">
      <c r="A112" s="97" t="s">
        <v>160</v>
      </c>
      <c r="B112" s="97"/>
      <c r="C112" s="98"/>
      <c r="D112" s="98"/>
      <c r="E112" s="6">
        <f>E107</f>
        <v>-484.67999999999984</v>
      </c>
    </row>
    <row r="113" spans="1:5" ht="21.6" customHeight="1" x14ac:dyDescent="0.25">
      <c r="A113" s="97" t="s">
        <v>127</v>
      </c>
      <c r="B113" s="97"/>
      <c r="C113" s="81" t="s">
        <v>161</v>
      </c>
      <c r="D113" s="81"/>
      <c r="E113" s="23">
        <v>4000</v>
      </c>
    </row>
    <row r="114" spans="1:5" ht="21.6" customHeight="1" x14ac:dyDescent="0.25">
      <c r="A114" s="97"/>
      <c r="B114" s="97"/>
      <c r="C114" s="81" t="s">
        <v>162</v>
      </c>
      <c r="D114" s="81"/>
      <c r="E114" s="23">
        <v>2254</v>
      </c>
    </row>
    <row r="115" spans="1:5" ht="43.15" customHeight="1" x14ac:dyDescent="0.25">
      <c r="A115" s="97"/>
      <c r="B115" s="97"/>
      <c r="C115" s="91" t="s">
        <v>163</v>
      </c>
      <c r="D115" s="91"/>
      <c r="E115" s="23">
        <v>560</v>
      </c>
    </row>
    <row r="116" spans="1:5" ht="21.6" customHeight="1" x14ac:dyDescent="0.25">
      <c r="A116" s="97"/>
      <c r="B116" s="97"/>
      <c r="C116" s="81" t="s">
        <v>164</v>
      </c>
      <c r="D116" s="81"/>
      <c r="E116" s="23">
        <v>0</v>
      </c>
    </row>
    <row r="117" spans="1:5" ht="43.15" customHeight="1" x14ac:dyDescent="0.25">
      <c r="A117" s="97"/>
      <c r="B117" s="97"/>
      <c r="C117" s="91" t="s">
        <v>165</v>
      </c>
      <c r="D117" s="91"/>
      <c r="E117" s="23">
        <v>700</v>
      </c>
    </row>
    <row r="118" spans="1:5" ht="21.6" customHeight="1" x14ac:dyDescent="0.25">
      <c r="A118" s="97"/>
      <c r="B118" s="97"/>
      <c r="C118" s="91" t="s">
        <v>166</v>
      </c>
      <c r="D118" s="91"/>
      <c r="E118" s="23">
        <v>498</v>
      </c>
    </row>
    <row r="119" spans="1:5" ht="21.6" customHeight="1" x14ac:dyDescent="0.25">
      <c r="A119" s="97"/>
      <c r="B119" s="97"/>
      <c r="C119" s="81" t="s">
        <v>167</v>
      </c>
      <c r="D119" s="81"/>
      <c r="E119" s="23">
        <v>368</v>
      </c>
    </row>
    <row r="120" spans="1:5" ht="21.6" customHeight="1" x14ac:dyDescent="0.25">
      <c r="A120" s="97"/>
      <c r="B120" s="97"/>
      <c r="C120" s="81" t="s">
        <v>168</v>
      </c>
      <c r="D120" s="81"/>
      <c r="E120" s="23">
        <v>204</v>
      </c>
    </row>
    <row r="121" spans="1:5" ht="21.6" customHeight="1" x14ac:dyDescent="0.25">
      <c r="A121" s="97"/>
      <c r="B121" s="97"/>
      <c r="C121" s="81" t="s">
        <v>169</v>
      </c>
      <c r="D121" s="81"/>
      <c r="E121" s="23">
        <v>207.5</v>
      </c>
    </row>
    <row r="122" spans="1:5" ht="21.6" customHeight="1" x14ac:dyDescent="0.25">
      <c r="A122" s="97"/>
      <c r="B122" s="97"/>
      <c r="C122" s="81" t="s">
        <v>170</v>
      </c>
      <c r="D122" s="81"/>
      <c r="E122" s="23">
        <v>187</v>
      </c>
    </row>
    <row r="123" spans="1:5" ht="21.6" customHeight="1" x14ac:dyDescent="0.25">
      <c r="A123" s="97"/>
      <c r="B123" s="97"/>
      <c r="C123" s="81" t="s">
        <v>171</v>
      </c>
      <c r="D123" s="81"/>
      <c r="E123" s="23">
        <v>391.5</v>
      </c>
    </row>
    <row r="124" spans="1:5" ht="21.6" customHeight="1" x14ac:dyDescent="0.25">
      <c r="A124" s="97"/>
      <c r="B124" s="97"/>
      <c r="C124" s="81" t="s">
        <v>172</v>
      </c>
      <c r="D124" s="81"/>
      <c r="E124" s="23">
        <v>966.7</v>
      </c>
    </row>
    <row r="125" spans="1:5" ht="21.6" customHeight="1" x14ac:dyDescent="0.25">
      <c r="A125" s="97"/>
      <c r="B125" s="97"/>
      <c r="C125" s="81" t="s">
        <v>173</v>
      </c>
      <c r="D125" s="81"/>
      <c r="E125" s="23">
        <v>4500</v>
      </c>
    </row>
    <row r="126" spans="1:5" ht="21.6" customHeight="1" x14ac:dyDescent="0.25">
      <c r="A126" s="97" t="s">
        <v>148</v>
      </c>
      <c r="B126" s="97"/>
      <c r="C126" s="106"/>
      <c r="D126" s="106"/>
      <c r="E126" s="23">
        <f>C89</f>
        <v>1503</v>
      </c>
    </row>
    <row r="127" spans="1:5" ht="21.6" customHeight="1" x14ac:dyDescent="0.25">
      <c r="A127" s="94"/>
      <c r="B127" s="94"/>
      <c r="C127" s="105" t="s">
        <v>158</v>
      </c>
      <c r="D127" s="105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70:C70"/>
    <mergeCell ref="A75:C75"/>
    <mergeCell ref="A82:C82"/>
    <mergeCell ref="A39:C39"/>
    <mergeCell ref="A41:C41"/>
    <mergeCell ref="A46:C46"/>
    <mergeCell ref="A52:C52"/>
    <mergeCell ref="A56:C56"/>
    <mergeCell ref="E32:E33"/>
    <mergeCell ref="C34:D34"/>
    <mergeCell ref="C35:D35"/>
    <mergeCell ref="C36:D36"/>
    <mergeCell ref="A37:C37"/>
    <mergeCell ref="C30:D30"/>
    <mergeCell ref="C31:D31"/>
    <mergeCell ref="A32:A33"/>
    <mergeCell ref="B32:B33"/>
    <mergeCell ref="C32:D33"/>
    <mergeCell ref="A25:C25"/>
    <mergeCell ref="A27:E27"/>
    <mergeCell ref="A28:A29"/>
    <mergeCell ref="B28:B29"/>
    <mergeCell ref="C28:D29"/>
    <mergeCell ref="E28:E29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4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4" t="s">
        <v>403</v>
      </c>
      <c r="B1" s="74"/>
      <c r="C1" s="74"/>
      <c r="D1" s="74"/>
      <c r="E1" s="74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32933.599999999999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14" t="s">
        <v>22</v>
      </c>
      <c r="B4" s="114"/>
      <c r="C4" s="6">
        <f>SUM(C3)</f>
        <v>32933.599999999999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2" t="s">
        <v>404</v>
      </c>
      <c r="B8" s="142"/>
      <c r="C8" s="142"/>
      <c r="D8" s="142"/>
      <c r="E8" s="14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3" t="s">
        <v>28</v>
      </c>
      <c r="D9" s="143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405</v>
      </c>
      <c r="B10" s="14" t="s">
        <v>32</v>
      </c>
      <c r="C10" s="81" t="s">
        <v>33</v>
      </c>
      <c r="D10" s="81"/>
      <c r="E10" s="6">
        <v>2405</v>
      </c>
    </row>
    <row r="11" spans="1:31" ht="60" customHeight="1" x14ac:dyDescent="0.25">
      <c r="A11" s="72" t="s">
        <v>406</v>
      </c>
      <c r="B11" s="73" t="s">
        <v>533</v>
      </c>
      <c r="C11" s="116" t="s">
        <v>579</v>
      </c>
      <c r="D11" s="89"/>
      <c r="E11" s="6">
        <v>18</v>
      </c>
    </row>
    <row r="12" spans="1:31" ht="60" customHeight="1" x14ac:dyDescent="0.25">
      <c r="A12" s="72" t="s">
        <v>407</v>
      </c>
      <c r="B12" s="73" t="s">
        <v>539</v>
      </c>
      <c r="C12" s="116" t="s">
        <v>580</v>
      </c>
      <c r="D12" s="89"/>
      <c r="E12" s="6">
        <v>100</v>
      </c>
    </row>
    <row r="13" spans="1:31" ht="21.6" customHeight="1" x14ac:dyDescent="0.25">
      <c r="A13" s="13" t="s">
        <v>408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2"/>
      <c r="B14" s="82"/>
      <c r="C14" s="105" t="s">
        <v>35</v>
      </c>
      <c r="D14" s="105"/>
      <c r="E14" s="6">
        <f>SUM(E10:E13)</f>
        <v>2523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4" t="s">
        <v>409</v>
      </c>
      <c r="B16" s="144"/>
      <c r="C16" s="144"/>
      <c r="D16" s="144"/>
      <c r="E16" s="14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3" t="s">
        <v>28</v>
      </c>
      <c r="D17" s="143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411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2"/>
      <c r="B20" s="82"/>
      <c r="C20" s="105" t="s">
        <v>35</v>
      </c>
      <c r="D20" s="105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3" t="s">
        <v>412</v>
      </c>
      <c r="B22" s="143"/>
      <c r="C22" s="143"/>
      <c r="D22" s="143"/>
      <c r="E22" s="14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3" t="s">
        <v>28</v>
      </c>
      <c r="D23" s="143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413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60" customHeight="1" x14ac:dyDescent="0.25">
      <c r="A25" s="72" t="s">
        <v>414</v>
      </c>
      <c r="B25" s="73" t="s">
        <v>533</v>
      </c>
      <c r="C25" s="116" t="s">
        <v>581</v>
      </c>
      <c r="D25" s="89"/>
      <c r="E25" s="6">
        <v>32</v>
      </c>
    </row>
    <row r="26" spans="1:31" ht="21.6" customHeight="1" x14ac:dyDescent="0.25">
      <c r="A26" s="13" t="s">
        <v>415</v>
      </c>
      <c r="B26" s="14" t="s">
        <v>53</v>
      </c>
      <c r="C26" s="81" t="s">
        <v>196</v>
      </c>
      <c r="D26" s="81"/>
      <c r="E26" s="6">
        <v>0</v>
      </c>
    </row>
    <row r="27" spans="1:31" ht="21.6" customHeight="1" x14ac:dyDescent="0.25">
      <c r="A27" s="82"/>
      <c r="B27" s="82"/>
      <c r="C27" s="105" t="s">
        <v>35</v>
      </c>
      <c r="D27" s="105"/>
      <c r="E27" s="6">
        <f>SUM(E24:E26)</f>
        <v>2437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3" t="s">
        <v>416</v>
      </c>
      <c r="B32" s="93"/>
      <c r="C32" s="93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92" t="s">
        <v>67</v>
      </c>
      <c r="B34" s="92"/>
      <c r="C34" s="92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92" t="s">
        <v>270</v>
      </c>
      <c r="B39" s="92"/>
      <c r="C39" s="92"/>
    </row>
    <row r="40" spans="1:8" ht="21.6" customHeight="1" x14ac:dyDescent="0.25">
      <c r="A40" s="92"/>
      <c r="B40" s="92"/>
      <c r="C40" s="92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92" t="s">
        <v>88</v>
      </c>
      <c r="B47" s="92"/>
      <c r="C47" s="92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4" t="s">
        <v>417</v>
      </c>
      <c r="B87" s="134"/>
      <c r="C87" s="134"/>
      <c r="D87" s="134"/>
      <c r="E87" s="134"/>
      <c r="H87"/>
    </row>
    <row r="88" spans="1:8" ht="21.6" customHeight="1" x14ac:dyDescent="0.25">
      <c r="A88" s="134" t="s">
        <v>147</v>
      </c>
      <c r="B88" s="134"/>
      <c r="C88" s="134" t="s">
        <v>28</v>
      </c>
      <c r="D88" s="134"/>
      <c r="E88" s="50" t="s">
        <v>29</v>
      </c>
      <c r="H88"/>
    </row>
    <row r="89" spans="1:8" ht="43.15" customHeight="1" x14ac:dyDescent="0.25">
      <c r="A89" s="99" t="s">
        <v>127</v>
      </c>
      <c r="B89" s="100"/>
      <c r="C89" s="91" t="s">
        <v>336</v>
      </c>
      <c r="D89" s="91"/>
      <c r="E89" s="23">
        <v>150</v>
      </c>
      <c r="H89"/>
    </row>
    <row r="90" spans="1:8" ht="21.6" customHeight="1" x14ac:dyDescent="0.25">
      <c r="A90" s="101"/>
      <c r="B90" s="102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('April 2026 - June 2026'!E112+E14)-SUM(E89:E92)</f>
        <v>28785.599999999999</v>
      </c>
      <c r="H93"/>
    </row>
    <row r="94" spans="1:8" ht="21.6" customHeight="1" x14ac:dyDescent="0.25">
      <c r="H94"/>
    </row>
    <row r="95" spans="1:8" ht="21.6" customHeight="1" x14ac:dyDescent="0.25">
      <c r="A95" s="135" t="s">
        <v>418</v>
      </c>
      <c r="B95" s="135"/>
      <c r="C95" s="135"/>
      <c r="D95" s="135"/>
      <c r="E95" s="135"/>
      <c r="H95"/>
    </row>
    <row r="96" spans="1:8" ht="21.6" customHeight="1" x14ac:dyDescent="0.25">
      <c r="A96" s="134" t="s">
        <v>147</v>
      </c>
      <c r="B96" s="134"/>
      <c r="C96" s="134" t="s">
        <v>28</v>
      </c>
      <c r="D96" s="134"/>
      <c r="E96" s="50" t="s">
        <v>29</v>
      </c>
      <c r="H96"/>
    </row>
    <row r="97" spans="1:8" ht="21.6" customHeight="1" x14ac:dyDescent="0.25">
      <c r="A97" s="97" t="s">
        <v>419</v>
      </c>
      <c r="B97" s="97"/>
      <c r="C97" s="81"/>
      <c r="D97" s="81"/>
      <c r="E97" s="6">
        <f>E93</f>
        <v>28785.599999999999</v>
      </c>
      <c r="H97"/>
    </row>
    <row r="98" spans="1:8" ht="21.6" customHeight="1" x14ac:dyDescent="0.25">
      <c r="A98" s="99" t="s">
        <v>127</v>
      </c>
      <c r="B98" s="100"/>
      <c r="C98" s="81" t="s">
        <v>342</v>
      </c>
      <c r="D98" s="81"/>
      <c r="E98" s="23">
        <v>0</v>
      </c>
      <c r="H98"/>
    </row>
    <row r="99" spans="1:8" ht="21.6" customHeight="1" x14ac:dyDescent="0.25">
      <c r="A99" s="101"/>
      <c r="B99" s="102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(E20+E97)-SUM(E98:E101)</f>
        <v>30843.599999999999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420</v>
      </c>
      <c r="B105" s="135"/>
      <c r="C105" s="135"/>
      <c r="D105" s="135"/>
      <c r="E105" s="135"/>
      <c r="H105"/>
    </row>
    <row r="106" spans="1:8" ht="21.6" customHeight="1" x14ac:dyDescent="0.25">
      <c r="A106" s="134" t="s">
        <v>147</v>
      </c>
      <c r="B106" s="134"/>
      <c r="C106" s="134" t="s">
        <v>28</v>
      </c>
      <c r="D106" s="134"/>
      <c r="E106" s="50" t="s">
        <v>29</v>
      </c>
      <c r="H106"/>
    </row>
    <row r="107" spans="1:8" ht="21.6" customHeight="1" x14ac:dyDescent="0.25">
      <c r="A107" s="97" t="s">
        <v>421</v>
      </c>
      <c r="B107" s="97"/>
      <c r="C107" s="81"/>
      <c r="D107" s="81"/>
      <c r="E107" s="6">
        <f>E102</f>
        <v>30843.599999999999</v>
      </c>
      <c r="H107"/>
    </row>
    <row r="108" spans="1:8" ht="21.6" customHeight="1" x14ac:dyDescent="0.25">
      <c r="A108" s="66" t="s">
        <v>127</v>
      </c>
      <c r="B108" s="67"/>
      <c r="C108" s="81" t="s">
        <v>342</v>
      </c>
      <c r="D108" s="81"/>
      <c r="E108" s="23">
        <v>0</v>
      </c>
      <c r="H108"/>
    </row>
    <row r="109" spans="1:8" ht="21.6" customHeight="1" x14ac:dyDescent="0.25">
      <c r="A109" s="68"/>
      <c r="B109" s="69"/>
      <c r="C109" s="81" t="s">
        <v>360</v>
      </c>
      <c r="D109" s="81"/>
      <c r="E109" s="23">
        <v>0</v>
      </c>
    </row>
    <row r="110" spans="1:8" ht="39.950000000000003" customHeight="1" x14ac:dyDescent="0.25">
      <c r="A110" s="70"/>
      <c r="B110" s="71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32933.599999999999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6:D26"/>
    <mergeCell ref="C25:D25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5" zoomScaleNormal="100" workbookViewId="0">
      <selection activeCell="A26" sqref="A26:XFD2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4" t="s">
        <v>422</v>
      </c>
      <c r="B1" s="74"/>
      <c r="C1" s="74"/>
      <c r="D1" s="74"/>
      <c r="E1" s="7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39155.599999999999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4" t="s">
        <v>22</v>
      </c>
      <c r="B4" s="114"/>
      <c r="C4" s="6">
        <f>SUM(C3)</f>
        <v>39155.599999999999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5" t="s">
        <v>23</v>
      </c>
      <c r="B5" s="105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6" t="s">
        <v>423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" customHeight="1" x14ac:dyDescent="0.25">
      <c r="A11" s="72" t="s">
        <v>425</v>
      </c>
      <c r="B11" s="73" t="s">
        <v>539</v>
      </c>
      <c r="C11" s="116" t="s">
        <v>582</v>
      </c>
      <c r="D11" s="89"/>
      <c r="E11" s="6">
        <v>114</v>
      </c>
    </row>
    <row r="12" spans="1:26" ht="60" customHeight="1" x14ac:dyDescent="0.25">
      <c r="A12" s="72" t="s">
        <v>426</v>
      </c>
      <c r="B12" s="73" t="s">
        <v>533</v>
      </c>
      <c r="C12" s="116" t="s">
        <v>583</v>
      </c>
      <c r="D12" s="89"/>
      <c r="E12" s="6">
        <v>46</v>
      </c>
    </row>
    <row r="13" spans="1:26" ht="21.6" customHeight="1" x14ac:dyDescent="0.25">
      <c r="A13" s="13" t="s">
        <v>427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2"/>
      <c r="B14" s="82"/>
      <c r="C14" s="105" t="s">
        <v>35</v>
      </c>
      <c r="D14" s="105"/>
      <c r="E14" s="6">
        <f>SUM(E10:E13)</f>
        <v>2565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7" t="s">
        <v>428</v>
      </c>
      <c r="B16" s="87"/>
      <c r="C16" s="87"/>
      <c r="D16" s="87"/>
      <c r="E16" s="8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0" t="s">
        <v>28</v>
      </c>
      <c r="D17" s="80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429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2"/>
      <c r="B20" s="82"/>
      <c r="C20" s="105" t="s">
        <v>35</v>
      </c>
      <c r="D20" s="105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5" t="s">
        <v>431</v>
      </c>
      <c r="B22" s="145"/>
      <c r="C22" s="145"/>
      <c r="D22" s="145"/>
      <c r="E22" s="14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80" t="s">
        <v>28</v>
      </c>
      <c r="D23" s="80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0" customHeight="1" x14ac:dyDescent="0.25">
      <c r="A25" s="72" t="s">
        <v>433</v>
      </c>
      <c r="B25" s="73" t="s">
        <v>539</v>
      </c>
      <c r="C25" s="116" t="s">
        <v>584</v>
      </c>
      <c r="D25" s="89"/>
      <c r="E25" s="6">
        <v>128</v>
      </c>
    </row>
    <row r="26" spans="1:26" ht="60" customHeight="1" x14ac:dyDescent="0.25">
      <c r="A26" s="72" t="s">
        <v>434</v>
      </c>
      <c r="B26" s="73" t="s">
        <v>533</v>
      </c>
      <c r="C26" s="116" t="s">
        <v>585</v>
      </c>
      <c r="D26" s="89"/>
      <c r="E26" s="6">
        <v>60</v>
      </c>
    </row>
    <row r="27" spans="1:26" ht="21.6" customHeight="1" x14ac:dyDescent="0.25">
      <c r="A27" s="13" t="s">
        <v>435</v>
      </c>
      <c r="B27" s="14" t="s">
        <v>53</v>
      </c>
      <c r="C27" s="81" t="s">
        <v>196</v>
      </c>
      <c r="D27" s="81"/>
      <c r="E27" s="6">
        <v>0</v>
      </c>
    </row>
    <row r="28" spans="1:26" ht="21.6" customHeight="1" x14ac:dyDescent="0.25">
      <c r="A28" s="82"/>
      <c r="B28" s="82"/>
      <c r="C28" s="105" t="s">
        <v>35</v>
      </c>
      <c r="D28" s="105"/>
      <c r="E28" s="6">
        <f>SUM(E24:E27)</f>
        <v>2593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3" t="s">
        <v>436</v>
      </c>
      <c r="B33" s="93"/>
      <c r="C33" s="93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92" t="s">
        <v>67</v>
      </c>
      <c r="B35" s="92"/>
      <c r="C35" s="92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92" t="s">
        <v>270</v>
      </c>
      <c r="B40" s="92"/>
      <c r="C40" s="92"/>
    </row>
    <row r="41" spans="1:9" ht="21.6" customHeight="1" x14ac:dyDescent="0.25">
      <c r="A41" s="92"/>
      <c r="B41" s="92"/>
      <c r="C41" s="92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92" t="s">
        <v>88</v>
      </c>
      <c r="B48" s="92"/>
      <c r="C48" s="92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92" t="s">
        <v>98</v>
      </c>
      <c r="B52" s="92"/>
      <c r="C52" s="92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92" t="s">
        <v>108</v>
      </c>
      <c r="B57" s="92"/>
      <c r="C57" s="92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92" t="s">
        <v>112</v>
      </c>
      <c r="B60" s="92"/>
      <c r="C60" s="92"/>
    </row>
    <row r="61" spans="1:3" ht="43.15" customHeight="1" x14ac:dyDescent="0.25">
      <c r="A61" s="13" t="s">
        <v>271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2" t="s">
        <v>121</v>
      </c>
      <c r="B66" s="92"/>
      <c r="C66" s="92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92" t="s">
        <v>127</v>
      </c>
      <c r="B71" s="92"/>
      <c r="C71" s="92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294</v>
      </c>
      <c r="C74" s="23">
        <v>52</v>
      </c>
    </row>
    <row r="75" spans="1:10" ht="21.6" customHeight="1" x14ac:dyDescent="0.25">
      <c r="A75" s="13" t="s">
        <v>507</v>
      </c>
      <c r="B75" s="42" t="s">
        <v>508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2" t="s">
        <v>138</v>
      </c>
      <c r="B78" s="92"/>
      <c r="C78" s="92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8" t="s">
        <v>437</v>
      </c>
      <c r="B88" s="138"/>
      <c r="C88" s="138"/>
      <c r="D88" s="138"/>
      <c r="E88" s="138"/>
      <c r="H88"/>
    </row>
    <row r="89" spans="1:8" ht="21.6" customHeight="1" x14ac:dyDescent="0.25">
      <c r="A89" s="96" t="s">
        <v>147</v>
      </c>
      <c r="B89" s="96"/>
      <c r="C89" s="96" t="s">
        <v>28</v>
      </c>
      <c r="D89" s="96"/>
      <c r="E89" s="28" t="s">
        <v>29</v>
      </c>
      <c r="H89"/>
    </row>
    <row r="90" spans="1:8" ht="43.15" customHeight="1" x14ac:dyDescent="0.25">
      <c r="A90" s="99" t="s">
        <v>127</v>
      </c>
      <c r="B90" s="100"/>
      <c r="C90" s="91" t="s">
        <v>336</v>
      </c>
      <c r="D90" s="91"/>
      <c r="E90" s="23">
        <v>150</v>
      </c>
      <c r="H90"/>
    </row>
    <row r="91" spans="1:8" ht="21.6" customHeight="1" x14ac:dyDescent="0.25">
      <c r="A91" s="101"/>
      <c r="B91" s="102"/>
      <c r="C91" s="81" t="s">
        <v>360</v>
      </c>
      <c r="D91" s="81"/>
      <c r="E91" s="23">
        <v>0</v>
      </c>
      <c r="H91"/>
    </row>
    <row r="92" spans="1:8" ht="39.950000000000003" customHeight="1" x14ac:dyDescent="0.25">
      <c r="A92" s="103"/>
      <c r="B92" s="104"/>
      <c r="C92" s="107" t="s">
        <v>519</v>
      </c>
      <c r="D92" s="125"/>
      <c r="E92" s="23">
        <v>0</v>
      </c>
    </row>
    <row r="93" spans="1:8" ht="21.6" customHeight="1" x14ac:dyDescent="0.25">
      <c r="A93" s="97" t="s">
        <v>148</v>
      </c>
      <c r="B93" s="97"/>
      <c r="C93" s="81"/>
      <c r="D93" s="81"/>
      <c r="E93" s="23">
        <f>C85</f>
        <v>347</v>
      </c>
      <c r="H93"/>
    </row>
    <row r="94" spans="1:8" ht="21.6" customHeight="1" x14ac:dyDescent="0.25">
      <c r="A94" s="97"/>
      <c r="B94" s="97"/>
      <c r="C94" s="95" t="s">
        <v>149</v>
      </c>
      <c r="D94" s="95"/>
      <c r="E94" s="6">
        <f>('July 2026 - September 2026'!E112+E14)-SUM(E90:E93)</f>
        <v>35001.599999999999</v>
      </c>
      <c r="H94"/>
    </row>
    <row r="95" spans="1:8" ht="21.6" customHeight="1" x14ac:dyDescent="0.25">
      <c r="H95"/>
    </row>
    <row r="96" spans="1:8" ht="21.6" customHeight="1" x14ac:dyDescent="0.25">
      <c r="A96" s="96" t="s">
        <v>438</v>
      </c>
      <c r="B96" s="96"/>
      <c r="C96" s="96"/>
      <c r="D96" s="96"/>
      <c r="E96" s="96"/>
      <c r="H96"/>
    </row>
    <row r="97" spans="1:8" ht="21.6" customHeight="1" x14ac:dyDescent="0.25">
      <c r="A97" s="96" t="s">
        <v>147</v>
      </c>
      <c r="B97" s="96"/>
      <c r="C97" s="96" t="s">
        <v>28</v>
      </c>
      <c r="D97" s="96"/>
      <c r="E97" s="28" t="s">
        <v>29</v>
      </c>
      <c r="H97"/>
    </row>
    <row r="98" spans="1:8" ht="21.6" customHeight="1" x14ac:dyDescent="0.25">
      <c r="A98" s="97" t="s">
        <v>439</v>
      </c>
      <c r="B98" s="97"/>
      <c r="C98" s="81"/>
      <c r="D98" s="81"/>
      <c r="E98" s="6">
        <f>E94</f>
        <v>35001.599999999999</v>
      </c>
      <c r="H98"/>
    </row>
    <row r="99" spans="1:8" ht="21.6" customHeight="1" x14ac:dyDescent="0.25">
      <c r="A99" s="99" t="s">
        <v>127</v>
      </c>
      <c r="B99" s="100"/>
      <c r="C99" s="81" t="s">
        <v>342</v>
      </c>
      <c r="D99" s="81"/>
      <c r="E99" s="23">
        <v>0</v>
      </c>
      <c r="H99"/>
    </row>
    <row r="100" spans="1:8" ht="21.6" customHeight="1" x14ac:dyDescent="0.25">
      <c r="A100" s="101"/>
      <c r="B100" s="102"/>
      <c r="C100" s="81" t="s">
        <v>360</v>
      </c>
      <c r="D100" s="81"/>
      <c r="E100" s="23">
        <v>0</v>
      </c>
      <c r="H100"/>
    </row>
    <row r="101" spans="1:8" ht="39.950000000000003" customHeight="1" x14ac:dyDescent="0.25">
      <c r="A101" s="103"/>
      <c r="B101" s="104"/>
      <c r="C101" s="107" t="s">
        <v>519</v>
      </c>
      <c r="D101" s="125"/>
      <c r="E101" s="23">
        <v>0</v>
      </c>
    </row>
    <row r="102" spans="1:8" ht="21.6" customHeight="1" x14ac:dyDescent="0.25">
      <c r="A102" s="97" t="s">
        <v>148</v>
      </c>
      <c r="B102" s="97"/>
      <c r="C102" s="81"/>
      <c r="D102" s="81"/>
      <c r="E102" s="23">
        <f>C85</f>
        <v>347</v>
      </c>
      <c r="H102"/>
    </row>
    <row r="103" spans="1:8" ht="21.6" customHeight="1" x14ac:dyDescent="0.25">
      <c r="A103" s="97"/>
      <c r="B103" s="97"/>
      <c r="C103" s="105" t="s">
        <v>158</v>
      </c>
      <c r="D103" s="105"/>
      <c r="E103" s="6">
        <f>(E20+E98)-SUM(E99:E102)</f>
        <v>37059.599999999999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8" t="s">
        <v>440</v>
      </c>
      <c r="B106" s="138"/>
      <c r="C106" s="138"/>
      <c r="D106" s="138"/>
      <c r="E106" s="138"/>
      <c r="H106"/>
    </row>
    <row r="107" spans="1:8" ht="21.6" customHeight="1" x14ac:dyDescent="0.25">
      <c r="A107" s="96" t="s">
        <v>147</v>
      </c>
      <c r="B107" s="96"/>
      <c r="C107" s="96" t="s">
        <v>28</v>
      </c>
      <c r="D107" s="96"/>
      <c r="E107" s="28" t="s">
        <v>29</v>
      </c>
      <c r="H107"/>
    </row>
    <row r="108" spans="1:8" ht="21.6" customHeight="1" x14ac:dyDescent="0.25">
      <c r="A108" s="97" t="s">
        <v>441</v>
      </c>
      <c r="B108" s="97"/>
      <c r="C108" s="81"/>
      <c r="D108" s="81"/>
      <c r="E108" s="6">
        <f>E103</f>
        <v>37059.599999999999</v>
      </c>
      <c r="H108"/>
    </row>
    <row r="109" spans="1:8" ht="43.15" customHeight="1" x14ac:dyDescent="0.25">
      <c r="A109" s="99" t="s">
        <v>127</v>
      </c>
      <c r="B109" s="100"/>
      <c r="C109" s="91" t="s">
        <v>336</v>
      </c>
      <c r="D109" s="91"/>
      <c r="E109" s="23">
        <v>150</v>
      </c>
      <c r="H109"/>
    </row>
    <row r="110" spans="1:8" ht="21.6" customHeight="1" x14ac:dyDescent="0.25">
      <c r="A110" s="101"/>
      <c r="B110" s="102"/>
      <c r="C110" s="81" t="s">
        <v>360</v>
      </c>
      <c r="D110" s="81"/>
      <c r="E110" s="23">
        <v>0</v>
      </c>
    </row>
    <row r="111" spans="1:8" ht="39.950000000000003" customHeight="1" x14ac:dyDescent="0.25">
      <c r="A111" s="103"/>
      <c r="B111" s="104"/>
      <c r="C111" s="107" t="s">
        <v>519</v>
      </c>
      <c r="D111" s="125"/>
      <c r="E111" s="23">
        <v>0</v>
      </c>
    </row>
    <row r="112" spans="1:8" ht="21.6" customHeight="1" x14ac:dyDescent="0.25">
      <c r="A112" s="97" t="s">
        <v>148</v>
      </c>
      <c r="B112" s="97"/>
      <c r="C112" s="81"/>
      <c r="D112" s="81"/>
      <c r="E112" s="23">
        <f>C85</f>
        <v>347</v>
      </c>
    </row>
    <row r="113" spans="1:5" ht="21.6" customHeight="1" x14ac:dyDescent="0.25">
      <c r="A113" s="97"/>
      <c r="B113" s="97"/>
      <c r="C113" s="105" t="s">
        <v>158</v>
      </c>
      <c r="D113" s="105"/>
      <c r="E113" s="6">
        <f>(E28+E108)-SUM(E109:E112)</f>
        <v>39155.599999999999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25:D25"/>
    <mergeCell ref="C26:D26"/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7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4" t="s">
        <v>442</v>
      </c>
      <c r="B1" s="74"/>
      <c r="C1" s="74"/>
      <c r="D1" s="74"/>
      <c r="E1" s="74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45401.599999999999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14" t="s">
        <v>22</v>
      </c>
      <c r="B4" s="114"/>
      <c r="C4" s="6">
        <f>SUM(C3)</f>
        <v>45401.599999999999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6" t="s">
        <v>443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60" customHeight="1" x14ac:dyDescent="0.25">
      <c r="A11" s="72" t="s">
        <v>445</v>
      </c>
      <c r="B11" s="73" t="s">
        <v>539</v>
      </c>
      <c r="C11" s="116" t="s">
        <v>586</v>
      </c>
      <c r="D11" s="89"/>
      <c r="E11" s="6">
        <v>142</v>
      </c>
    </row>
    <row r="12" spans="1:75" ht="21.6" customHeight="1" x14ac:dyDescent="0.25">
      <c r="A12" s="13" t="s">
        <v>446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2"/>
      <c r="B13" s="82"/>
      <c r="C13" s="105" t="s">
        <v>35</v>
      </c>
      <c r="D13" s="105"/>
      <c r="E13" s="6">
        <f>SUM(E10:E12)</f>
        <v>2547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6" t="s">
        <v>447</v>
      </c>
      <c r="B15" s="136"/>
      <c r="C15" s="136"/>
      <c r="D15" s="136"/>
      <c r="E15" s="13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80" t="s">
        <v>28</v>
      </c>
      <c r="D16" s="80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448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60" customHeight="1" x14ac:dyDescent="0.25">
      <c r="A18" s="72" t="s">
        <v>449</v>
      </c>
      <c r="B18" s="73" t="s">
        <v>533</v>
      </c>
      <c r="C18" s="116" t="s">
        <v>587</v>
      </c>
      <c r="D18" s="89"/>
      <c r="E18" s="6">
        <v>74</v>
      </c>
    </row>
    <row r="19" spans="1:75" ht="21.6" customHeight="1" x14ac:dyDescent="0.25">
      <c r="A19" s="13" t="s">
        <v>450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2"/>
      <c r="B20" s="82"/>
      <c r="C20" s="105" t="s">
        <v>35</v>
      </c>
      <c r="D20" s="105"/>
      <c r="E20" s="6">
        <f>SUM(E17:E19)</f>
        <v>2479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7" t="s">
        <v>451</v>
      </c>
      <c r="B22" s="87"/>
      <c r="C22" s="87"/>
      <c r="D22" s="87"/>
      <c r="E22" s="8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80" t="s">
        <v>28</v>
      </c>
      <c r="D23" s="80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60" customHeight="1" x14ac:dyDescent="0.25">
      <c r="A25" s="72" t="s">
        <v>453</v>
      </c>
      <c r="B25" s="73" t="s">
        <v>533</v>
      </c>
      <c r="C25" s="116" t="s">
        <v>588</v>
      </c>
      <c r="D25" s="89"/>
      <c r="E25" s="6">
        <v>6</v>
      </c>
    </row>
    <row r="26" spans="1:75" ht="21.6" customHeight="1" x14ac:dyDescent="0.25">
      <c r="A26" s="13" t="s">
        <v>454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2"/>
      <c r="B27" s="82"/>
      <c r="C27" s="105" t="s">
        <v>35</v>
      </c>
      <c r="D27" s="105"/>
      <c r="E27" s="6">
        <f>SUM(E24:E26)</f>
        <v>2411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3" t="s">
        <v>455</v>
      </c>
      <c r="B32" s="93"/>
      <c r="C32" s="93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92" t="s">
        <v>67</v>
      </c>
      <c r="B34" s="92"/>
      <c r="C34" s="92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92" t="s">
        <v>270</v>
      </c>
      <c r="B39" s="92"/>
      <c r="C39" s="92"/>
    </row>
    <row r="40" spans="1:10" ht="21.6" customHeight="1" x14ac:dyDescent="0.25">
      <c r="A40" s="92"/>
      <c r="B40" s="92"/>
      <c r="C40" s="92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92" t="s">
        <v>88</v>
      </c>
      <c r="B47" s="92"/>
      <c r="C47" s="92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25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8" t="s">
        <v>456</v>
      </c>
      <c r="B87" s="138"/>
      <c r="C87" s="138"/>
      <c r="D87" s="138"/>
      <c r="E87" s="138"/>
      <c r="H87"/>
    </row>
    <row r="88" spans="1:8" ht="21.6" customHeight="1" x14ac:dyDescent="0.25">
      <c r="A88" s="96" t="s">
        <v>147</v>
      </c>
      <c r="B88" s="96"/>
      <c r="C88" s="96" t="s">
        <v>28</v>
      </c>
      <c r="D88" s="96"/>
      <c r="E88" s="28" t="s">
        <v>29</v>
      </c>
      <c r="H88"/>
    </row>
    <row r="89" spans="1:8" ht="21.6" customHeight="1" x14ac:dyDescent="0.25">
      <c r="A89" s="99" t="s">
        <v>127</v>
      </c>
      <c r="B89" s="100"/>
      <c r="C89" s="91" t="s">
        <v>342</v>
      </c>
      <c r="D89" s="91"/>
      <c r="E89" s="23">
        <v>0</v>
      </c>
      <c r="H89"/>
    </row>
    <row r="90" spans="1:8" ht="21.6" customHeight="1" x14ac:dyDescent="0.25">
      <c r="A90" s="101"/>
      <c r="B90" s="102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('October 2026 - December 2026'!E113+E13)-SUM(E89:E92)</f>
        <v>41355.599999999999</v>
      </c>
      <c r="H93"/>
    </row>
    <row r="94" spans="1:8" ht="21.6" customHeight="1" x14ac:dyDescent="0.25">
      <c r="H94"/>
    </row>
    <row r="95" spans="1:8" ht="21.6" customHeight="1" x14ac:dyDescent="0.25">
      <c r="A95" s="138" t="s">
        <v>457</v>
      </c>
      <c r="B95" s="138"/>
      <c r="C95" s="138"/>
      <c r="D95" s="138"/>
      <c r="E95" s="138"/>
      <c r="H95"/>
    </row>
    <row r="96" spans="1:8" ht="21.6" customHeight="1" x14ac:dyDescent="0.25">
      <c r="A96" s="96" t="s">
        <v>147</v>
      </c>
      <c r="B96" s="96"/>
      <c r="C96" s="96" t="s">
        <v>28</v>
      </c>
      <c r="D96" s="96"/>
      <c r="E96" s="28" t="s">
        <v>29</v>
      </c>
      <c r="H96"/>
    </row>
    <row r="97" spans="1:8" ht="21.6" customHeight="1" x14ac:dyDescent="0.25">
      <c r="A97" s="97" t="s">
        <v>458</v>
      </c>
      <c r="B97" s="97"/>
      <c r="C97" s="81"/>
      <c r="D97" s="81"/>
      <c r="E97" s="6">
        <f>E93</f>
        <v>41355.599999999999</v>
      </c>
      <c r="H97"/>
    </row>
    <row r="98" spans="1:8" ht="43.15" customHeight="1" x14ac:dyDescent="0.25">
      <c r="A98" s="99" t="s">
        <v>127</v>
      </c>
      <c r="B98" s="100"/>
      <c r="C98" s="91" t="s">
        <v>336</v>
      </c>
      <c r="D98" s="91"/>
      <c r="E98" s="23">
        <v>150</v>
      </c>
      <c r="H98"/>
    </row>
    <row r="99" spans="1:8" ht="21.6" customHeight="1" x14ac:dyDescent="0.25">
      <c r="A99" s="101"/>
      <c r="B99" s="102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(E20+E97)-SUM(E98:E101)</f>
        <v>43337.599999999999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6" t="s">
        <v>459</v>
      </c>
      <c r="B105" s="96"/>
      <c r="C105" s="96"/>
      <c r="D105" s="96"/>
      <c r="E105" s="96"/>
      <c r="H105"/>
    </row>
    <row r="106" spans="1:8" ht="21.6" customHeight="1" x14ac:dyDescent="0.25">
      <c r="A106" s="96" t="s">
        <v>147</v>
      </c>
      <c r="B106" s="96"/>
      <c r="C106" s="96" t="s">
        <v>28</v>
      </c>
      <c r="D106" s="96"/>
      <c r="E106" s="28" t="s">
        <v>29</v>
      </c>
      <c r="H106"/>
    </row>
    <row r="107" spans="1:8" ht="21.6" customHeight="1" x14ac:dyDescent="0.25">
      <c r="A107" s="97" t="s">
        <v>460</v>
      </c>
      <c r="B107" s="97"/>
      <c r="C107" s="81"/>
      <c r="D107" s="81"/>
      <c r="E107" s="6">
        <f>E102</f>
        <v>43337.599999999999</v>
      </c>
      <c r="H107"/>
    </row>
    <row r="108" spans="1:8" ht="21.6" customHeight="1" x14ac:dyDescent="0.25">
      <c r="A108" s="99" t="s">
        <v>127</v>
      </c>
      <c r="B108" s="100"/>
      <c r="C108" s="91" t="s">
        <v>342</v>
      </c>
      <c r="D108" s="91"/>
      <c r="E108" s="23">
        <v>0</v>
      </c>
      <c r="H108"/>
    </row>
    <row r="109" spans="1:8" ht="21.6" customHeight="1" x14ac:dyDescent="0.25">
      <c r="A109" s="101"/>
      <c r="B109" s="102"/>
      <c r="C109" s="81" t="s">
        <v>360</v>
      </c>
      <c r="D109" s="81"/>
      <c r="E109" s="23">
        <v>0</v>
      </c>
    </row>
    <row r="110" spans="1:8" ht="39.950000000000003" customHeight="1" x14ac:dyDescent="0.25">
      <c r="A110" s="103"/>
      <c r="B110" s="104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45401.599999999999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6:D26"/>
    <mergeCell ref="A27:B27"/>
    <mergeCell ref="C27:D27"/>
    <mergeCell ref="A32:C32"/>
    <mergeCell ref="C25:D25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8" zoomScaleNormal="100" workbookViewId="0">
      <selection activeCell="G30" sqref="G3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4" t="s">
        <v>461</v>
      </c>
      <c r="B1" s="74"/>
      <c r="C1" s="74"/>
      <c r="D1" s="74"/>
      <c r="E1" s="74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51485.599999999999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14" t="s">
        <v>22</v>
      </c>
      <c r="B4" s="114"/>
      <c r="C4" s="6">
        <f>SUM(C3)</f>
        <v>51485.599999999999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7" t="s">
        <v>462</v>
      </c>
      <c r="B8" s="87"/>
      <c r="C8" s="87"/>
      <c r="D8" s="87"/>
      <c r="E8" s="8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60" customHeight="1" x14ac:dyDescent="0.25">
      <c r="A11" s="72" t="s">
        <v>464</v>
      </c>
      <c r="B11" s="73" t="s">
        <v>539</v>
      </c>
      <c r="C11" s="116" t="s">
        <v>589</v>
      </c>
      <c r="D11" s="89"/>
      <c r="E11" s="6">
        <v>88</v>
      </c>
    </row>
    <row r="12" spans="1:35" ht="21.6" customHeight="1" x14ac:dyDescent="0.25">
      <c r="A12" s="13" t="s">
        <v>465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2"/>
      <c r="B13" s="82"/>
      <c r="C13" s="105" t="s">
        <v>35</v>
      </c>
      <c r="D13" s="105"/>
      <c r="E13" s="6">
        <f>SUM(E10:E12)</f>
        <v>2493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7" t="s">
        <v>466</v>
      </c>
      <c r="B15" s="87"/>
      <c r="C15" s="87"/>
      <c r="D15" s="87"/>
      <c r="E15" s="8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80" t="s">
        <v>28</v>
      </c>
      <c r="D16" s="80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468</v>
      </c>
      <c r="B18" s="14" t="s">
        <v>53</v>
      </c>
      <c r="C18" s="81" t="s">
        <v>196</v>
      </c>
      <c r="D18" s="81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2"/>
      <c r="B19" s="82"/>
      <c r="C19" s="105" t="s">
        <v>35</v>
      </c>
      <c r="D19" s="105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7" t="s">
        <v>469</v>
      </c>
      <c r="B21" s="87"/>
      <c r="C21" s="87"/>
      <c r="D21" s="87"/>
      <c r="E21" s="8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80" t="s">
        <v>28</v>
      </c>
      <c r="D22" s="80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470</v>
      </c>
      <c r="B23" s="14" t="s">
        <v>32</v>
      </c>
      <c r="C23" s="81" t="s">
        <v>33</v>
      </c>
      <c r="D23" s="81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60" customHeight="1" x14ac:dyDescent="0.25">
      <c r="A24" s="72" t="s">
        <v>471</v>
      </c>
      <c r="B24" s="73" t="s">
        <v>533</v>
      </c>
      <c r="C24" s="116" t="s">
        <v>590</v>
      </c>
      <c r="D24" s="89"/>
      <c r="E24" s="6">
        <v>20</v>
      </c>
    </row>
    <row r="25" spans="1:35" ht="60" customHeight="1" x14ac:dyDescent="0.25">
      <c r="A25" s="72" t="s">
        <v>472</v>
      </c>
      <c r="B25" s="73" t="s">
        <v>539</v>
      </c>
      <c r="C25" s="116" t="s">
        <v>591</v>
      </c>
      <c r="D25" s="89"/>
      <c r="E25" s="6">
        <v>102</v>
      </c>
    </row>
    <row r="26" spans="1:35" ht="21.6" customHeight="1" x14ac:dyDescent="0.25">
      <c r="A26" s="13" t="s">
        <v>473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2"/>
      <c r="B27" s="82"/>
      <c r="C27" s="105" t="s">
        <v>35</v>
      </c>
      <c r="D27" s="105"/>
      <c r="E27" s="6">
        <f>SUM(E23:E26)</f>
        <v>2527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3" t="s">
        <v>474</v>
      </c>
      <c r="B32" s="93"/>
      <c r="C32" s="93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92" t="s">
        <v>67</v>
      </c>
      <c r="B34" s="92"/>
      <c r="C34" s="92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92" t="s">
        <v>270</v>
      </c>
      <c r="B39" s="92"/>
      <c r="C39" s="92"/>
    </row>
    <row r="40" spans="1:11" ht="21.6" customHeight="1" x14ac:dyDescent="0.25">
      <c r="A40" s="92"/>
      <c r="B40" s="92"/>
      <c r="C40" s="92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92" t="s">
        <v>88</v>
      </c>
      <c r="B47" s="92"/>
      <c r="C47" s="92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8" t="s">
        <v>475</v>
      </c>
      <c r="B87" s="138"/>
      <c r="C87" s="138"/>
      <c r="D87" s="138"/>
      <c r="E87" s="138"/>
      <c r="H87"/>
    </row>
    <row r="88" spans="1:8" ht="21.6" customHeight="1" x14ac:dyDescent="0.25">
      <c r="A88" s="96" t="s">
        <v>147</v>
      </c>
      <c r="B88" s="96"/>
      <c r="C88" s="96" t="s">
        <v>28</v>
      </c>
      <c r="D88" s="96"/>
      <c r="E88" s="28" t="s">
        <v>29</v>
      </c>
      <c r="H88"/>
    </row>
    <row r="89" spans="1:8" ht="43.15" customHeight="1" x14ac:dyDescent="0.25">
      <c r="A89" s="99" t="s">
        <v>127</v>
      </c>
      <c r="B89" s="100"/>
      <c r="C89" s="91" t="s">
        <v>378</v>
      </c>
      <c r="D89" s="91"/>
      <c r="E89" s="23">
        <v>150</v>
      </c>
      <c r="H89"/>
    </row>
    <row r="90" spans="1:8" ht="21.6" customHeight="1" x14ac:dyDescent="0.25">
      <c r="A90" s="101"/>
      <c r="B90" s="102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('January 2027 - March 2027'!E112+E13)-SUM(E89:E92)</f>
        <v>47397.599999999999</v>
      </c>
      <c r="H93"/>
    </row>
    <row r="94" spans="1:8" ht="21.6" customHeight="1" x14ac:dyDescent="0.25">
      <c r="H94"/>
    </row>
    <row r="95" spans="1:8" ht="21.6" customHeight="1" x14ac:dyDescent="0.25">
      <c r="A95" s="138" t="s">
        <v>476</v>
      </c>
      <c r="B95" s="138"/>
      <c r="C95" s="138"/>
      <c r="D95" s="138"/>
      <c r="E95" s="138"/>
      <c r="H95"/>
    </row>
    <row r="96" spans="1:8" ht="21.6" customHeight="1" x14ac:dyDescent="0.25">
      <c r="A96" s="96" t="s">
        <v>147</v>
      </c>
      <c r="B96" s="96"/>
      <c r="C96" s="96" t="s">
        <v>28</v>
      </c>
      <c r="D96" s="96"/>
      <c r="E96" s="28" t="s">
        <v>29</v>
      </c>
      <c r="H96"/>
    </row>
    <row r="97" spans="1:8" ht="21.6" customHeight="1" x14ac:dyDescent="0.25">
      <c r="A97" s="97" t="s">
        <v>477</v>
      </c>
      <c r="B97" s="97"/>
      <c r="C97" s="81"/>
      <c r="D97" s="81"/>
      <c r="E97" s="6">
        <f>E93</f>
        <v>47397.599999999999</v>
      </c>
      <c r="H97"/>
    </row>
    <row r="98" spans="1:8" ht="21.6" customHeight="1" x14ac:dyDescent="0.25">
      <c r="A98" s="99" t="s">
        <v>127</v>
      </c>
      <c r="B98" s="100"/>
      <c r="C98" s="91" t="s">
        <v>342</v>
      </c>
      <c r="D98" s="91"/>
      <c r="E98" s="23">
        <v>0</v>
      </c>
      <c r="H98"/>
    </row>
    <row r="99" spans="1:8" ht="21.6" customHeight="1" x14ac:dyDescent="0.25">
      <c r="A99" s="101"/>
      <c r="B99" s="102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(E19+E97)-SUM(E98:E101)</f>
        <v>49455.6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6" t="s">
        <v>478</v>
      </c>
      <c r="B105" s="96"/>
      <c r="C105" s="96"/>
      <c r="D105" s="96"/>
      <c r="E105" s="96"/>
      <c r="H105"/>
    </row>
    <row r="106" spans="1:8" ht="21.6" customHeight="1" x14ac:dyDescent="0.25">
      <c r="A106" s="96" t="s">
        <v>147</v>
      </c>
      <c r="B106" s="96"/>
      <c r="C106" s="96" t="s">
        <v>28</v>
      </c>
      <c r="D106" s="96"/>
      <c r="E106" s="28" t="s">
        <v>29</v>
      </c>
      <c r="H106"/>
    </row>
    <row r="107" spans="1:8" ht="21.6" customHeight="1" x14ac:dyDescent="0.25">
      <c r="A107" s="97" t="s">
        <v>479</v>
      </c>
      <c r="B107" s="97"/>
      <c r="C107" s="81"/>
      <c r="D107" s="81"/>
      <c r="E107" s="6">
        <f>E102</f>
        <v>49455.6</v>
      </c>
      <c r="H107"/>
    </row>
    <row r="108" spans="1:8" ht="43.15" customHeight="1" x14ac:dyDescent="0.25">
      <c r="A108" s="99" t="s">
        <v>127</v>
      </c>
      <c r="B108" s="100"/>
      <c r="C108" s="91" t="s">
        <v>336</v>
      </c>
      <c r="D108" s="91"/>
      <c r="E108" s="23">
        <v>150</v>
      </c>
      <c r="H108"/>
    </row>
    <row r="109" spans="1:8" ht="21.6" customHeight="1" x14ac:dyDescent="0.25">
      <c r="A109" s="101"/>
      <c r="B109" s="102"/>
      <c r="C109" s="81" t="s">
        <v>360</v>
      </c>
      <c r="D109" s="81"/>
      <c r="E109" s="23">
        <v>0</v>
      </c>
      <c r="H109"/>
    </row>
    <row r="110" spans="1:8" ht="39.950000000000003" customHeight="1" x14ac:dyDescent="0.25">
      <c r="A110" s="103"/>
      <c r="B110" s="104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51485.599999999999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24:D24"/>
    <mergeCell ref="C25:D25"/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A15:E15"/>
    <mergeCell ref="C16:D16"/>
    <mergeCell ref="C17:D17"/>
    <mergeCell ref="C18:D18"/>
    <mergeCell ref="A19:B19"/>
    <mergeCell ref="C19:D19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22" zoomScaleNormal="100" workbookViewId="0">
      <selection activeCell="A26" sqref="A26:XF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4" t="s">
        <v>174</v>
      </c>
      <c r="B1" s="74"/>
      <c r="C1" s="74"/>
      <c r="D1" s="74"/>
      <c r="E1" s="74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14" t="s">
        <v>22</v>
      </c>
      <c r="B4" s="114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105" t="s">
        <v>23</v>
      </c>
      <c r="B5" s="105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7" t="s">
        <v>176</v>
      </c>
      <c r="B8" s="87"/>
      <c r="C8" s="87"/>
      <c r="D8" s="87"/>
      <c r="E8" s="8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1" t="s">
        <v>33</v>
      </c>
      <c r="D10" s="81"/>
      <c r="E10" s="6">
        <v>2405</v>
      </c>
    </row>
    <row r="11" spans="1:32" ht="43.15" customHeight="1" x14ac:dyDescent="0.25">
      <c r="A11" s="13"/>
      <c r="B11" s="14" t="s">
        <v>178</v>
      </c>
      <c r="C11" s="81"/>
      <c r="D11" s="81"/>
      <c r="E11" s="6">
        <v>27</v>
      </c>
    </row>
    <row r="12" spans="1:32" ht="43.15" customHeight="1" x14ac:dyDescent="0.25">
      <c r="A12" s="13"/>
      <c r="B12" s="14" t="s">
        <v>179</v>
      </c>
      <c r="C12" s="81"/>
      <c r="D12" s="81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1"/>
      <c r="D13" s="81"/>
      <c r="E13" s="6">
        <v>1500</v>
      </c>
    </row>
    <row r="14" spans="1:32" ht="39.950000000000003" customHeight="1" x14ac:dyDescent="0.25">
      <c r="A14" s="72" t="s">
        <v>537</v>
      </c>
      <c r="B14" s="17" t="s">
        <v>533</v>
      </c>
      <c r="C14" s="116" t="s">
        <v>536</v>
      </c>
      <c r="D14" s="89"/>
      <c r="E14" s="6">
        <v>14</v>
      </c>
      <c r="H14" s="62"/>
      <c r="I14" s="6"/>
    </row>
    <row r="15" spans="1:32" ht="21.6" customHeight="1" x14ac:dyDescent="0.25">
      <c r="A15" s="82"/>
      <c r="B15" s="82"/>
      <c r="C15" s="105" t="s">
        <v>35</v>
      </c>
      <c r="D15" s="105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87" t="s">
        <v>182</v>
      </c>
      <c r="B17" s="87"/>
      <c r="C17" s="87"/>
      <c r="D17" s="87"/>
      <c r="E17" s="8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80" t="s">
        <v>28</v>
      </c>
      <c r="D18" s="80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12" t="s">
        <v>185</v>
      </c>
      <c r="D19" s="112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13" t="s">
        <v>187</v>
      </c>
      <c r="D20" s="113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13" t="s">
        <v>190</v>
      </c>
      <c r="D21" s="113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1" t="s">
        <v>33</v>
      </c>
      <c r="D22" s="81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1" t="s">
        <v>194</v>
      </c>
      <c r="D23" s="81"/>
      <c r="E23" s="6">
        <v>0</v>
      </c>
    </row>
    <row r="24" spans="1:33" ht="43.15" customHeight="1" x14ac:dyDescent="0.25">
      <c r="A24" s="13"/>
      <c r="B24" s="14" t="s">
        <v>179</v>
      </c>
      <c r="C24" s="81"/>
      <c r="D24" s="81"/>
      <c r="E24" s="6">
        <v>17</v>
      </c>
    </row>
    <row r="25" spans="1:33" ht="43.15" customHeight="1" x14ac:dyDescent="0.25">
      <c r="A25" s="13"/>
      <c r="B25" s="14" t="s">
        <v>178</v>
      </c>
      <c r="C25" s="81"/>
      <c r="D25" s="81"/>
      <c r="E25" s="6">
        <v>27</v>
      </c>
    </row>
    <row r="26" spans="1:33" ht="60" customHeight="1" x14ac:dyDescent="0.25">
      <c r="A26" s="72" t="s">
        <v>538</v>
      </c>
      <c r="B26" s="73" t="s">
        <v>539</v>
      </c>
      <c r="C26" s="116" t="s">
        <v>549</v>
      </c>
      <c r="D26" s="89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1" t="s">
        <v>196</v>
      </c>
      <c r="D27" s="81"/>
      <c r="E27" s="6">
        <v>0</v>
      </c>
    </row>
    <row r="28" spans="1:33" ht="13.5" customHeight="1" x14ac:dyDescent="0.25">
      <c r="A28" s="82"/>
      <c r="B28" s="82"/>
      <c r="C28" s="105" t="s">
        <v>35</v>
      </c>
      <c r="D28" s="105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87" t="s">
        <v>197</v>
      </c>
      <c r="B30" s="87"/>
      <c r="C30" s="87"/>
      <c r="D30" s="87"/>
      <c r="E30" s="8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80" t="s">
        <v>28</v>
      </c>
      <c r="D31" s="80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1" t="s">
        <v>196</v>
      </c>
      <c r="D32" s="81"/>
      <c r="E32" s="6">
        <v>0</v>
      </c>
    </row>
    <row r="33" spans="1:5" ht="50.1" customHeight="1" x14ac:dyDescent="0.25">
      <c r="A33" s="13"/>
      <c r="B33" s="14" t="s">
        <v>199</v>
      </c>
      <c r="C33" s="81"/>
      <c r="D33" s="81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1" t="s">
        <v>33</v>
      </c>
      <c r="D34" s="81"/>
      <c r="E34" s="6">
        <v>2405</v>
      </c>
    </row>
    <row r="35" spans="1:5" ht="21.6" customHeight="1" x14ac:dyDescent="0.25">
      <c r="A35" s="13"/>
      <c r="B35" s="14" t="s">
        <v>200</v>
      </c>
      <c r="C35" s="81"/>
      <c r="D35" s="81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1"/>
      <c r="D36" s="81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1"/>
      <c r="D37" s="81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91" t="s">
        <v>206</v>
      </c>
      <c r="D38" s="91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91" t="s">
        <v>209</v>
      </c>
      <c r="D39" s="91"/>
      <c r="E39" s="6">
        <v>500</v>
      </c>
    </row>
    <row r="40" spans="1:5" ht="21.6" customHeight="1" x14ac:dyDescent="0.25">
      <c r="A40" s="34"/>
      <c r="B40" s="14" t="s">
        <v>210</v>
      </c>
      <c r="C40" s="81" t="s">
        <v>211</v>
      </c>
      <c r="D40" s="81"/>
      <c r="E40" s="6">
        <v>800</v>
      </c>
    </row>
    <row r="41" spans="1:5" ht="21.6" customHeight="1" x14ac:dyDescent="0.25">
      <c r="A41" s="34"/>
      <c r="B41" s="14" t="s">
        <v>543</v>
      </c>
      <c r="C41" s="88" t="s">
        <v>544</v>
      </c>
      <c r="D41" s="89"/>
      <c r="E41" s="6">
        <v>204</v>
      </c>
    </row>
    <row r="42" spans="1:5" ht="13.5" customHeight="1" x14ac:dyDescent="0.25">
      <c r="A42" s="82"/>
      <c r="B42" s="82"/>
      <c r="C42" s="105" t="s">
        <v>35</v>
      </c>
      <c r="D42" s="105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3" t="s">
        <v>212</v>
      </c>
      <c r="B47" s="93"/>
      <c r="C47" s="93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2" t="s">
        <v>67</v>
      </c>
      <c r="B49" s="92"/>
      <c r="C49" s="92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92" t="s">
        <v>76</v>
      </c>
      <c r="B54" s="92"/>
      <c r="C54" s="92"/>
    </row>
    <row r="55" spans="1:3" ht="21.6" customHeight="1" x14ac:dyDescent="0.25">
      <c r="A55" s="92"/>
      <c r="B55" s="92"/>
      <c r="C55" s="92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92" t="s">
        <v>88</v>
      </c>
      <c r="B62" s="92"/>
      <c r="C62" s="92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92" t="s">
        <v>98</v>
      </c>
      <c r="B66" s="92"/>
      <c r="C66" s="92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92" t="s">
        <v>108</v>
      </c>
      <c r="B71" s="92"/>
      <c r="C71" s="92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92" t="s">
        <v>112</v>
      </c>
      <c r="B74" s="92"/>
      <c r="C74" s="92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92" t="s">
        <v>121</v>
      </c>
      <c r="B80" s="92"/>
      <c r="C80" s="92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92" t="s">
        <v>127</v>
      </c>
      <c r="B85" s="92"/>
      <c r="C85" s="92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92" t="s">
        <v>138</v>
      </c>
      <c r="B92" s="92"/>
      <c r="C92" s="92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96" t="s">
        <v>217</v>
      </c>
      <c r="B102" s="96"/>
      <c r="C102" s="96"/>
      <c r="D102" s="96"/>
      <c r="E102" s="96"/>
    </row>
    <row r="103" spans="1:8" ht="21.6" customHeight="1" x14ac:dyDescent="0.25">
      <c r="A103" s="96" t="s">
        <v>147</v>
      </c>
      <c r="B103" s="96"/>
      <c r="C103" s="96" t="s">
        <v>28</v>
      </c>
      <c r="D103" s="96"/>
      <c r="E103" s="28" t="s">
        <v>29</v>
      </c>
      <c r="H103" s="15"/>
    </row>
    <row r="104" spans="1:8" ht="21.6" customHeight="1" x14ac:dyDescent="0.25">
      <c r="A104" s="99" t="s">
        <v>127</v>
      </c>
      <c r="B104" s="100"/>
      <c r="C104" s="81" t="s">
        <v>218</v>
      </c>
      <c r="D104" s="81"/>
      <c r="E104" s="23">
        <v>1000</v>
      </c>
      <c r="H104" s="15"/>
    </row>
    <row r="105" spans="1:8" ht="21.6" customHeight="1" x14ac:dyDescent="0.25">
      <c r="A105" s="101"/>
      <c r="B105" s="102"/>
      <c r="C105" s="81" t="s">
        <v>219</v>
      </c>
      <c r="D105" s="81"/>
      <c r="E105" s="23">
        <v>0</v>
      </c>
      <c r="H105" s="15"/>
    </row>
    <row r="106" spans="1:8" ht="21.6" customHeight="1" x14ac:dyDescent="0.25">
      <c r="A106" s="101"/>
      <c r="B106" s="102"/>
      <c r="C106" s="81" t="s">
        <v>220</v>
      </c>
      <c r="D106" s="81"/>
      <c r="E106" s="23">
        <v>788</v>
      </c>
      <c r="H106" s="15"/>
    </row>
    <row r="107" spans="1:8" ht="21.6" customHeight="1" x14ac:dyDescent="0.25">
      <c r="A107" s="101"/>
      <c r="B107" s="102"/>
      <c r="C107" s="81" t="s">
        <v>221</v>
      </c>
      <c r="D107" s="81"/>
      <c r="E107" s="23">
        <v>318</v>
      </c>
      <c r="H107" s="15"/>
    </row>
    <row r="108" spans="1:8" ht="21.6" customHeight="1" x14ac:dyDescent="0.25">
      <c r="A108" s="101"/>
      <c r="B108" s="102"/>
      <c r="C108" s="81" t="s">
        <v>222</v>
      </c>
      <c r="D108" s="81"/>
      <c r="E108" s="23">
        <v>600</v>
      </c>
      <c r="H108" s="15"/>
    </row>
    <row r="109" spans="1:8" ht="21.6" customHeight="1" x14ac:dyDescent="0.25">
      <c r="A109" s="101"/>
      <c r="B109" s="102"/>
      <c r="C109" s="81" t="s">
        <v>223</v>
      </c>
      <c r="D109" s="81"/>
      <c r="E109" s="23">
        <v>264</v>
      </c>
      <c r="H109" s="15"/>
    </row>
    <row r="110" spans="1:8" ht="21.6" customHeight="1" x14ac:dyDescent="0.25">
      <c r="A110" s="101"/>
      <c r="B110" s="102"/>
      <c r="C110" s="81" t="s">
        <v>224</v>
      </c>
      <c r="D110" s="81"/>
      <c r="E110" s="23">
        <v>60</v>
      </c>
      <c r="H110" s="15"/>
    </row>
    <row r="111" spans="1:8" ht="21.6" customHeight="1" x14ac:dyDescent="0.25">
      <c r="A111" s="101"/>
      <c r="B111" s="102"/>
      <c r="C111" s="81" t="s">
        <v>225</v>
      </c>
      <c r="D111" s="81"/>
      <c r="E111" s="23">
        <v>900</v>
      </c>
      <c r="H111" s="15"/>
    </row>
    <row r="112" spans="1:8" ht="21.6" customHeight="1" x14ac:dyDescent="0.25">
      <c r="A112" s="101"/>
      <c r="B112" s="102"/>
      <c r="C112" s="81" t="s">
        <v>226</v>
      </c>
      <c r="D112" s="81"/>
      <c r="E112" s="23">
        <v>204</v>
      </c>
      <c r="H112" s="15"/>
    </row>
    <row r="113" spans="1:8" ht="21.6" customHeight="1" x14ac:dyDescent="0.25">
      <c r="A113" s="101"/>
      <c r="B113" s="102"/>
      <c r="C113" s="81" t="s">
        <v>227</v>
      </c>
      <c r="D113" s="81"/>
      <c r="E113" s="23">
        <v>207.5</v>
      </c>
      <c r="H113" s="15"/>
    </row>
    <row r="114" spans="1:8" ht="21.6" customHeight="1" x14ac:dyDescent="0.25">
      <c r="A114" s="103"/>
      <c r="B114" s="104"/>
      <c r="C114" s="117" t="s">
        <v>547</v>
      </c>
      <c r="D114" s="118"/>
      <c r="E114" s="23">
        <v>139.28</v>
      </c>
      <c r="H114" s="15"/>
    </row>
    <row r="115" spans="1:8" ht="21.6" customHeight="1" x14ac:dyDescent="0.25">
      <c r="A115" s="97" t="s">
        <v>148</v>
      </c>
      <c r="B115" s="97"/>
      <c r="C115" s="98"/>
      <c r="D115" s="98"/>
      <c r="E115" s="23">
        <f>C99</f>
        <v>2028.5</v>
      </c>
      <c r="H115" s="15"/>
    </row>
    <row r="116" spans="1:8" ht="13.5" customHeight="1" x14ac:dyDescent="0.25">
      <c r="A116" s="94"/>
      <c r="B116" s="94"/>
      <c r="C116" s="95" t="s">
        <v>149</v>
      </c>
      <c r="D116" s="95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96" t="s">
        <v>228</v>
      </c>
      <c r="B118" s="96"/>
      <c r="C118" s="96"/>
      <c r="D118" s="96"/>
      <c r="E118" s="96"/>
      <c r="H118" s="15"/>
    </row>
    <row r="119" spans="1:8" ht="21.6" customHeight="1" x14ac:dyDescent="0.25">
      <c r="A119" s="96" t="s">
        <v>147</v>
      </c>
      <c r="B119" s="96"/>
      <c r="C119" s="96" t="s">
        <v>28</v>
      </c>
      <c r="D119" s="96"/>
      <c r="E119" s="28" t="s">
        <v>29</v>
      </c>
    </row>
    <row r="120" spans="1:8" ht="21.6" customHeight="1" x14ac:dyDescent="0.25">
      <c r="A120" s="97" t="s">
        <v>229</v>
      </c>
      <c r="B120" s="97"/>
      <c r="C120" s="106"/>
      <c r="D120" s="106"/>
      <c r="E120" s="6">
        <f>E116</f>
        <v>495.83999999999924</v>
      </c>
    </row>
    <row r="121" spans="1:8" ht="21.6" customHeight="1" x14ac:dyDescent="0.25">
      <c r="A121" s="99" t="s">
        <v>127</v>
      </c>
      <c r="B121" s="100"/>
      <c r="C121" s="81" t="s">
        <v>230</v>
      </c>
      <c r="D121" s="81"/>
      <c r="E121" s="23">
        <v>72</v>
      </c>
    </row>
    <row r="122" spans="1:8" ht="21.6" customHeight="1" x14ac:dyDescent="0.25">
      <c r="A122" s="101"/>
      <c r="B122" s="102"/>
      <c r="C122" s="81" t="s">
        <v>231</v>
      </c>
      <c r="D122" s="81"/>
      <c r="E122" s="23">
        <v>55.3</v>
      </c>
    </row>
    <row r="123" spans="1:8" ht="21.6" customHeight="1" x14ac:dyDescent="0.25">
      <c r="A123" s="101"/>
      <c r="B123" s="102"/>
      <c r="C123" s="81" t="s">
        <v>232</v>
      </c>
      <c r="D123" s="81"/>
      <c r="E123" s="23">
        <v>0</v>
      </c>
    </row>
    <row r="124" spans="1:8" ht="21.6" customHeight="1" x14ac:dyDescent="0.25">
      <c r="A124" s="101"/>
      <c r="B124" s="102"/>
      <c r="C124" s="81" t="s">
        <v>233</v>
      </c>
      <c r="D124" s="81"/>
      <c r="E124" s="23">
        <v>500</v>
      </c>
    </row>
    <row r="125" spans="1:8" ht="21.6" customHeight="1" x14ac:dyDescent="0.25">
      <c r="A125" s="101"/>
      <c r="B125" s="102"/>
      <c r="C125" s="81" t="s">
        <v>234</v>
      </c>
      <c r="D125" s="81"/>
      <c r="E125" s="23">
        <v>85</v>
      </c>
    </row>
    <row r="126" spans="1:8" ht="21.6" customHeight="1" x14ac:dyDescent="0.25">
      <c r="A126" s="101"/>
      <c r="B126" s="102"/>
      <c r="C126" s="81" t="s">
        <v>235</v>
      </c>
      <c r="D126" s="81"/>
      <c r="E126" s="23">
        <v>630</v>
      </c>
    </row>
    <row r="127" spans="1:8" ht="21.6" customHeight="1" x14ac:dyDescent="0.25">
      <c r="A127" s="103"/>
      <c r="B127" s="104"/>
      <c r="C127" s="119" t="s">
        <v>548</v>
      </c>
      <c r="D127" s="120"/>
      <c r="E127" s="23">
        <v>464.47</v>
      </c>
    </row>
    <row r="128" spans="1:8" ht="21.6" customHeight="1" x14ac:dyDescent="0.25">
      <c r="A128" s="97" t="s">
        <v>148</v>
      </c>
      <c r="B128" s="97"/>
      <c r="C128" s="98"/>
      <c r="D128" s="98"/>
      <c r="E128" s="23">
        <f>C99</f>
        <v>2028.5</v>
      </c>
    </row>
    <row r="129" spans="1:33" ht="13.5" customHeight="1" x14ac:dyDescent="0.25">
      <c r="A129" s="94"/>
      <c r="B129" s="94"/>
      <c r="C129" s="105" t="s">
        <v>158</v>
      </c>
      <c r="D129" s="105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96" t="s">
        <v>236</v>
      </c>
      <c r="B132" s="96"/>
      <c r="C132" s="96"/>
      <c r="D132" s="96"/>
      <c r="E132" s="96"/>
      <c r="G132" s="38" t="s">
        <v>238</v>
      </c>
      <c r="H132" s="115">
        <f>330-H131</f>
        <v>-0.30000000000001137</v>
      </c>
    </row>
    <row r="133" spans="1:33" ht="43.15" customHeight="1" x14ac:dyDescent="0.25">
      <c r="A133" s="96" t="s">
        <v>147</v>
      </c>
      <c r="B133" s="96"/>
      <c r="C133" s="96" t="s">
        <v>28</v>
      </c>
      <c r="D133" s="96"/>
      <c r="E133" s="28" t="s">
        <v>29</v>
      </c>
      <c r="G133" s="39" t="s">
        <v>240</v>
      </c>
      <c r="H133" s="115"/>
    </row>
    <row r="134" spans="1:33" ht="21.6" customHeight="1" x14ac:dyDescent="0.25">
      <c r="A134" s="97" t="s">
        <v>239</v>
      </c>
      <c r="B134" s="97"/>
      <c r="C134" s="98"/>
      <c r="D134" s="98"/>
      <c r="E134" s="6">
        <f>E129</f>
        <v>517.06999999999925</v>
      </c>
      <c r="H134"/>
    </row>
    <row r="135" spans="1:33" ht="21.6" customHeight="1" x14ac:dyDescent="0.25">
      <c r="A135" s="99" t="s">
        <v>127</v>
      </c>
      <c r="B135" s="100"/>
      <c r="C135" s="81" t="s">
        <v>241</v>
      </c>
      <c r="D135" s="81"/>
      <c r="E135" s="23">
        <v>130.84</v>
      </c>
    </row>
    <row r="136" spans="1:33" ht="21.6" customHeight="1" x14ac:dyDescent="0.25">
      <c r="A136" s="101"/>
      <c r="B136" s="102"/>
      <c r="C136" s="81" t="s">
        <v>242</v>
      </c>
      <c r="D136" s="81"/>
      <c r="E136" s="23">
        <v>1150</v>
      </c>
    </row>
    <row r="137" spans="1:33" ht="21.6" customHeight="1" x14ac:dyDescent="0.25">
      <c r="A137" s="101"/>
      <c r="B137" s="102"/>
      <c r="C137" s="81" t="s">
        <v>243</v>
      </c>
      <c r="D137" s="81"/>
      <c r="E137" s="23">
        <v>500</v>
      </c>
    </row>
    <row r="138" spans="1:33" ht="21.6" customHeight="1" x14ac:dyDescent="0.25">
      <c r="A138" s="101"/>
      <c r="B138" s="102"/>
      <c r="C138" s="81" t="s">
        <v>244</v>
      </c>
      <c r="D138" s="81"/>
      <c r="E138" s="23">
        <v>30</v>
      </c>
    </row>
    <row r="139" spans="1:33" ht="86.45" customHeight="1" x14ac:dyDescent="0.25">
      <c r="A139" s="101"/>
      <c r="B139" s="102"/>
      <c r="C139" s="81" t="s">
        <v>245</v>
      </c>
      <c r="D139" s="81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101"/>
      <c r="B140" s="102"/>
      <c r="C140" s="91" t="s">
        <v>246</v>
      </c>
      <c r="D140" s="91"/>
      <c r="E140" s="23">
        <v>919.52</v>
      </c>
    </row>
    <row r="141" spans="1:33" ht="21.6" customHeight="1" x14ac:dyDescent="0.25">
      <c r="A141" s="101"/>
      <c r="B141" s="102"/>
      <c r="C141" s="91" t="s">
        <v>224</v>
      </c>
      <c r="D141" s="91"/>
      <c r="E141" s="23">
        <v>600</v>
      </c>
    </row>
    <row r="142" spans="1:33" ht="21.6" customHeight="1" x14ac:dyDescent="0.25">
      <c r="A142" s="103"/>
      <c r="B142" s="104"/>
      <c r="C142" s="121" t="s">
        <v>541</v>
      </c>
      <c r="D142" s="122"/>
      <c r="E142" s="23">
        <v>9.5</v>
      </c>
    </row>
    <row r="143" spans="1:33" ht="21.6" customHeight="1" x14ac:dyDescent="0.25">
      <c r="A143" s="97" t="s">
        <v>148</v>
      </c>
      <c r="B143" s="97"/>
      <c r="C143" s="98"/>
      <c r="D143" s="98"/>
      <c r="E143" s="23">
        <f>C99</f>
        <v>2028.5</v>
      </c>
    </row>
    <row r="144" spans="1:33" ht="13.5" customHeight="1" x14ac:dyDescent="0.25">
      <c r="A144" s="94"/>
      <c r="B144" s="94"/>
      <c r="C144" s="105" t="s">
        <v>158</v>
      </c>
      <c r="D144" s="105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36:D136"/>
    <mergeCell ref="C137:D137"/>
    <mergeCell ref="C138:D138"/>
    <mergeCell ref="C139:D139"/>
    <mergeCell ref="C140:D140"/>
    <mergeCell ref="C14:D14"/>
    <mergeCell ref="C114:D114"/>
    <mergeCell ref="C26:D26"/>
    <mergeCell ref="A143:B143"/>
    <mergeCell ref="C143:D143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  <mergeCell ref="A118:E118"/>
    <mergeCell ref="A119:B119"/>
    <mergeCell ref="C119:D119"/>
    <mergeCell ref="A120:B120"/>
    <mergeCell ref="C120:D120"/>
    <mergeCell ref="C39:D39"/>
    <mergeCell ref="C40:D40"/>
    <mergeCell ref="A42:B42"/>
    <mergeCell ref="C42:D42"/>
    <mergeCell ref="C41:D41"/>
    <mergeCell ref="H132:H133"/>
    <mergeCell ref="A134:B134"/>
    <mergeCell ref="C134:D134"/>
    <mergeCell ref="C135:D135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C109:D109"/>
    <mergeCell ref="C110:D110"/>
    <mergeCell ref="C111:D111"/>
    <mergeCell ref="A104:B114"/>
    <mergeCell ref="C112:D112"/>
    <mergeCell ref="C113:D113"/>
    <mergeCell ref="A121:B127"/>
    <mergeCell ref="A92:C92"/>
    <mergeCell ref="A102:E102"/>
    <mergeCell ref="A103:B103"/>
    <mergeCell ref="C103:D103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24:D24"/>
    <mergeCell ref="C25:D25"/>
    <mergeCell ref="C27:D27"/>
    <mergeCell ref="A28:B28"/>
    <mergeCell ref="C28:D28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8"/>
  <sheetViews>
    <sheetView tabSelected="1" topLeftCell="A35" zoomScaleNormal="100" workbookViewId="0">
      <selection activeCell="G28" sqref="G2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4" t="s">
        <v>247</v>
      </c>
      <c r="B1" s="74"/>
      <c r="C1" s="74"/>
      <c r="D1" s="74"/>
      <c r="E1" s="74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E135</f>
        <v>562.79999999999927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14" t="s">
        <v>22</v>
      </c>
      <c r="B4" s="114"/>
      <c r="C4" s="6">
        <f>SUM(C3)</f>
        <v>562.79999999999927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105" t="s">
        <v>23</v>
      </c>
      <c r="B5" s="105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7" t="s">
        <v>248</v>
      </c>
      <c r="B8" s="87"/>
      <c r="C8" s="87"/>
      <c r="D8" s="87"/>
      <c r="E8" s="8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1" t="s">
        <v>196</v>
      </c>
      <c r="D10" s="81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1" t="s">
        <v>252</v>
      </c>
      <c r="D11" s="81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1" t="s">
        <v>254</v>
      </c>
      <c r="D12" s="81"/>
      <c r="E12" s="6">
        <v>174</v>
      </c>
    </row>
    <row r="13" spans="1:29" ht="80.099999999999994" customHeight="1" x14ac:dyDescent="0.25">
      <c r="A13" s="72" t="s">
        <v>253</v>
      </c>
      <c r="B13" s="73" t="s">
        <v>533</v>
      </c>
      <c r="C13" s="116" t="s">
        <v>540</v>
      </c>
      <c r="D13" s="124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255</v>
      </c>
      <c r="B14" s="63" t="s">
        <v>539</v>
      </c>
      <c r="C14" s="123" t="s">
        <v>550</v>
      </c>
      <c r="D14" s="91"/>
      <c r="E14" s="6">
        <v>110</v>
      </c>
      <c r="G14" s="15"/>
      <c r="H14" s="15"/>
      <c r="I14" s="15"/>
    </row>
    <row r="15" spans="1:29" ht="21.6" customHeight="1" x14ac:dyDescent="0.25">
      <c r="A15" s="13" t="s">
        <v>256</v>
      </c>
      <c r="B15" s="14" t="s">
        <v>32</v>
      </c>
      <c r="C15" s="81" t="s">
        <v>33</v>
      </c>
      <c r="D15" s="81"/>
      <c r="E15" s="6">
        <v>2405</v>
      </c>
      <c r="G15" s="15"/>
      <c r="H15" s="15"/>
      <c r="I15" s="15"/>
    </row>
    <row r="16" spans="1:29" ht="21.6" customHeight="1" x14ac:dyDescent="0.25">
      <c r="A16" s="82"/>
      <c r="B16" s="82"/>
      <c r="C16" s="105" t="s">
        <v>35</v>
      </c>
      <c r="D16" s="105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7" t="s">
        <v>257</v>
      </c>
      <c r="B18" s="87"/>
      <c r="C18" s="87"/>
      <c r="D18" s="87"/>
      <c r="E18" s="8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80" t="s">
        <v>28</v>
      </c>
      <c r="D19" s="80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53</v>
      </c>
      <c r="C20" s="81" t="s">
        <v>196</v>
      </c>
      <c r="D20" s="81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2" t="s">
        <v>259</v>
      </c>
      <c r="B21" s="73" t="s">
        <v>533</v>
      </c>
      <c r="C21" s="116" t="s">
        <v>542</v>
      </c>
      <c r="D21" s="89"/>
      <c r="E21" s="6">
        <v>42</v>
      </c>
      <c r="G21" s="15"/>
      <c r="H21" s="15"/>
      <c r="I21" s="15"/>
    </row>
    <row r="22" spans="1:26" ht="21.6" customHeight="1" x14ac:dyDescent="0.25">
      <c r="A22" s="13" t="s">
        <v>260</v>
      </c>
      <c r="B22" s="14" t="s">
        <v>32</v>
      </c>
      <c r="C22" s="81" t="s">
        <v>33</v>
      </c>
      <c r="D22" s="81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261</v>
      </c>
      <c r="B23" s="14" t="s">
        <v>262</v>
      </c>
      <c r="C23" s="81" t="s">
        <v>263</v>
      </c>
      <c r="D23" s="81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264</v>
      </c>
      <c r="B24" s="14" t="s">
        <v>265</v>
      </c>
      <c r="C24" s="91" t="s">
        <v>266</v>
      </c>
      <c r="D24" s="91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489</v>
      </c>
      <c r="B25" s="14" t="s">
        <v>139</v>
      </c>
      <c r="C25" s="91" t="s">
        <v>490</v>
      </c>
      <c r="D25" s="91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494</v>
      </c>
      <c r="B26" s="63" t="s">
        <v>496</v>
      </c>
      <c r="C26" s="107" t="s">
        <v>495</v>
      </c>
      <c r="D26" s="12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494</v>
      </c>
      <c r="B27" s="63" t="s">
        <v>497</v>
      </c>
      <c r="C27" s="116" t="s">
        <v>523</v>
      </c>
      <c r="D27" s="12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498</v>
      </c>
      <c r="B28" s="63" t="s">
        <v>141</v>
      </c>
      <c r="C28" s="116" t="s">
        <v>499</v>
      </c>
      <c r="D28" s="124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498</v>
      </c>
      <c r="B29" s="63" t="s">
        <v>15</v>
      </c>
      <c r="C29" s="116" t="s">
        <v>500</v>
      </c>
      <c r="D29" s="124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505</v>
      </c>
      <c r="B30" s="63" t="s">
        <v>141</v>
      </c>
      <c r="C30" s="116" t="s">
        <v>506</v>
      </c>
      <c r="D30" s="124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512</v>
      </c>
      <c r="B31" s="63" t="s">
        <v>141</v>
      </c>
      <c r="C31" s="116" t="s">
        <v>513</v>
      </c>
      <c r="D31" s="124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2"/>
      <c r="B32" s="82"/>
      <c r="C32" s="105" t="s">
        <v>35</v>
      </c>
      <c r="D32" s="105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7" t="s">
        <v>527</v>
      </c>
      <c r="B34" s="87"/>
      <c r="C34" s="87"/>
      <c r="D34" s="87"/>
      <c r="E34" s="87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80" t="s">
        <v>28</v>
      </c>
      <c r="D35" s="80"/>
      <c r="E35" s="5" t="s">
        <v>29</v>
      </c>
    </row>
    <row r="36" spans="1:26" ht="21.6" customHeight="1" x14ac:dyDescent="0.25">
      <c r="A36" s="13" t="s">
        <v>267</v>
      </c>
      <c r="B36" s="14" t="s">
        <v>53</v>
      </c>
      <c r="C36" s="81" t="s">
        <v>196</v>
      </c>
      <c r="D36" s="81"/>
      <c r="E36" s="6">
        <v>0</v>
      </c>
    </row>
    <row r="37" spans="1:26" ht="50.1" customHeight="1" x14ac:dyDescent="0.25">
      <c r="A37" s="13" t="s">
        <v>268</v>
      </c>
      <c r="B37" s="14" t="s">
        <v>546</v>
      </c>
      <c r="C37" s="123" t="s">
        <v>552</v>
      </c>
      <c r="D37" s="81"/>
      <c r="E37" s="6">
        <v>192</v>
      </c>
    </row>
    <row r="38" spans="1:26" ht="21.6" customHeight="1" x14ac:dyDescent="0.25">
      <c r="A38" s="13"/>
      <c r="B38" s="14" t="s">
        <v>501</v>
      </c>
      <c r="C38" s="88" t="s">
        <v>502</v>
      </c>
      <c r="D38" s="89"/>
      <c r="E38" s="6">
        <v>900</v>
      </c>
    </row>
    <row r="39" spans="1:26" ht="21.6" customHeight="1" x14ac:dyDescent="0.25">
      <c r="A39" s="13" t="s">
        <v>268</v>
      </c>
      <c r="B39" s="14" t="s">
        <v>32</v>
      </c>
      <c r="C39" s="81" t="s">
        <v>33</v>
      </c>
      <c r="D39" s="81"/>
      <c r="E39" s="6">
        <v>2405</v>
      </c>
    </row>
    <row r="40" spans="1:26" ht="150" customHeight="1" x14ac:dyDescent="0.25">
      <c r="A40" s="13"/>
      <c r="B40" s="63" t="s">
        <v>139</v>
      </c>
      <c r="C40" s="116" t="s">
        <v>525</v>
      </c>
      <c r="D40" s="89"/>
      <c r="E40" s="6">
        <v>66.400000000000006</v>
      </c>
    </row>
    <row r="41" spans="1:26" ht="21.6" customHeight="1" x14ac:dyDescent="0.25">
      <c r="A41" s="13" t="s">
        <v>268</v>
      </c>
      <c r="B41" s="63" t="s">
        <v>517</v>
      </c>
      <c r="C41" s="116" t="s">
        <v>518</v>
      </c>
      <c r="D41" s="124"/>
      <c r="E41" s="6">
        <v>200</v>
      </c>
    </row>
    <row r="42" spans="1:26" ht="21.6" customHeight="1" x14ac:dyDescent="0.25">
      <c r="A42" s="82"/>
      <c r="B42" s="82"/>
      <c r="C42" s="126" t="s">
        <v>35</v>
      </c>
      <c r="D42" s="127"/>
      <c r="E42" s="6">
        <f>SUM(E36:E41)</f>
        <v>3763.4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93" t="s">
        <v>269</v>
      </c>
      <c r="B47" s="93"/>
      <c r="C47" s="93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2" t="s">
        <v>67</v>
      </c>
      <c r="B49" s="92"/>
      <c r="C49" s="92"/>
    </row>
    <row r="50" spans="1:3" ht="21.6" customHeight="1" x14ac:dyDescent="0.25">
      <c r="A50" s="13" t="s">
        <v>251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70</v>
      </c>
      <c r="B52" s="42" t="s">
        <v>71</v>
      </c>
      <c r="C52" s="23">
        <v>149</v>
      </c>
    </row>
    <row r="53" spans="1:3" ht="21.6" customHeight="1" x14ac:dyDescent="0.25">
      <c r="A53" s="25"/>
      <c r="B53" s="27" t="s">
        <v>73</v>
      </c>
      <c r="C53" s="23">
        <f>SUM(C50:C52)</f>
        <v>149</v>
      </c>
    </row>
    <row r="54" spans="1:3" ht="21.6" customHeight="1" x14ac:dyDescent="0.25">
      <c r="A54" s="92" t="s">
        <v>270</v>
      </c>
      <c r="B54" s="92"/>
      <c r="C54" s="92"/>
    </row>
    <row r="55" spans="1:3" ht="21.6" customHeight="1" x14ac:dyDescent="0.25">
      <c r="A55" s="92"/>
      <c r="B55" s="92"/>
      <c r="C55" s="92"/>
    </row>
    <row r="56" spans="1:3" ht="21.6" customHeight="1" x14ac:dyDescent="0.25">
      <c r="A56" s="13" t="s">
        <v>78</v>
      </c>
      <c r="B56" s="42"/>
      <c r="C56" s="23">
        <v>0</v>
      </c>
    </row>
    <row r="57" spans="1:3" ht="21.6" customHeight="1" x14ac:dyDescent="0.25">
      <c r="A57" s="13" t="s">
        <v>80</v>
      </c>
      <c r="B57" s="42"/>
      <c r="C57" s="23">
        <v>0</v>
      </c>
    </row>
    <row r="58" spans="1:3" ht="21.6" customHeight="1" x14ac:dyDescent="0.25">
      <c r="A58" s="13" t="s">
        <v>82</v>
      </c>
      <c r="B58" s="42"/>
      <c r="C58" s="23">
        <v>0</v>
      </c>
    </row>
    <row r="59" spans="1:3" ht="21.6" customHeight="1" x14ac:dyDescent="0.25">
      <c r="A59" s="13" t="s">
        <v>84</v>
      </c>
      <c r="B59" s="42"/>
      <c r="C59" s="23">
        <v>0</v>
      </c>
    </row>
    <row r="60" spans="1:3" ht="21.6" customHeight="1" x14ac:dyDescent="0.25">
      <c r="A60" s="13" t="s">
        <v>213</v>
      </c>
      <c r="B60" s="42"/>
      <c r="C60" s="23">
        <v>0</v>
      </c>
    </row>
    <row r="61" spans="1:3" ht="21.6" customHeight="1" x14ac:dyDescent="0.25">
      <c r="A61" s="13"/>
      <c r="B61" s="27" t="s">
        <v>86</v>
      </c>
      <c r="C61" s="23">
        <f>SUM(C56:C60)</f>
        <v>0</v>
      </c>
    </row>
    <row r="62" spans="1:3" ht="21.6" customHeight="1" x14ac:dyDescent="0.25">
      <c r="A62" s="92" t="s">
        <v>88</v>
      </c>
      <c r="B62" s="92"/>
      <c r="C62" s="92"/>
    </row>
    <row r="63" spans="1:3" ht="21.6" customHeight="1" x14ac:dyDescent="0.25">
      <c r="A63" s="13" t="s">
        <v>90</v>
      </c>
      <c r="B63" s="42" t="s">
        <v>91</v>
      </c>
      <c r="C63" s="23">
        <v>0</v>
      </c>
    </row>
    <row r="64" spans="1:3" ht="21.6" customHeight="1" x14ac:dyDescent="0.25">
      <c r="A64" s="13" t="s">
        <v>93</v>
      </c>
      <c r="B64" s="42" t="s">
        <v>94</v>
      </c>
      <c r="C64" s="23">
        <v>0</v>
      </c>
    </row>
    <row r="65" spans="1:3" ht="21.6" customHeight="1" x14ac:dyDescent="0.25">
      <c r="A65" s="13"/>
      <c r="B65" s="27" t="s">
        <v>96</v>
      </c>
      <c r="C65" s="23">
        <f>SUM(C63:C64)</f>
        <v>0</v>
      </c>
    </row>
    <row r="66" spans="1:3" ht="21.6" customHeight="1" x14ac:dyDescent="0.25">
      <c r="A66" s="92" t="s">
        <v>98</v>
      </c>
      <c r="B66" s="92"/>
      <c r="C66" s="92"/>
    </row>
    <row r="67" spans="1:3" ht="21.6" customHeight="1" x14ac:dyDescent="0.25">
      <c r="A67" s="13" t="s">
        <v>100</v>
      </c>
      <c r="B67" s="42" t="s">
        <v>101</v>
      </c>
      <c r="C67" s="23">
        <v>0</v>
      </c>
    </row>
    <row r="68" spans="1:3" ht="21.6" customHeight="1" x14ac:dyDescent="0.25">
      <c r="A68" s="25"/>
      <c r="B68" s="42" t="s">
        <v>103</v>
      </c>
      <c r="C68" s="23">
        <v>0</v>
      </c>
    </row>
    <row r="69" spans="1:3" ht="21.6" customHeight="1" x14ac:dyDescent="0.25">
      <c r="A69" s="25"/>
      <c r="B69" s="42" t="s">
        <v>105</v>
      </c>
      <c r="C69" s="23">
        <v>0</v>
      </c>
    </row>
    <row r="70" spans="1:3" ht="21.6" customHeight="1" x14ac:dyDescent="0.25">
      <c r="A70" s="25"/>
      <c r="B70" s="27" t="s">
        <v>107</v>
      </c>
      <c r="C70" s="23">
        <f>SUM(C67:C69)</f>
        <v>0</v>
      </c>
    </row>
    <row r="71" spans="1:3" ht="21.6" customHeight="1" x14ac:dyDescent="0.25">
      <c r="A71" s="92" t="s">
        <v>108</v>
      </c>
      <c r="B71" s="92"/>
      <c r="C71" s="92"/>
    </row>
    <row r="72" spans="1:3" ht="21.6" customHeight="1" x14ac:dyDescent="0.25">
      <c r="A72" s="13" t="s">
        <v>109</v>
      </c>
      <c r="B72" s="42" t="s">
        <v>110</v>
      </c>
      <c r="C72" s="23">
        <v>0</v>
      </c>
    </row>
    <row r="73" spans="1:3" ht="21.6" customHeight="1" x14ac:dyDescent="0.25">
      <c r="A73" s="25"/>
      <c r="B73" s="27" t="s">
        <v>111</v>
      </c>
      <c r="C73" s="23">
        <f>SUM(C72)</f>
        <v>0</v>
      </c>
    </row>
    <row r="74" spans="1:3" ht="21.6" customHeight="1" x14ac:dyDescent="0.25">
      <c r="A74" s="92" t="s">
        <v>112</v>
      </c>
      <c r="B74" s="92"/>
      <c r="C74" s="92"/>
    </row>
    <row r="75" spans="1:3" ht="43.15" customHeight="1" x14ac:dyDescent="0.25">
      <c r="A75" s="13" t="s">
        <v>271</v>
      </c>
      <c r="B75" s="42" t="s">
        <v>114</v>
      </c>
      <c r="C75" s="23">
        <v>0</v>
      </c>
    </row>
    <row r="76" spans="1:3" ht="21.6" customHeight="1" x14ac:dyDescent="0.25">
      <c r="A76" s="13" t="s">
        <v>115</v>
      </c>
      <c r="B76" s="42" t="s">
        <v>116</v>
      </c>
      <c r="C76" s="23">
        <v>0</v>
      </c>
    </row>
    <row r="77" spans="1:3" ht="43.15" customHeight="1" x14ac:dyDescent="0.25">
      <c r="A77" s="13" t="s">
        <v>117</v>
      </c>
      <c r="B77" s="42" t="s">
        <v>118</v>
      </c>
      <c r="C77" s="23">
        <v>0</v>
      </c>
    </row>
    <row r="78" spans="1:3" ht="21.6" customHeight="1" x14ac:dyDescent="0.25">
      <c r="A78" s="13" t="s">
        <v>119</v>
      </c>
      <c r="B78" s="42" t="s">
        <v>119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2" t="s">
        <v>121</v>
      </c>
      <c r="B80" s="92"/>
      <c r="C80" s="92"/>
    </row>
    <row r="81" spans="1:3" ht="21.6" customHeight="1" x14ac:dyDescent="0.25">
      <c r="A81" s="13" t="s">
        <v>122</v>
      </c>
      <c r="B81" s="42"/>
      <c r="C81" s="23">
        <v>0</v>
      </c>
    </row>
    <row r="82" spans="1:3" ht="21.6" customHeight="1" x14ac:dyDescent="0.25">
      <c r="A82" s="25" t="s">
        <v>123</v>
      </c>
      <c r="B82" s="42" t="s">
        <v>124</v>
      </c>
      <c r="C82" s="23">
        <v>0</v>
      </c>
    </row>
    <row r="83" spans="1:3" ht="21.6" customHeight="1" x14ac:dyDescent="0.25">
      <c r="A83" s="13" t="s">
        <v>53</v>
      </c>
      <c r="B83" s="42" t="s">
        <v>125</v>
      </c>
      <c r="C83" s="23">
        <v>0</v>
      </c>
    </row>
    <row r="84" spans="1:3" ht="21.6" customHeight="1" x14ac:dyDescent="0.25">
      <c r="A84" s="13"/>
      <c r="B84" s="27" t="s">
        <v>126</v>
      </c>
      <c r="C84" s="23">
        <f>SUM(C81:C83)</f>
        <v>0</v>
      </c>
    </row>
    <row r="85" spans="1:3" ht="21.6" customHeight="1" x14ac:dyDescent="0.25">
      <c r="A85" s="92" t="s">
        <v>127</v>
      </c>
      <c r="B85" s="92"/>
      <c r="C85" s="92"/>
    </row>
    <row r="86" spans="1:3" ht="21.6" customHeight="1" x14ac:dyDescent="0.25">
      <c r="A86" s="13" t="s">
        <v>128</v>
      </c>
      <c r="B86" s="42" t="s">
        <v>129</v>
      </c>
      <c r="C86" s="23">
        <v>200</v>
      </c>
    </row>
    <row r="87" spans="1:3" ht="21.6" customHeight="1" x14ac:dyDescent="0.25">
      <c r="A87" s="7" t="s">
        <v>130</v>
      </c>
      <c r="B87" s="42" t="s">
        <v>131</v>
      </c>
      <c r="C87" s="23">
        <v>68</v>
      </c>
    </row>
    <row r="88" spans="1:3" ht="39.950000000000003" customHeight="1" x14ac:dyDescent="0.25">
      <c r="A88" s="13" t="s">
        <v>132</v>
      </c>
      <c r="B88" s="60" t="s">
        <v>272</v>
      </c>
      <c r="C88" s="23">
        <v>52</v>
      </c>
    </row>
    <row r="89" spans="1:3" ht="21.6" customHeight="1" x14ac:dyDescent="0.25">
      <c r="A89" s="13" t="s">
        <v>134</v>
      </c>
      <c r="B89" s="42" t="s">
        <v>215</v>
      </c>
      <c r="C89" s="23">
        <v>900</v>
      </c>
    </row>
    <row r="90" spans="1:3" ht="21.6" customHeight="1" x14ac:dyDescent="0.25">
      <c r="A90" s="25"/>
      <c r="B90" s="27" t="s">
        <v>136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2" t="s">
        <v>138</v>
      </c>
      <c r="B92" s="92"/>
      <c r="C92" s="92"/>
    </row>
    <row r="93" spans="1:3" ht="21.6" customHeight="1" x14ac:dyDescent="0.25">
      <c r="A93" s="25" t="s">
        <v>139</v>
      </c>
      <c r="B93" s="4"/>
      <c r="C93" s="6">
        <f>IF(('July 2024 - September 2024'!C93)+SUM(E107+E117+E128)  &lt; 0,(('July 2024 - September 2024'!C93))+SUM(E107+E117+E128), TEXT((('July 2024 - September 2024'!C93))+SUM(E107+E117+E128),"+$0.00"))</f>
        <v>-7933</v>
      </c>
    </row>
    <row r="94" spans="1:3" ht="21.6" customHeight="1" x14ac:dyDescent="0.25">
      <c r="A94" s="25" t="s">
        <v>140</v>
      </c>
      <c r="B94" s="4"/>
      <c r="C94" s="6">
        <v>0</v>
      </c>
    </row>
    <row r="95" spans="1:3" ht="21.6" customHeight="1" x14ac:dyDescent="0.25">
      <c r="A95" s="25" t="s">
        <v>141</v>
      </c>
      <c r="B95" s="4"/>
      <c r="C95" s="6">
        <f>IF(('July 2024 - September 2024'!C95)+SUM(E106+E118+E130) &lt; 0,(('July 2024 - September 2024'!C95))+SUM(E106+E118+E130), TEXT((('July 2024 - September 2024'!C95))+SUM(E106+E118+E130),"+$0.00")) - 1000</f>
        <v>-500</v>
      </c>
    </row>
    <row r="96" spans="1:3" ht="43.15" customHeight="1" x14ac:dyDescent="0.25">
      <c r="A96" s="13" t="s">
        <v>142</v>
      </c>
      <c r="B96" s="4"/>
      <c r="C96" s="6">
        <v>0</v>
      </c>
    </row>
    <row r="97" spans="1:8" ht="43.15" customHeight="1" x14ac:dyDescent="0.25">
      <c r="A97" s="13" t="s">
        <v>143</v>
      </c>
      <c r="B97" s="4"/>
      <c r="C97" s="6">
        <v>0</v>
      </c>
    </row>
    <row r="98" spans="1:8" ht="21.6" customHeight="1" x14ac:dyDescent="0.25">
      <c r="A98" s="25"/>
      <c r="B98" s="27" t="s">
        <v>144</v>
      </c>
      <c r="C98" s="6">
        <f>C93+C94+C95+C96+C97</f>
        <v>-8433</v>
      </c>
    </row>
    <row r="99" spans="1:8" ht="21.6" customHeight="1" x14ac:dyDescent="0.25">
      <c r="A99" s="13"/>
      <c r="B99" s="11" t="s">
        <v>145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6" t="s">
        <v>273</v>
      </c>
      <c r="B102" s="96"/>
      <c r="C102" s="96"/>
      <c r="D102" s="96"/>
      <c r="E102" s="96"/>
      <c r="G102" s="37" t="s">
        <v>237</v>
      </c>
      <c r="H102" s="23">
        <v>651.70000000000005</v>
      </c>
    </row>
    <row r="103" spans="1:8" ht="21.6" customHeight="1" x14ac:dyDescent="0.25">
      <c r="A103" s="96" t="s">
        <v>147</v>
      </c>
      <c r="B103" s="96"/>
      <c r="C103" s="96" t="s">
        <v>28</v>
      </c>
      <c r="D103" s="96"/>
      <c r="E103" s="28" t="s">
        <v>29</v>
      </c>
      <c r="G103" s="38" t="s">
        <v>238</v>
      </c>
      <c r="H103" s="115">
        <f>C86-H102</f>
        <v>-451.70000000000005</v>
      </c>
    </row>
    <row r="104" spans="1:8" ht="43.15" customHeight="1" x14ac:dyDescent="0.25">
      <c r="A104" s="97" t="s">
        <v>274</v>
      </c>
      <c r="B104" s="97"/>
      <c r="C104" s="81"/>
      <c r="D104" s="81"/>
      <c r="E104" s="6">
        <f>'July 2024 - September 2024'!E144</f>
        <v>598.71</v>
      </c>
      <c r="G104" s="39" t="s">
        <v>240</v>
      </c>
      <c r="H104" s="115"/>
    </row>
    <row r="105" spans="1:8" ht="99.95" customHeight="1" x14ac:dyDescent="0.25">
      <c r="A105" s="99" t="s">
        <v>127</v>
      </c>
      <c r="B105" s="100"/>
      <c r="C105" s="123" t="s">
        <v>545</v>
      </c>
      <c r="D105" s="91"/>
      <c r="E105" s="23">
        <v>719.7</v>
      </c>
      <c r="H105"/>
    </row>
    <row r="106" spans="1:8" ht="21.6" customHeight="1" x14ac:dyDescent="0.25">
      <c r="A106" s="101"/>
      <c r="B106" s="102"/>
      <c r="C106" s="81" t="s">
        <v>275</v>
      </c>
      <c r="D106" s="81"/>
      <c r="E106" s="23">
        <v>200</v>
      </c>
    </row>
    <row r="107" spans="1:8" ht="21.6" customHeight="1" x14ac:dyDescent="0.25">
      <c r="A107" s="101"/>
      <c r="B107" s="102"/>
      <c r="C107" s="81" t="s">
        <v>232</v>
      </c>
      <c r="D107" s="81"/>
      <c r="E107" s="23">
        <v>0</v>
      </c>
    </row>
    <row r="108" spans="1:8" ht="21.6" customHeight="1" x14ac:dyDescent="0.25">
      <c r="A108" s="101"/>
      <c r="B108" s="102"/>
      <c r="C108" s="81" t="s">
        <v>276</v>
      </c>
      <c r="D108" s="81"/>
      <c r="E108" s="23">
        <v>58</v>
      </c>
    </row>
    <row r="109" spans="1:8" ht="21.6" customHeight="1" x14ac:dyDescent="0.25">
      <c r="A109" s="101"/>
      <c r="B109" s="102"/>
      <c r="C109" s="81" t="s">
        <v>277</v>
      </c>
      <c r="D109" s="81"/>
      <c r="E109" s="23">
        <v>600</v>
      </c>
    </row>
    <row r="110" spans="1:8" ht="21.6" customHeight="1" x14ac:dyDescent="0.25">
      <c r="A110" s="103"/>
      <c r="B110" s="104"/>
      <c r="C110" s="119" t="s">
        <v>551</v>
      </c>
      <c r="D110" s="120"/>
      <c r="E110" s="23">
        <v>321.85000000000002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C99</f>
        <v>1369</v>
      </c>
    </row>
    <row r="112" spans="1:8" ht="21.6" customHeight="1" x14ac:dyDescent="0.25">
      <c r="A112" s="97"/>
      <c r="B112" s="97"/>
      <c r="C112" s="95" t="s">
        <v>149</v>
      </c>
      <c r="D112" s="95"/>
      <c r="E112" s="6">
        <f>('July 2024 - September 2024'!E144+E16)-SUM(E105:E111)</f>
        <v>125.15999999999985</v>
      </c>
    </row>
    <row r="113" spans="1:8" ht="13.5" customHeight="1" x14ac:dyDescent="0.25"/>
    <row r="114" spans="1:8" ht="21.6" customHeight="1" x14ac:dyDescent="0.25">
      <c r="A114" s="96" t="s">
        <v>278</v>
      </c>
      <c r="B114" s="96"/>
      <c r="C114" s="96"/>
      <c r="D114" s="96"/>
      <c r="E114" s="96"/>
      <c r="H114"/>
    </row>
    <row r="115" spans="1:8" ht="21.6" customHeight="1" x14ac:dyDescent="0.25">
      <c r="A115" s="96" t="s">
        <v>147</v>
      </c>
      <c r="B115" s="96"/>
      <c r="C115" s="96" t="s">
        <v>28</v>
      </c>
      <c r="D115" s="96"/>
      <c r="E115" s="28" t="s">
        <v>29</v>
      </c>
      <c r="H115"/>
    </row>
    <row r="116" spans="1:8" ht="43.15" customHeight="1" x14ac:dyDescent="0.25">
      <c r="A116" s="97" t="s">
        <v>279</v>
      </c>
      <c r="B116" s="97"/>
      <c r="C116" s="81"/>
      <c r="D116" s="81"/>
      <c r="E116" s="6">
        <f>E112</f>
        <v>125.15999999999985</v>
      </c>
      <c r="H116"/>
    </row>
    <row r="117" spans="1:8" ht="43.15" customHeight="1" x14ac:dyDescent="0.25">
      <c r="A117" s="99" t="s">
        <v>127</v>
      </c>
      <c r="B117" s="100"/>
      <c r="C117" s="91" t="s">
        <v>492</v>
      </c>
      <c r="D117" s="91"/>
      <c r="E117" s="23">
        <v>0</v>
      </c>
      <c r="H117"/>
    </row>
    <row r="118" spans="1:8" ht="21.6" customHeight="1" x14ac:dyDescent="0.25">
      <c r="A118" s="101"/>
      <c r="B118" s="102"/>
      <c r="C118" s="81" t="s">
        <v>280</v>
      </c>
      <c r="D118" s="81"/>
      <c r="E118" s="23">
        <v>300</v>
      </c>
    </row>
    <row r="119" spans="1:8" ht="290.10000000000002" customHeight="1" x14ac:dyDescent="0.25">
      <c r="A119" s="101"/>
      <c r="B119" s="102"/>
      <c r="C119" s="123" t="s">
        <v>522</v>
      </c>
      <c r="D119" s="91"/>
      <c r="E119" s="23">
        <v>3389</v>
      </c>
      <c r="G119" s="31"/>
    </row>
    <row r="120" spans="1:8" ht="24.95" customHeight="1" x14ac:dyDescent="0.25">
      <c r="A120" s="103"/>
      <c r="B120" s="104"/>
      <c r="C120" s="116" t="s">
        <v>491</v>
      </c>
      <c r="D120" s="124"/>
      <c r="E120" s="23">
        <v>200</v>
      </c>
      <c r="G120" s="31"/>
    </row>
    <row r="121" spans="1:8" ht="21.6" customHeight="1" x14ac:dyDescent="0.25">
      <c r="A121" s="97" t="s">
        <v>148</v>
      </c>
      <c r="B121" s="97"/>
      <c r="C121" s="81"/>
      <c r="D121" s="81"/>
      <c r="E121" s="23">
        <f>C99</f>
        <v>1369</v>
      </c>
    </row>
    <row r="122" spans="1:8" ht="21.6" customHeight="1" x14ac:dyDescent="0.25">
      <c r="A122" s="97"/>
      <c r="B122" s="97"/>
      <c r="C122" s="105" t="s">
        <v>158</v>
      </c>
      <c r="D122" s="105"/>
      <c r="E122" s="6">
        <f>(E32+E116)-SUM(E117:E121)</f>
        <v>280.29999999999927</v>
      </c>
    </row>
    <row r="123" spans="1:8" ht="13.5" customHeight="1" x14ac:dyDescent="0.25">
      <c r="A123" s="30"/>
      <c r="B123" s="30"/>
      <c r="C123" s="30"/>
      <c r="D123" s="30"/>
      <c r="E123" s="30"/>
      <c r="H123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96" t="s">
        <v>528</v>
      </c>
      <c r="B125" s="96"/>
      <c r="C125" s="96"/>
      <c r="D125" s="96"/>
      <c r="E125" s="96"/>
    </row>
    <row r="126" spans="1:8" ht="21.6" customHeight="1" x14ac:dyDescent="0.25">
      <c r="A126" s="96" t="s">
        <v>147</v>
      </c>
      <c r="B126" s="96"/>
      <c r="C126" s="96" t="s">
        <v>28</v>
      </c>
      <c r="D126" s="96"/>
      <c r="E126" s="28" t="s">
        <v>29</v>
      </c>
    </row>
    <row r="127" spans="1:8" ht="43.15" customHeight="1" x14ac:dyDescent="0.25">
      <c r="A127" s="97" t="s">
        <v>281</v>
      </c>
      <c r="B127" s="97"/>
      <c r="C127" s="81"/>
      <c r="D127" s="81"/>
      <c r="E127" s="6">
        <f>E122</f>
        <v>280.29999999999927</v>
      </c>
      <c r="H127"/>
    </row>
    <row r="128" spans="1:8" ht="21.6" customHeight="1" x14ac:dyDescent="0.25">
      <c r="A128" s="99" t="s">
        <v>127</v>
      </c>
      <c r="B128" s="100"/>
      <c r="C128" s="123" t="s">
        <v>152</v>
      </c>
      <c r="D128" s="91"/>
      <c r="E128" s="23">
        <v>0</v>
      </c>
      <c r="H128"/>
    </row>
    <row r="129" spans="1:8" ht="39.950000000000003" customHeight="1" x14ac:dyDescent="0.25">
      <c r="A129" s="101"/>
      <c r="B129" s="102"/>
      <c r="C129" s="116" t="s">
        <v>514</v>
      </c>
      <c r="D129" s="125"/>
      <c r="E129" s="23">
        <v>351</v>
      </c>
      <c r="H129"/>
    </row>
    <row r="130" spans="1:8" ht="21.6" customHeight="1" x14ac:dyDescent="0.25">
      <c r="A130" s="101"/>
      <c r="B130" s="102"/>
      <c r="C130" s="107" t="s">
        <v>243</v>
      </c>
      <c r="D130" s="125"/>
      <c r="E130" s="23">
        <v>500</v>
      </c>
      <c r="H130"/>
    </row>
    <row r="131" spans="1:8" ht="50.1" customHeight="1" x14ac:dyDescent="0.25">
      <c r="A131" s="101"/>
      <c r="B131" s="102"/>
      <c r="C131" s="123" t="s">
        <v>515</v>
      </c>
      <c r="D131" s="91"/>
      <c r="E131" s="23">
        <v>370</v>
      </c>
      <c r="H131"/>
    </row>
    <row r="132" spans="1:8" ht="86.45" customHeight="1" x14ac:dyDescent="0.25">
      <c r="A132" s="101"/>
      <c r="B132" s="102"/>
      <c r="C132" s="91" t="s">
        <v>516</v>
      </c>
      <c r="D132" s="91"/>
      <c r="E132" s="23">
        <v>228</v>
      </c>
    </row>
    <row r="133" spans="1:8" ht="200.1" customHeight="1" x14ac:dyDescent="0.25">
      <c r="A133" s="103"/>
      <c r="B133" s="104"/>
      <c r="C133" s="107" t="s">
        <v>553</v>
      </c>
      <c r="D133" s="125"/>
      <c r="E133" s="23">
        <v>662.9</v>
      </c>
    </row>
    <row r="134" spans="1:8" ht="21.6" customHeight="1" x14ac:dyDescent="0.25">
      <c r="A134" s="97" t="s">
        <v>148</v>
      </c>
      <c r="B134" s="97"/>
      <c r="C134" s="81"/>
      <c r="D134" s="81"/>
      <c r="E134" s="23">
        <f>C99</f>
        <v>1369</v>
      </c>
    </row>
    <row r="135" spans="1:8" ht="21.6" customHeight="1" x14ac:dyDescent="0.25">
      <c r="A135" s="97"/>
      <c r="B135" s="97"/>
      <c r="C135" s="105" t="s">
        <v>158</v>
      </c>
      <c r="D135" s="105"/>
      <c r="E135" s="6">
        <f>(E42+E127)-SUM(E128:E134)</f>
        <v>562.79999999999927</v>
      </c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</sheetData>
  <mergeCells count="96">
    <mergeCell ref="A122:B122"/>
    <mergeCell ref="C122:D122"/>
    <mergeCell ref="A125:E125"/>
    <mergeCell ref="C129:D129"/>
    <mergeCell ref="C132:D132"/>
    <mergeCell ref="C130:D130"/>
    <mergeCell ref="A127:B127"/>
    <mergeCell ref="C127:D127"/>
    <mergeCell ref="C128:D128"/>
    <mergeCell ref="C131:D131"/>
    <mergeCell ref="A126:B126"/>
    <mergeCell ref="C126:D126"/>
    <mergeCell ref="A128:B133"/>
    <mergeCell ref="A134:B134"/>
    <mergeCell ref="C134:D134"/>
    <mergeCell ref="A135:B135"/>
    <mergeCell ref="C135:D135"/>
    <mergeCell ref="C133:D133"/>
    <mergeCell ref="A121:B121"/>
    <mergeCell ref="C121:D121"/>
    <mergeCell ref="C120:D12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C117:D117"/>
    <mergeCell ref="A117:B120"/>
    <mergeCell ref="C118:D118"/>
    <mergeCell ref="C119:D119"/>
    <mergeCell ref="C110:D110"/>
    <mergeCell ref="A102:E102"/>
    <mergeCell ref="A103:B103"/>
    <mergeCell ref="C103:D103"/>
    <mergeCell ref="C105:D105"/>
    <mergeCell ref="C106:D106"/>
    <mergeCell ref="C107:D107"/>
    <mergeCell ref="C108:D108"/>
    <mergeCell ref="C109:D109"/>
    <mergeCell ref="A105:B110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  <mergeCell ref="C19:D19"/>
    <mergeCell ref="C20:D20"/>
    <mergeCell ref="C22:D22"/>
    <mergeCell ref="C23:D23"/>
    <mergeCell ref="C21:D21"/>
    <mergeCell ref="A1:E1"/>
    <mergeCell ref="A4:B4"/>
    <mergeCell ref="A5:B5"/>
    <mergeCell ref="A8:E8"/>
    <mergeCell ref="C9:D9"/>
  </mergeCells>
  <conditionalFormatting sqref="C44:C45 H102 E105:E111 E117:E121 E128:E134">
    <cfRule type="cellIs" dxfId="124" priority="5" operator="equal">
      <formula>0</formula>
    </cfRule>
  </conditionalFormatting>
  <conditionalFormatting sqref="C50:C53 C56:C61 C63:C65 C67:C70 C72:C73 C75:C79 C81:C84 C86:C91 C99 E105:E111 E117:E121 E128:E134">
    <cfRule type="cellIs" dxfId="123" priority="9" operator="equal">
      <formula>0</formula>
    </cfRule>
  </conditionalFormatting>
  <conditionalFormatting sqref="C50:C53 C56:C61 C63:C65 C67:C70 C72:C73 C75:C79 C81:C84 C86:C91 C99">
    <cfRule type="cellIs" dxfId="122" priority="8" operator="equal">
      <formula>0</formula>
    </cfRule>
  </conditionalFormatting>
  <conditionalFormatting sqref="D45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4" zoomScale="115" zoomScaleNormal="115" workbookViewId="0">
      <selection activeCell="A18" sqref="A18:XFD1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4" t="s">
        <v>282</v>
      </c>
      <c r="B1" s="74"/>
      <c r="C1" s="74"/>
      <c r="D1" s="74"/>
      <c r="E1" s="74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2081.7999999999993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14" t="s">
        <v>22</v>
      </c>
      <c r="B4" s="114"/>
      <c r="C4" s="6">
        <f>SUM(C3)</f>
        <v>2081.7999999999993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105" t="s">
        <v>23</v>
      </c>
      <c r="B5" s="105"/>
      <c r="C5" s="6">
        <f>C82</f>
        <v>-4933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7" t="s">
        <v>529</v>
      </c>
      <c r="B8" s="87"/>
      <c r="C8" s="87"/>
      <c r="D8" s="87"/>
      <c r="E8" s="8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80.099999999999994" customHeight="1" x14ac:dyDescent="0.25">
      <c r="A11" s="72" t="s">
        <v>284</v>
      </c>
      <c r="B11" s="73" t="s">
        <v>533</v>
      </c>
      <c r="C11" s="116" t="s">
        <v>562</v>
      </c>
      <c r="D11" s="89"/>
      <c r="E11" s="6">
        <v>124</v>
      </c>
      <c r="G11" s="15"/>
      <c r="H11" s="15"/>
      <c r="I11" s="15"/>
      <c r="J11"/>
    </row>
    <row r="12" spans="1:37" ht="21.6" customHeight="1" x14ac:dyDescent="0.25">
      <c r="A12" s="13" t="s">
        <v>285</v>
      </c>
      <c r="B12" s="14" t="s">
        <v>53</v>
      </c>
      <c r="C12" s="81" t="s">
        <v>196</v>
      </c>
      <c r="D12" s="81"/>
      <c r="E12" s="6">
        <v>0</v>
      </c>
    </row>
    <row r="13" spans="1:37" ht="21.6" customHeight="1" x14ac:dyDescent="0.25">
      <c r="A13" s="82"/>
      <c r="B13" s="82"/>
      <c r="C13" s="105" t="s">
        <v>35</v>
      </c>
      <c r="D13" s="105"/>
      <c r="E13" s="6">
        <f>SUM(E10:E12)</f>
        <v>2529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7" t="s">
        <v>286</v>
      </c>
      <c r="B15" s="87"/>
      <c r="C15" s="87"/>
      <c r="D15" s="87"/>
      <c r="E15" s="8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80" t="s">
        <v>28</v>
      </c>
      <c r="D16" s="80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80.099999999999994" customHeight="1" x14ac:dyDescent="0.25">
      <c r="A18" s="72" t="s">
        <v>288</v>
      </c>
      <c r="B18" s="73" t="s">
        <v>533</v>
      </c>
      <c r="C18" s="116" t="s">
        <v>563</v>
      </c>
      <c r="D18" s="89"/>
      <c r="E18" s="6">
        <v>56</v>
      </c>
      <c r="G18" s="15"/>
      <c r="H18" s="15"/>
      <c r="I18" s="15"/>
      <c r="J18"/>
    </row>
    <row r="19" spans="1:28" ht="21.6" customHeight="1" x14ac:dyDescent="0.25">
      <c r="A19" s="13" t="s">
        <v>289</v>
      </c>
      <c r="B19" s="14" t="s">
        <v>53</v>
      </c>
      <c r="C19" s="81" t="s">
        <v>196</v>
      </c>
      <c r="D19" s="81"/>
      <c r="E19" s="6">
        <v>0</v>
      </c>
    </row>
    <row r="20" spans="1:28" ht="21.6" customHeight="1" x14ac:dyDescent="0.25">
      <c r="A20" s="82"/>
      <c r="B20" s="82"/>
      <c r="C20" s="105" t="s">
        <v>35</v>
      </c>
      <c r="D20" s="105"/>
      <c r="E20" s="6">
        <f>SUM(E17:E19)</f>
        <v>2461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7" t="s">
        <v>290</v>
      </c>
      <c r="B22" s="87"/>
      <c r="C22" s="87"/>
      <c r="D22" s="87"/>
      <c r="E22" s="8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80" t="s">
        <v>28</v>
      </c>
      <c r="D23" s="80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291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292</v>
      </c>
      <c r="B25" s="14" t="s">
        <v>53</v>
      </c>
      <c r="C25" s="81" t="s">
        <v>196</v>
      </c>
      <c r="D25" s="8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2"/>
      <c r="B26" s="82"/>
      <c r="C26" s="105" t="s">
        <v>35</v>
      </c>
      <c r="D26" s="105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3" t="s">
        <v>293</v>
      </c>
      <c r="B31" s="93"/>
      <c r="C31" s="93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92" t="s">
        <v>67</v>
      </c>
      <c r="B33" s="92"/>
      <c r="C33" s="92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92" t="s">
        <v>270</v>
      </c>
      <c r="B38" s="92"/>
      <c r="C38" s="92"/>
    </row>
    <row r="39" spans="1:38" s="15" customFormat="1" ht="21.6" customHeight="1" x14ac:dyDescent="0.25">
      <c r="A39" s="92"/>
      <c r="B39" s="92"/>
      <c r="C39" s="92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92" t="s">
        <v>88</v>
      </c>
      <c r="B46" s="92"/>
      <c r="C46" s="92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92" t="s">
        <v>98</v>
      </c>
      <c r="B50" s="92"/>
      <c r="C50" s="92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92" t="s">
        <v>108</v>
      </c>
      <c r="B55" s="92"/>
      <c r="C55" s="92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92" t="s">
        <v>112</v>
      </c>
      <c r="B58" s="92"/>
      <c r="C58" s="92"/>
    </row>
    <row r="59" spans="1:3" ht="43.15" customHeight="1" x14ac:dyDescent="0.25">
      <c r="A59" s="13" t="s">
        <v>271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2" t="s">
        <v>121</v>
      </c>
      <c r="B64" s="92"/>
      <c r="C64" s="92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92" t="s">
        <v>127</v>
      </c>
      <c r="B69" s="92"/>
      <c r="C69" s="92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294</v>
      </c>
      <c r="C72" s="23">
        <v>52</v>
      </c>
    </row>
    <row r="73" spans="1:3" ht="21.6" customHeight="1" x14ac:dyDescent="0.25">
      <c r="A73" s="13" t="s">
        <v>507</v>
      </c>
      <c r="B73" s="42" t="s">
        <v>508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2" t="s">
        <v>138</v>
      </c>
      <c r="B76" s="92"/>
      <c r="C76" s="92"/>
    </row>
    <row r="77" spans="1:3" ht="21.6" customHeight="1" x14ac:dyDescent="0.25">
      <c r="A77" s="25" t="s">
        <v>139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-4933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-4933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6" t="s">
        <v>530</v>
      </c>
      <c r="B86" s="96"/>
      <c r="C86" s="96"/>
      <c r="D86" s="96"/>
      <c r="E86" s="96"/>
      <c r="F86" s="96"/>
      <c r="G86" s="96"/>
      <c r="J86"/>
    </row>
    <row r="87" spans="1:37" ht="21.6" customHeight="1" x14ac:dyDescent="0.25">
      <c r="A87" s="96" t="s">
        <v>147</v>
      </c>
      <c r="B87" s="96"/>
      <c r="C87" s="96" t="s">
        <v>28</v>
      </c>
      <c r="D87" s="96"/>
      <c r="E87" s="96" t="s">
        <v>29</v>
      </c>
      <c r="F87" s="96"/>
      <c r="G87" s="96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99" t="s">
        <v>127</v>
      </c>
      <c r="B88" s="100"/>
      <c r="C88" s="81" t="s">
        <v>218</v>
      </c>
      <c r="D88" s="81"/>
      <c r="E88" s="128">
        <v>1000</v>
      </c>
      <c r="F88" s="128"/>
      <c r="G88" s="128"/>
      <c r="J88"/>
    </row>
    <row r="89" spans="1:37" ht="43.15" customHeight="1" x14ac:dyDescent="0.25">
      <c r="A89" s="101"/>
      <c r="B89" s="102"/>
      <c r="C89" s="123" t="s">
        <v>526</v>
      </c>
      <c r="D89" s="91"/>
      <c r="E89" s="128">
        <v>0</v>
      </c>
      <c r="F89" s="128"/>
      <c r="G89" s="128"/>
      <c r="J89"/>
    </row>
    <row r="90" spans="1:37" ht="21.6" customHeight="1" x14ac:dyDescent="0.25">
      <c r="A90" s="101"/>
      <c r="B90" s="102"/>
      <c r="C90" s="91" t="s">
        <v>295</v>
      </c>
      <c r="D90" s="91"/>
      <c r="E90" s="128">
        <v>0</v>
      </c>
      <c r="F90" s="128"/>
      <c r="G90" s="128"/>
      <c r="J90"/>
    </row>
    <row r="91" spans="1:37" ht="21.6" customHeight="1" x14ac:dyDescent="0.25">
      <c r="A91" s="101"/>
      <c r="B91" s="102"/>
      <c r="C91" s="107" t="s">
        <v>233</v>
      </c>
      <c r="D91" s="125"/>
      <c r="E91" s="130">
        <v>500</v>
      </c>
      <c r="F91" s="131"/>
      <c r="G91" s="132"/>
      <c r="J91"/>
    </row>
    <row r="92" spans="1:37" ht="180" customHeight="1" x14ac:dyDescent="0.25">
      <c r="A92" s="103"/>
      <c r="B92" s="104"/>
      <c r="C92" s="107" t="s">
        <v>559</v>
      </c>
      <c r="D92" s="125"/>
      <c r="E92" s="128">
        <v>395</v>
      </c>
      <c r="F92" s="128"/>
      <c r="G92" s="128"/>
      <c r="H92" s="31"/>
      <c r="J92"/>
    </row>
    <row r="93" spans="1:37" ht="21.6" customHeight="1" x14ac:dyDescent="0.25">
      <c r="A93" s="97" t="s">
        <v>148</v>
      </c>
      <c r="B93" s="97"/>
      <c r="C93" s="81"/>
      <c r="D93" s="81"/>
      <c r="E93" s="128">
        <f>C83</f>
        <v>347</v>
      </c>
      <c r="F93" s="128"/>
      <c r="G93" s="128"/>
      <c r="J93"/>
    </row>
    <row r="94" spans="1:37" ht="21.6" customHeight="1" x14ac:dyDescent="0.25">
      <c r="A94" s="97"/>
      <c r="B94" s="97"/>
      <c r="C94" s="95" t="s">
        <v>149</v>
      </c>
      <c r="D94" s="95"/>
      <c r="E94" s="78">
        <f>('October 2024 - December 2024'!E135+E13)-SUM(E88:E93)</f>
        <v>849.79999999999927</v>
      </c>
      <c r="F94" s="78"/>
      <c r="G94" s="78"/>
      <c r="J94"/>
    </row>
    <row r="95" spans="1:37" ht="13.5" customHeight="1" x14ac:dyDescent="0.25">
      <c r="J95"/>
    </row>
    <row r="96" spans="1:37" ht="21.6" customHeight="1" x14ac:dyDescent="0.25">
      <c r="A96" s="96" t="s">
        <v>296</v>
      </c>
      <c r="B96" s="96"/>
      <c r="C96" s="96"/>
      <c r="D96" s="96"/>
      <c r="E96" s="96"/>
      <c r="F96" s="96"/>
      <c r="G96" s="96"/>
      <c r="J96"/>
    </row>
    <row r="97" spans="1:37" ht="21.6" customHeight="1" x14ac:dyDescent="0.25">
      <c r="A97" s="96" t="s">
        <v>147</v>
      </c>
      <c r="B97" s="96"/>
      <c r="C97" s="96" t="s">
        <v>28</v>
      </c>
      <c r="D97" s="96"/>
      <c r="E97" s="96" t="s">
        <v>29</v>
      </c>
      <c r="F97" s="96"/>
      <c r="G97" s="96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7" t="s">
        <v>297</v>
      </c>
      <c r="B98" s="97"/>
      <c r="C98" s="81"/>
      <c r="D98" s="81"/>
      <c r="E98" s="78">
        <f>E94</f>
        <v>849.79999999999927</v>
      </c>
      <c r="F98" s="78"/>
      <c r="G98" s="78"/>
      <c r="J98"/>
    </row>
    <row r="99" spans="1:37" ht="43.15" customHeight="1" x14ac:dyDescent="0.25">
      <c r="A99" s="99" t="s">
        <v>127</v>
      </c>
      <c r="B99" s="100"/>
      <c r="C99" s="91" t="s">
        <v>298</v>
      </c>
      <c r="D99" s="91"/>
      <c r="E99" s="128">
        <v>150</v>
      </c>
      <c r="F99" s="128"/>
      <c r="G99" s="128"/>
      <c r="J99"/>
    </row>
    <row r="100" spans="1:37" ht="64.900000000000006" customHeight="1" x14ac:dyDescent="0.25">
      <c r="A100" s="101"/>
      <c r="B100" s="102"/>
      <c r="C100" s="91" t="s">
        <v>493</v>
      </c>
      <c r="D100" s="91"/>
      <c r="E100" s="128">
        <v>0</v>
      </c>
      <c r="F100" s="128"/>
      <c r="G100" s="128"/>
      <c r="J100"/>
    </row>
    <row r="101" spans="1:37" ht="21.6" customHeight="1" x14ac:dyDescent="0.25">
      <c r="A101" s="101"/>
      <c r="B101" s="102"/>
      <c r="C101" s="107" t="s">
        <v>554</v>
      </c>
      <c r="D101" s="125"/>
      <c r="E101" s="130">
        <v>1000</v>
      </c>
      <c r="F101" s="131"/>
      <c r="G101" s="132"/>
      <c r="J101"/>
    </row>
    <row r="102" spans="1:37" ht="180" customHeight="1" x14ac:dyDescent="0.25">
      <c r="A102" s="103"/>
      <c r="B102" s="104"/>
      <c r="C102" s="107" t="s">
        <v>558</v>
      </c>
      <c r="D102" s="125"/>
      <c r="E102" s="128">
        <v>395</v>
      </c>
      <c r="F102" s="128"/>
      <c r="G102" s="128"/>
      <c r="H102" s="31"/>
      <c r="J102"/>
    </row>
    <row r="103" spans="1:37" ht="21.6" customHeight="1" x14ac:dyDescent="0.25">
      <c r="A103" s="97" t="s">
        <v>148</v>
      </c>
      <c r="B103" s="97"/>
      <c r="C103" s="129"/>
      <c r="D103" s="129"/>
      <c r="E103" s="128">
        <f>C83</f>
        <v>347</v>
      </c>
      <c r="F103" s="128"/>
      <c r="G103" s="128"/>
      <c r="J103"/>
    </row>
    <row r="104" spans="1:37" ht="21.6" customHeight="1" x14ac:dyDescent="0.25">
      <c r="A104" s="97"/>
      <c r="B104" s="97"/>
      <c r="C104" s="105" t="s">
        <v>158</v>
      </c>
      <c r="D104" s="105"/>
      <c r="E104" s="78">
        <f>(E20+E98)-SUM(E99:E103)</f>
        <v>1418.7999999999993</v>
      </c>
      <c r="F104" s="78"/>
      <c r="G104" s="78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6" t="s">
        <v>299</v>
      </c>
      <c r="B107" s="96"/>
      <c r="C107" s="96"/>
      <c r="D107" s="96"/>
      <c r="E107" s="96"/>
      <c r="F107" s="96"/>
      <c r="G107" s="96"/>
      <c r="J107"/>
    </row>
    <row r="108" spans="1:37" ht="21.6" customHeight="1" x14ac:dyDescent="0.25">
      <c r="A108" s="96" t="s">
        <v>147</v>
      </c>
      <c r="B108" s="96"/>
      <c r="C108" s="96" t="s">
        <v>28</v>
      </c>
      <c r="D108" s="96"/>
      <c r="E108" s="96" t="s">
        <v>29</v>
      </c>
      <c r="F108" s="96"/>
      <c r="G108" s="96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7" t="s">
        <v>300</v>
      </c>
      <c r="B109" s="97"/>
      <c r="C109" s="81"/>
      <c r="D109" s="81"/>
      <c r="E109" s="78">
        <f>E104</f>
        <v>1418.7999999999993</v>
      </c>
      <c r="F109" s="78"/>
      <c r="G109" s="78"/>
      <c r="J109"/>
    </row>
    <row r="110" spans="1:37" ht="21.6" customHeight="1" x14ac:dyDescent="0.25">
      <c r="A110" s="99" t="s">
        <v>127</v>
      </c>
      <c r="B110" s="100"/>
      <c r="C110" s="81" t="s">
        <v>218</v>
      </c>
      <c r="D110" s="81"/>
      <c r="E110" s="128">
        <v>1000</v>
      </c>
      <c r="F110" s="128"/>
      <c r="G110" s="128"/>
      <c r="J110"/>
    </row>
    <row r="111" spans="1:37" ht="21.6" customHeight="1" x14ac:dyDescent="0.25">
      <c r="A111" s="101"/>
      <c r="B111" s="102"/>
      <c r="C111" s="91" t="s">
        <v>301</v>
      </c>
      <c r="D111" s="91"/>
      <c r="E111" s="128">
        <v>0</v>
      </c>
      <c r="F111" s="128"/>
      <c r="G111" s="128"/>
      <c r="J111"/>
    </row>
    <row r="112" spans="1:37" ht="180" customHeight="1" x14ac:dyDescent="0.25">
      <c r="A112" s="103"/>
      <c r="B112" s="104"/>
      <c r="C112" s="107" t="s">
        <v>560</v>
      </c>
      <c r="D112" s="125"/>
      <c r="E112" s="128">
        <v>395</v>
      </c>
      <c r="F112" s="128"/>
      <c r="G112" s="128"/>
      <c r="H112" s="31"/>
      <c r="J112"/>
    </row>
    <row r="113" spans="1:7" ht="21.6" customHeight="1" x14ac:dyDescent="0.25">
      <c r="A113" s="97" t="s">
        <v>148</v>
      </c>
      <c r="B113" s="97"/>
      <c r="C113" s="81"/>
      <c r="D113" s="81"/>
      <c r="E113" s="128">
        <f>C83</f>
        <v>347</v>
      </c>
      <c r="F113" s="128"/>
      <c r="G113" s="128"/>
    </row>
    <row r="114" spans="1:7" ht="21.6" customHeight="1" x14ac:dyDescent="0.25">
      <c r="A114" s="97"/>
      <c r="B114" s="97"/>
      <c r="C114" s="105" t="s">
        <v>158</v>
      </c>
      <c r="D114" s="105"/>
      <c r="E114" s="78">
        <f>(E26+E109)-SUM(E110:E113)</f>
        <v>2081.7999999999993</v>
      </c>
      <c r="F114" s="78"/>
      <c r="G114" s="78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" zoomScale="115" zoomScaleNormal="115" workbookViewId="0">
      <selection activeCell="A11" sqref="A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4" t="s">
        <v>302</v>
      </c>
      <c r="B1" s="74"/>
      <c r="C1" s="74"/>
      <c r="D1" s="74"/>
      <c r="E1" s="74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4026.5999999999995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14" t="s">
        <v>22</v>
      </c>
      <c r="B4" s="114"/>
      <c r="C4" s="6">
        <f>SUM(C3)</f>
        <v>4026.5999999999995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105" t="s">
        <v>23</v>
      </c>
      <c r="B5" s="105"/>
      <c r="C5" s="6">
        <f>C83</f>
        <v>-1933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7" t="s">
        <v>303</v>
      </c>
      <c r="B8" s="87"/>
      <c r="C8" s="87"/>
      <c r="D8" s="87"/>
      <c r="E8" s="87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</row>
    <row r="10" spans="1:25" ht="21.6" customHeight="1" x14ac:dyDescent="0.25">
      <c r="A10" s="13" t="s">
        <v>304</v>
      </c>
      <c r="B10" s="14" t="s">
        <v>32</v>
      </c>
      <c r="C10" s="81" t="s">
        <v>33</v>
      </c>
      <c r="D10" s="81"/>
      <c r="E10" s="6">
        <v>2405</v>
      </c>
    </row>
    <row r="11" spans="1:25" ht="60" customHeight="1" x14ac:dyDescent="0.25">
      <c r="A11" s="72" t="s">
        <v>305</v>
      </c>
      <c r="B11" s="73" t="s">
        <v>539</v>
      </c>
      <c r="C11" s="116" t="s">
        <v>564</v>
      </c>
      <c r="D11" s="89"/>
      <c r="E11" s="6">
        <v>138</v>
      </c>
    </row>
    <row r="12" spans="1:25" ht="21.6" customHeight="1" x14ac:dyDescent="0.25">
      <c r="A12" s="13" t="s">
        <v>306</v>
      </c>
      <c r="B12" s="14" t="s">
        <v>53</v>
      </c>
      <c r="C12" s="81" t="s">
        <v>196</v>
      </c>
      <c r="D12" s="81"/>
      <c r="E12" s="6">
        <v>0</v>
      </c>
    </row>
    <row r="13" spans="1:25" ht="21.6" customHeight="1" x14ac:dyDescent="0.25">
      <c r="A13" s="82"/>
      <c r="B13" s="82"/>
      <c r="C13" s="105" t="s">
        <v>35</v>
      </c>
      <c r="D13" s="105"/>
      <c r="E13" s="6">
        <f>SUM(E10:E12)</f>
        <v>2543</v>
      </c>
    </row>
    <row r="14" spans="1:25" ht="13.5" customHeight="1" x14ac:dyDescent="0.25">
      <c r="A14" s="15"/>
      <c r="B14" s="15"/>
    </row>
    <row r="15" spans="1:25" ht="21.6" customHeight="1" x14ac:dyDescent="0.25">
      <c r="A15" s="87" t="s">
        <v>307</v>
      </c>
      <c r="B15" s="87"/>
      <c r="C15" s="87"/>
      <c r="D15" s="87"/>
      <c r="E15" s="87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80" t="s">
        <v>28</v>
      </c>
      <c r="D16" s="80"/>
      <c r="E16" s="5" t="s">
        <v>29</v>
      </c>
    </row>
    <row r="17" spans="1:25" ht="21.6" customHeight="1" x14ac:dyDescent="0.25">
      <c r="A17" s="13" t="s">
        <v>308</v>
      </c>
      <c r="B17" s="14" t="s">
        <v>32</v>
      </c>
      <c r="C17" s="81" t="s">
        <v>33</v>
      </c>
      <c r="D17" s="81"/>
      <c r="E17" s="6">
        <v>2405</v>
      </c>
    </row>
    <row r="18" spans="1:25" ht="80.099999999999994" customHeight="1" x14ac:dyDescent="0.25">
      <c r="A18" s="72" t="s">
        <v>309</v>
      </c>
      <c r="B18" s="73" t="s">
        <v>533</v>
      </c>
      <c r="C18" s="116" t="s">
        <v>565</v>
      </c>
      <c r="D18" s="89"/>
      <c r="E18" s="6">
        <v>70</v>
      </c>
      <c r="G18" s="15"/>
      <c r="H18" s="15"/>
      <c r="I18" s="15"/>
    </row>
    <row r="19" spans="1:25" ht="80.099999999999994" customHeight="1" x14ac:dyDescent="0.25">
      <c r="A19" s="72" t="s">
        <v>310</v>
      </c>
      <c r="B19" s="73" t="s">
        <v>533</v>
      </c>
      <c r="C19" s="116" t="s">
        <v>566</v>
      </c>
      <c r="D19" s="89"/>
      <c r="E19" s="6">
        <v>2</v>
      </c>
      <c r="G19" s="15"/>
      <c r="H19" s="15"/>
      <c r="I19" s="15"/>
    </row>
    <row r="20" spans="1:25" ht="21.6" customHeight="1" x14ac:dyDescent="0.25">
      <c r="A20" s="13" t="s">
        <v>311</v>
      </c>
      <c r="B20" s="14" t="s">
        <v>53</v>
      </c>
      <c r="C20" s="81" t="s">
        <v>196</v>
      </c>
      <c r="D20" s="81"/>
      <c r="E20" s="6">
        <v>0</v>
      </c>
    </row>
    <row r="21" spans="1:25" ht="21.6" customHeight="1" x14ac:dyDescent="0.25">
      <c r="A21" s="82"/>
      <c r="B21" s="82"/>
      <c r="C21" s="105" t="s">
        <v>35</v>
      </c>
      <c r="D21" s="105"/>
      <c r="E21" s="6">
        <f>SUM(E17:E20)</f>
        <v>2477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7" t="s">
        <v>312</v>
      </c>
      <c r="B23" s="87"/>
      <c r="C23" s="87"/>
      <c r="D23" s="87"/>
      <c r="E23" s="87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80" t="s">
        <v>28</v>
      </c>
      <c r="D24" s="80"/>
      <c r="E24" s="5" t="s">
        <v>29</v>
      </c>
    </row>
    <row r="25" spans="1:25" ht="21.6" customHeight="1" x14ac:dyDescent="0.25">
      <c r="A25" s="13" t="s">
        <v>313</v>
      </c>
      <c r="B25" s="14" t="s">
        <v>32</v>
      </c>
      <c r="C25" s="81" t="s">
        <v>33</v>
      </c>
      <c r="D25" s="81"/>
      <c r="E25" s="6">
        <v>2405</v>
      </c>
    </row>
    <row r="26" spans="1:25" ht="21.6" customHeight="1" x14ac:dyDescent="0.25">
      <c r="A26" s="13" t="s">
        <v>314</v>
      </c>
      <c r="B26" s="14" t="s">
        <v>53</v>
      </c>
      <c r="C26" s="81" t="s">
        <v>196</v>
      </c>
      <c r="D26" s="81"/>
      <c r="E26" s="6">
        <v>0</v>
      </c>
    </row>
    <row r="27" spans="1:25" ht="21.6" customHeight="1" x14ac:dyDescent="0.25">
      <c r="A27" s="82"/>
      <c r="B27" s="82"/>
      <c r="C27" s="105" t="s">
        <v>35</v>
      </c>
      <c r="D27" s="105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3" t="s">
        <v>315</v>
      </c>
      <c r="B32" s="93"/>
      <c r="C32" s="93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2" t="s">
        <v>67</v>
      </c>
      <c r="B34" s="92"/>
      <c r="C34" s="92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2" t="s">
        <v>270</v>
      </c>
      <c r="B39" s="92"/>
      <c r="C39" s="92"/>
    </row>
    <row r="40" spans="1:4" ht="21.6" customHeight="1" x14ac:dyDescent="0.25">
      <c r="A40" s="92"/>
      <c r="B40" s="92"/>
      <c r="C40" s="92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2" t="s">
        <v>88</v>
      </c>
      <c r="B47" s="92"/>
      <c r="C47" s="92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92" t="s">
        <v>98</v>
      </c>
      <c r="B51" s="92"/>
      <c r="C51" s="92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92" t="s">
        <v>108</v>
      </c>
      <c r="B56" s="92"/>
      <c r="C56" s="92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92" t="s">
        <v>112</v>
      </c>
      <c r="B59" s="92"/>
      <c r="C59" s="92"/>
    </row>
    <row r="60" spans="1:5" ht="43.15" customHeight="1" x14ac:dyDescent="0.25">
      <c r="A60" s="13" t="s">
        <v>271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-1933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-1933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6" t="s">
        <v>316</v>
      </c>
      <c r="B87" s="96"/>
      <c r="C87" s="96"/>
      <c r="D87" s="96"/>
      <c r="E87" s="96"/>
      <c r="H87"/>
    </row>
    <row r="88" spans="1:8" ht="21.6" customHeight="1" x14ac:dyDescent="0.25">
      <c r="A88" s="96" t="s">
        <v>147</v>
      </c>
      <c r="B88" s="96"/>
      <c r="C88" s="96" t="s">
        <v>28</v>
      </c>
      <c r="D88" s="96"/>
      <c r="E88" s="28" t="s">
        <v>29</v>
      </c>
      <c r="H88"/>
    </row>
    <row r="89" spans="1:8" ht="21.6" customHeight="1" x14ac:dyDescent="0.25">
      <c r="A89" s="99" t="s">
        <v>127</v>
      </c>
      <c r="B89" s="100"/>
      <c r="C89" s="133" t="s">
        <v>218</v>
      </c>
      <c r="D89" s="81"/>
      <c r="E89" s="23">
        <v>1000</v>
      </c>
      <c r="H89"/>
    </row>
    <row r="90" spans="1:8" ht="21.6" customHeight="1" x14ac:dyDescent="0.25">
      <c r="A90" s="101"/>
      <c r="B90" s="102"/>
      <c r="C90" s="81" t="s">
        <v>301</v>
      </c>
      <c r="D90" s="81"/>
      <c r="E90" s="23">
        <v>0</v>
      </c>
      <c r="H90"/>
    </row>
    <row r="91" spans="1:8" ht="150" customHeight="1" x14ac:dyDescent="0.25">
      <c r="A91" s="103"/>
      <c r="B91" s="104"/>
      <c r="C91" s="107" t="s">
        <v>524</v>
      </c>
      <c r="D91" s="125"/>
      <c r="E91" s="23">
        <v>499.2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('January 2025 - March 2025'!E114+E13)-SUM(E89:E92)</f>
        <v>2778.5999999999995</v>
      </c>
      <c r="H93"/>
    </row>
    <row r="94" spans="1:8" ht="13.5" customHeight="1" x14ac:dyDescent="0.25">
      <c r="H94"/>
    </row>
    <row r="95" spans="1:8" ht="21.6" customHeight="1" x14ac:dyDescent="0.25">
      <c r="A95" s="96" t="s">
        <v>317</v>
      </c>
      <c r="B95" s="96"/>
      <c r="C95" s="96"/>
      <c r="D95" s="96"/>
      <c r="E95" s="96"/>
      <c r="H95"/>
    </row>
    <row r="96" spans="1:8" ht="21.6" customHeight="1" x14ac:dyDescent="0.25">
      <c r="A96" s="96" t="s">
        <v>147</v>
      </c>
      <c r="B96" s="96"/>
      <c r="C96" s="96" t="s">
        <v>28</v>
      </c>
      <c r="D96" s="96"/>
      <c r="E96" s="28" t="s">
        <v>29</v>
      </c>
      <c r="H96"/>
    </row>
    <row r="97" spans="1:8" ht="21.6" customHeight="1" x14ac:dyDescent="0.25">
      <c r="A97" s="97" t="s">
        <v>318</v>
      </c>
      <c r="B97" s="97"/>
      <c r="C97" s="81"/>
      <c r="D97" s="81"/>
      <c r="E97" s="6">
        <f>E93</f>
        <v>2778.5999999999995</v>
      </c>
      <c r="H97"/>
    </row>
    <row r="98" spans="1:8" ht="21.6" customHeight="1" x14ac:dyDescent="0.25">
      <c r="A98" s="99" t="s">
        <v>127</v>
      </c>
      <c r="B98" s="100"/>
      <c r="C98" s="133" t="s">
        <v>218</v>
      </c>
      <c r="D98" s="81"/>
      <c r="E98" s="23">
        <v>1000</v>
      </c>
      <c r="H98"/>
    </row>
    <row r="99" spans="1:8" ht="90" customHeight="1" x14ac:dyDescent="0.25">
      <c r="A99" s="101"/>
      <c r="B99" s="102"/>
      <c r="C99" s="91" t="s">
        <v>520</v>
      </c>
      <c r="D99" s="91"/>
      <c r="E99" s="23">
        <v>150</v>
      </c>
      <c r="H99"/>
    </row>
    <row r="100" spans="1:8" ht="180" customHeight="1" x14ac:dyDescent="0.25">
      <c r="A100" s="103"/>
      <c r="B100" s="104"/>
      <c r="C100" s="107" t="s">
        <v>560</v>
      </c>
      <c r="D100" s="125"/>
      <c r="E100" s="23">
        <v>395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(E21+E97)-SUM(E98:E101)</f>
        <v>3363.5999999999995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6" t="s">
        <v>319</v>
      </c>
      <c r="B105" s="96"/>
      <c r="C105" s="96"/>
      <c r="D105" s="96"/>
      <c r="E105" s="96"/>
      <c r="H105"/>
    </row>
    <row r="106" spans="1:8" ht="21.6" customHeight="1" x14ac:dyDescent="0.25">
      <c r="A106" s="96" t="s">
        <v>147</v>
      </c>
      <c r="B106" s="96"/>
      <c r="C106" s="96" t="s">
        <v>28</v>
      </c>
      <c r="D106" s="96"/>
      <c r="E106" s="28" t="s">
        <v>29</v>
      </c>
      <c r="H106"/>
    </row>
    <row r="107" spans="1:8" ht="21.6" customHeight="1" x14ac:dyDescent="0.25">
      <c r="A107" s="97" t="s">
        <v>320</v>
      </c>
      <c r="B107" s="97"/>
      <c r="C107" s="81"/>
      <c r="D107" s="81"/>
      <c r="E107" s="6">
        <f>E102</f>
        <v>3363.5999999999995</v>
      </c>
      <c r="H107"/>
    </row>
    <row r="108" spans="1:8" ht="21.6" customHeight="1" x14ac:dyDescent="0.25">
      <c r="A108" s="99" t="s">
        <v>127</v>
      </c>
      <c r="B108" s="100"/>
      <c r="C108" s="133" t="s">
        <v>218</v>
      </c>
      <c r="D108" s="81"/>
      <c r="E108" s="23">
        <v>1000</v>
      </c>
      <c r="H108"/>
    </row>
    <row r="109" spans="1:8" ht="90" customHeight="1" x14ac:dyDescent="0.25">
      <c r="A109" s="101"/>
      <c r="B109" s="102"/>
      <c r="C109" s="91" t="s">
        <v>521</v>
      </c>
      <c r="D109" s="81"/>
      <c r="E109" s="23">
        <v>0</v>
      </c>
      <c r="H109"/>
    </row>
    <row r="110" spans="1:8" ht="180" customHeight="1" x14ac:dyDescent="0.25">
      <c r="A110" s="103"/>
      <c r="B110" s="104"/>
      <c r="C110" s="107" t="s">
        <v>560</v>
      </c>
      <c r="D110" s="125"/>
      <c r="E110" s="23">
        <v>395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  <c r="H111"/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4026.5999999999995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4" t="s">
        <v>321</v>
      </c>
      <c r="B1" s="74"/>
      <c r="C1" s="74"/>
      <c r="D1" s="74"/>
      <c r="E1" s="74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8165.5999999999985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14" t="s">
        <v>22</v>
      </c>
      <c r="B4" s="114"/>
      <c r="C4" s="6">
        <f>SUM(C3)</f>
        <v>8165.5999999999985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7" t="s">
        <v>322</v>
      </c>
      <c r="B8" s="87"/>
      <c r="C8" s="87"/>
      <c r="D8" s="87"/>
      <c r="E8" s="8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60" customHeight="1" x14ac:dyDescent="0.25">
      <c r="A11" s="72" t="s">
        <v>324</v>
      </c>
      <c r="B11" s="73" t="s">
        <v>539</v>
      </c>
      <c r="C11" s="116" t="s">
        <v>567</v>
      </c>
      <c r="D11" s="89"/>
      <c r="E11" s="6">
        <v>84</v>
      </c>
    </row>
    <row r="12" spans="1:49" ht="60" customHeight="1" x14ac:dyDescent="0.25">
      <c r="A12" s="72" t="s">
        <v>325</v>
      </c>
      <c r="B12" s="73" t="s">
        <v>533</v>
      </c>
      <c r="C12" s="116" t="s">
        <v>568</v>
      </c>
      <c r="D12" s="89"/>
      <c r="E12" s="6">
        <v>16</v>
      </c>
    </row>
    <row r="13" spans="1:49" ht="21.6" customHeight="1" x14ac:dyDescent="0.25">
      <c r="A13" s="13" t="s">
        <v>326</v>
      </c>
      <c r="B13" s="14" t="s">
        <v>53</v>
      </c>
      <c r="C13" s="81" t="s">
        <v>196</v>
      </c>
      <c r="D13" s="81"/>
      <c r="E13" s="6">
        <v>0</v>
      </c>
    </row>
    <row r="14" spans="1:49" ht="21.6" customHeight="1" x14ac:dyDescent="0.25">
      <c r="A14" s="82"/>
      <c r="B14" s="82"/>
      <c r="C14" s="105" t="s">
        <v>35</v>
      </c>
      <c r="D14" s="105"/>
      <c r="E14" s="6">
        <f>SUM(E10:E13)</f>
        <v>2505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7" t="s">
        <v>327</v>
      </c>
      <c r="B16" s="87"/>
      <c r="C16" s="87"/>
      <c r="D16" s="87"/>
      <c r="E16" s="8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0" t="s">
        <v>28</v>
      </c>
      <c r="D17" s="80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328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329</v>
      </c>
      <c r="B19" s="73" t="s">
        <v>539</v>
      </c>
      <c r="C19" s="116" t="s">
        <v>569</v>
      </c>
      <c r="D19" s="89"/>
      <c r="E19" s="6">
        <v>98</v>
      </c>
    </row>
    <row r="20" spans="1:26" ht="21.6" customHeight="1" x14ac:dyDescent="0.25">
      <c r="A20" s="13" t="s">
        <v>330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82"/>
      <c r="B21" s="82"/>
      <c r="C21" s="105" t="s">
        <v>35</v>
      </c>
      <c r="D21" s="105"/>
      <c r="E21" s="6">
        <f>SUM(E18:E20)</f>
        <v>2503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7" t="s">
        <v>331</v>
      </c>
      <c r="B23" s="87"/>
      <c r="C23" s="87"/>
      <c r="D23" s="87"/>
      <c r="E23" s="8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0" t="s">
        <v>28</v>
      </c>
      <c r="D24" s="80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332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2"/>
      <c r="B27" s="82"/>
      <c r="C27" s="105" t="s">
        <v>35</v>
      </c>
      <c r="D27" s="105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3" t="s">
        <v>334</v>
      </c>
      <c r="B32" s="93"/>
      <c r="C32" s="93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2" t="s">
        <v>67</v>
      </c>
      <c r="B34" s="92"/>
      <c r="C34" s="92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2" t="s">
        <v>270</v>
      </c>
      <c r="B39" s="92"/>
      <c r="C39" s="92"/>
    </row>
    <row r="40" spans="1:4" ht="21.6" customHeight="1" x14ac:dyDescent="0.25">
      <c r="A40" s="92"/>
      <c r="B40" s="92"/>
      <c r="C40" s="92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2" t="s">
        <v>88</v>
      </c>
      <c r="B47" s="92"/>
      <c r="C47" s="92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IF(('April 2025 - June 2025'!C78)+SUM(E90+E99+E109) &lt; 0,(('April 2025 - June 2025'!C78))+SUM(E90+E99+E109), TEXT((('April 2025 - June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4" t="s">
        <v>335</v>
      </c>
      <c r="B87" s="134"/>
      <c r="C87" s="134"/>
      <c r="D87" s="134"/>
      <c r="E87" s="134"/>
      <c r="H87"/>
    </row>
    <row r="88" spans="1:8" ht="21.6" customHeight="1" x14ac:dyDescent="0.25">
      <c r="A88" s="134" t="s">
        <v>147</v>
      </c>
      <c r="B88" s="134"/>
      <c r="C88" s="134" t="s">
        <v>28</v>
      </c>
      <c r="D88" s="134"/>
      <c r="E88" s="50" t="s">
        <v>29</v>
      </c>
      <c r="H88"/>
    </row>
    <row r="89" spans="1:8" ht="43.15" customHeight="1" x14ac:dyDescent="0.25">
      <c r="A89" s="99" t="s">
        <v>127</v>
      </c>
      <c r="B89" s="100"/>
      <c r="C89" s="91" t="s">
        <v>336</v>
      </c>
      <c r="D89" s="91"/>
      <c r="E89" s="23">
        <v>150</v>
      </c>
      <c r="H89"/>
    </row>
    <row r="90" spans="1:8" ht="21.6" customHeight="1" x14ac:dyDescent="0.25">
      <c r="A90" s="101"/>
      <c r="B90" s="102"/>
      <c r="C90" s="133" t="s">
        <v>555</v>
      </c>
      <c r="D90" s="81"/>
      <c r="E90" s="23">
        <v>1000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('April 2025 - June 2025'!E112+E14)-SUM(E89:E92)</f>
        <v>5034.5999999999995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4" t="s">
        <v>337</v>
      </c>
      <c r="B95" s="134"/>
      <c r="C95" s="134"/>
      <c r="D95" s="134"/>
      <c r="E95" s="134"/>
      <c r="H95"/>
    </row>
    <row r="96" spans="1:8" ht="21.6" customHeight="1" x14ac:dyDescent="0.25">
      <c r="A96" s="134" t="s">
        <v>147</v>
      </c>
      <c r="B96" s="134"/>
      <c r="C96" s="134" t="s">
        <v>28</v>
      </c>
      <c r="D96" s="134"/>
      <c r="E96" s="50" t="s">
        <v>29</v>
      </c>
      <c r="H96"/>
    </row>
    <row r="97" spans="1:8" ht="21.6" customHeight="1" x14ac:dyDescent="0.25">
      <c r="A97" s="97" t="s">
        <v>338</v>
      </c>
      <c r="B97" s="97"/>
      <c r="C97" s="81"/>
      <c r="D97" s="81"/>
      <c r="E97" s="6">
        <f>E93</f>
        <v>5034.5999999999995</v>
      </c>
      <c r="H97"/>
    </row>
    <row r="98" spans="1:8" ht="43.15" customHeight="1" x14ac:dyDescent="0.25">
      <c r="A98" s="99" t="s">
        <v>127</v>
      </c>
      <c r="B98" s="100"/>
      <c r="C98" s="91" t="s">
        <v>339</v>
      </c>
      <c r="D98" s="91"/>
      <c r="E98" s="23">
        <v>150</v>
      </c>
      <c r="H98"/>
    </row>
    <row r="99" spans="1:8" ht="21.6" customHeight="1" x14ac:dyDescent="0.25">
      <c r="A99" s="101"/>
      <c r="B99" s="102"/>
      <c r="C99" s="133" t="s">
        <v>556</v>
      </c>
      <c r="D99" s="81"/>
      <c r="E99" s="23">
        <v>933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(E21+E97)-SUM(E98:E101)</f>
        <v>6107.5999999999995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340</v>
      </c>
      <c r="B105" s="135"/>
      <c r="C105" s="135"/>
      <c r="D105" s="135"/>
      <c r="E105" s="135"/>
      <c r="H105"/>
    </row>
    <row r="106" spans="1:8" ht="21.6" customHeight="1" x14ac:dyDescent="0.25">
      <c r="A106" s="134" t="s">
        <v>147</v>
      </c>
      <c r="B106" s="134"/>
      <c r="C106" s="134" t="s">
        <v>28</v>
      </c>
      <c r="D106" s="134"/>
      <c r="E106" s="50" t="s">
        <v>29</v>
      </c>
      <c r="H106"/>
    </row>
    <row r="107" spans="1:8" ht="21.6" customHeight="1" x14ac:dyDescent="0.25">
      <c r="A107" s="97" t="s">
        <v>341</v>
      </c>
      <c r="B107" s="97"/>
      <c r="C107" s="81"/>
      <c r="D107" s="81"/>
      <c r="E107" s="6">
        <f>E102</f>
        <v>6107.5999999999995</v>
      </c>
      <c r="H107"/>
    </row>
    <row r="108" spans="1:8" ht="21.6" customHeight="1" x14ac:dyDescent="0.25">
      <c r="A108" s="99" t="s">
        <v>127</v>
      </c>
      <c r="B108" s="100"/>
      <c r="C108" s="81" t="s">
        <v>342</v>
      </c>
      <c r="D108" s="81"/>
      <c r="E108" s="23">
        <v>0</v>
      </c>
      <c r="H108"/>
    </row>
    <row r="109" spans="1:8" ht="21.6" customHeight="1" x14ac:dyDescent="0.25">
      <c r="A109" s="101"/>
      <c r="B109" s="102"/>
      <c r="C109" s="133" t="s">
        <v>509</v>
      </c>
      <c r="D109" s="81"/>
      <c r="E109" s="23">
        <v>0</v>
      </c>
      <c r="H109"/>
    </row>
    <row r="110" spans="1:8" ht="39.950000000000003" customHeight="1" x14ac:dyDescent="0.25">
      <c r="A110" s="103"/>
      <c r="B110" s="104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8165.5999999999985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4" t="s">
        <v>343</v>
      </c>
      <c r="B1" s="74"/>
      <c r="C1" s="74"/>
      <c r="D1" s="74"/>
      <c r="E1" s="74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14375.599999999999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4" t="s">
        <v>22</v>
      </c>
      <c r="B4" s="114"/>
      <c r="C4" s="6">
        <f>SUM(C3)</f>
        <v>14375.599999999999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6" t="s">
        <v>344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345</v>
      </c>
      <c r="B10" s="14" t="s">
        <v>32</v>
      </c>
      <c r="C10" s="81" t="s">
        <v>33</v>
      </c>
      <c r="D10" s="81"/>
      <c r="E10" s="6">
        <v>2405</v>
      </c>
    </row>
    <row r="11" spans="1:26" ht="60" customHeight="1" x14ac:dyDescent="0.25">
      <c r="A11" s="72" t="s">
        <v>346</v>
      </c>
      <c r="B11" s="73" t="s">
        <v>533</v>
      </c>
      <c r="C11" s="116" t="s">
        <v>570</v>
      </c>
      <c r="D11" s="89"/>
      <c r="E11" s="6">
        <v>30</v>
      </c>
    </row>
    <row r="12" spans="1:26" ht="60" customHeight="1" x14ac:dyDescent="0.25">
      <c r="A12" s="72" t="s">
        <v>347</v>
      </c>
      <c r="B12" s="73" t="s">
        <v>539</v>
      </c>
      <c r="C12" s="116" t="s">
        <v>571</v>
      </c>
      <c r="D12" s="89"/>
      <c r="E12" s="6">
        <v>112</v>
      </c>
    </row>
    <row r="13" spans="1:26" ht="21.6" customHeight="1" x14ac:dyDescent="0.25">
      <c r="A13" s="13" t="s">
        <v>348</v>
      </c>
      <c r="B13" s="14" t="s">
        <v>53</v>
      </c>
      <c r="C13" s="81" t="s">
        <v>196</v>
      </c>
      <c r="D13" s="81"/>
      <c r="E13" s="6">
        <v>0</v>
      </c>
    </row>
    <row r="14" spans="1:26" ht="21.6" customHeight="1" x14ac:dyDescent="0.25">
      <c r="A14" s="82"/>
      <c r="B14" s="82"/>
      <c r="C14" s="105" t="s">
        <v>35</v>
      </c>
      <c r="D14" s="105"/>
      <c r="E14" s="6">
        <f>SUM(E10:E13)</f>
        <v>2547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6" t="s">
        <v>349</v>
      </c>
      <c r="B16" s="136"/>
      <c r="C16" s="136"/>
      <c r="D16" s="136"/>
      <c r="E16" s="13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0" t="s">
        <v>28</v>
      </c>
      <c r="D17" s="80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351</v>
      </c>
      <c r="B19" s="73" t="s">
        <v>533</v>
      </c>
      <c r="C19" s="116" t="s">
        <v>572</v>
      </c>
      <c r="D19" s="89"/>
      <c r="E19" s="6">
        <v>44</v>
      </c>
    </row>
    <row r="20" spans="1:26" ht="21.6" customHeight="1" x14ac:dyDescent="0.25">
      <c r="A20" s="13" t="s">
        <v>352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82"/>
      <c r="B21" s="82"/>
      <c r="C21" s="105" t="s">
        <v>35</v>
      </c>
      <c r="D21" s="105"/>
      <c r="E21" s="6">
        <f>SUM(E18:E20)</f>
        <v>2449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6" t="s">
        <v>353</v>
      </c>
      <c r="B23" s="136"/>
      <c r="C23" s="136"/>
      <c r="D23" s="136"/>
      <c r="E23" s="13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0" t="s">
        <v>28</v>
      </c>
      <c r="D24" s="80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355</v>
      </c>
      <c r="B26" s="14" t="s">
        <v>53</v>
      </c>
      <c r="C26" s="81" t="s">
        <v>196</v>
      </c>
      <c r="D26" s="81"/>
      <c r="E26" s="6">
        <v>0</v>
      </c>
    </row>
    <row r="27" spans="1:26" ht="21.6" customHeight="1" x14ac:dyDescent="0.25">
      <c r="A27" s="82"/>
      <c r="B27" s="82"/>
      <c r="C27" s="105" t="s">
        <v>35</v>
      </c>
      <c r="D27" s="105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3" t="s">
        <v>356</v>
      </c>
      <c r="B32" s="93"/>
      <c r="C32" s="93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92" t="s">
        <v>67</v>
      </c>
      <c r="B34" s="92"/>
      <c r="C34" s="92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92" t="s">
        <v>270</v>
      </c>
      <c r="B39" s="92"/>
      <c r="C39" s="92"/>
    </row>
    <row r="40" spans="1:5" ht="21.6" customHeight="1" x14ac:dyDescent="0.25">
      <c r="A40" s="92"/>
      <c r="B40" s="92"/>
      <c r="C40" s="92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92" t="s">
        <v>88</v>
      </c>
      <c r="B47" s="92"/>
      <c r="C47" s="92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IF(('July 2025 - September 2025'!C78)+SUM(E90+E99+E109) &lt; 0,(('July 2025 - September 2025'!C78))+SUM(E90+E99+E109), TEXT((('July 2025 - September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357</v>
      </c>
      <c r="B87" s="135"/>
      <c r="C87" s="135"/>
      <c r="D87" s="135"/>
      <c r="E87" s="135"/>
      <c r="H87"/>
    </row>
    <row r="88" spans="1:8" ht="21.6" customHeight="1" x14ac:dyDescent="0.25">
      <c r="A88" s="134" t="s">
        <v>147</v>
      </c>
      <c r="B88" s="134"/>
      <c r="C88" s="134" t="s">
        <v>28</v>
      </c>
      <c r="D88" s="134"/>
      <c r="E88" s="50" t="s">
        <v>29</v>
      </c>
      <c r="H88"/>
    </row>
    <row r="89" spans="1:8" ht="43.15" customHeight="1" x14ac:dyDescent="0.25">
      <c r="A89" s="99" t="s">
        <v>127</v>
      </c>
      <c r="B89" s="100"/>
      <c r="C89" s="91" t="s">
        <v>336</v>
      </c>
      <c r="D89" s="91"/>
      <c r="E89" s="23">
        <v>150</v>
      </c>
      <c r="H89"/>
    </row>
    <row r="90" spans="1:8" ht="21.6" customHeight="1" x14ac:dyDescent="0.25">
      <c r="A90" s="101"/>
      <c r="B90" s="102"/>
      <c r="C90" s="133" t="s">
        <v>557</v>
      </c>
      <c r="D90" s="81"/>
      <c r="E90" s="23">
        <v>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('July 2025 - September 2025'!E112+E14)-SUM(E89:E92)</f>
        <v>10215.599999999999</v>
      </c>
      <c r="H93"/>
    </row>
    <row r="94" spans="1:8" ht="21.6" customHeight="1" x14ac:dyDescent="0.25">
      <c r="H94"/>
    </row>
    <row r="95" spans="1:8" ht="21.6" customHeight="1" x14ac:dyDescent="0.25">
      <c r="A95" s="135" t="s">
        <v>358</v>
      </c>
      <c r="B95" s="135"/>
      <c r="C95" s="135"/>
      <c r="D95" s="135"/>
      <c r="E95" s="135"/>
      <c r="H95"/>
    </row>
    <row r="96" spans="1:8" ht="21.6" customHeight="1" x14ac:dyDescent="0.25">
      <c r="A96" s="134" t="s">
        <v>147</v>
      </c>
      <c r="B96" s="134"/>
      <c r="C96" s="134" t="s">
        <v>28</v>
      </c>
      <c r="D96" s="134"/>
      <c r="E96" s="50" t="s">
        <v>29</v>
      </c>
      <c r="H96"/>
    </row>
    <row r="97" spans="1:8" ht="21.6" customHeight="1" x14ac:dyDescent="0.25">
      <c r="A97" s="97" t="s">
        <v>359</v>
      </c>
      <c r="B97" s="97"/>
      <c r="C97" s="81"/>
      <c r="D97" s="81"/>
      <c r="E97" s="6">
        <f>E93</f>
        <v>10215.599999999999</v>
      </c>
      <c r="H97"/>
    </row>
    <row r="98" spans="1:8" ht="21.6" customHeight="1" x14ac:dyDescent="0.25">
      <c r="A98" s="99" t="s">
        <v>127</v>
      </c>
      <c r="B98" s="100"/>
      <c r="C98" s="91" t="s">
        <v>342</v>
      </c>
      <c r="D98" s="91"/>
      <c r="E98" s="23">
        <v>0</v>
      </c>
      <c r="H98"/>
    </row>
    <row r="99" spans="1:8" ht="21.6" customHeight="1" x14ac:dyDescent="0.25">
      <c r="A99" s="101"/>
      <c r="B99" s="102"/>
      <c r="C99" s="81" t="s">
        <v>509</v>
      </c>
      <c r="D99" s="81"/>
      <c r="E99" s="23">
        <v>0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98"/>
      <c r="D101" s="98"/>
      <c r="E101" s="23">
        <f>C84</f>
        <v>347</v>
      </c>
      <c r="H101"/>
    </row>
    <row r="102" spans="1:8" ht="21.6" customHeight="1" x14ac:dyDescent="0.25">
      <c r="A102" s="97"/>
      <c r="B102" s="97"/>
      <c r="C102" s="105" t="s">
        <v>158</v>
      </c>
      <c r="D102" s="105"/>
      <c r="E102" s="6">
        <f>(E21+E97)-SUM(E98:E101)</f>
        <v>12317.599999999999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361</v>
      </c>
      <c r="B105" s="135"/>
      <c r="C105" s="135"/>
      <c r="D105" s="135"/>
      <c r="E105" s="135"/>
      <c r="H105"/>
    </row>
    <row r="106" spans="1:8" ht="21.6" customHeight="1" x14ac:dyDescent="0.25">
      <c r="A106" s="134" t="s">
        <v>147</v>
      </c>
      <c r="B106" s="134"/>
      <c r="C106" s="134" t="s">
        <v>28</v>
      </c>
      <c r="D106" s="134"/>
      <c r="E106" s="50" t="s">
        <v>29</v>
      </c>
      <c r="H106"/>
    </row>
    <row r="107" spans="1:8" ht="21.6" customHeight="1" x14ac:dyDescent="0.25">
      <c r="A107" s="97" t="s">
        <v>362</v>
      </c>
      <c r="B107" s="97"/>
      <c r="C107" s="81"/>
      <c r="D107" s="81"/>
      <c r="E107" s="6">
        <f>E102</f>
        <v>12317.599999999999</v>
      </c>
      <c r="H107"/>
    </row>
    <row r="108" spans="1:8" ht="21.6" customHeight="1" x14ac:dyDescent="0.25">
      <c r="A108" s="99" t="s">
        <v>127</v>
      </c>
      <c r="B108" s="100"/>
      <c r="C108" s="91" t="s">
        <v>342</v>
      </c>
      <c r="D108" s="91"/>
      <c r="E108" s="23">
        <v>0</v>
      </c>
      <c r="H108"/>
    </row>
    <row r="109" spans="1:8" ht="21.6" customHeight="1" x14ac:dyDescent="0.25">
      <c r="A109" s="101"/>
      <c r="B109" s="102"/>
      <c r="C109" s="81" t="s">
        <v>509</v>
      </c>
      <c r="D109" s="81"/>
      <c r="E109" s="23">
        <v>0</v>
      </c>
      <c r="H109"/>
    </row>
    <row r="110" spans="1:8" ht="39.950000000000003" customHeight="1" x14ac:dyDescent="0.25">
      <c r="A110" s="103"/>
      <c r="B110" s="104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14375.599999999999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42" ht="21.6" customHeight="1" x14ac:dyDescent="0.25">
      <c r="A1" s="74" t="s">
        <v>363</v>
      </c>
      <c r="B1" s="74"/>
      <c r="C1" s="74"/>
      <c r="D1" s="74"/>
      <c r="E1" s="74"/>
      <c r="F1" s="15"/>
    </row>
    <row r="2" spans="1:42" ht="21.6" customHeight="1" x14ac:dyDescent="0.25">
      <c r="A2" s="3"/>
      <c r="B2" s="3"/>
      <c r="C2" s="3"/>
      <c r="D2" s="3"/>
      <c r="E2" s="3"/>
      <c r="F2" s="15"/>
    </row>
    <row r="3" spans="1:42" ht="64.900000000000006" customHeight="1" x14ac:dyDescent="0.25">
      <c r="A3" s="7" t="s">
        <v>6</v>
      </c>
      <c r="B3" s="7" t="s">
        <v>175</v>
      </c>
      <c r="C3" s="6">
        <f>E112</f>
        <v>20723.599999999999</v>
      </c>
      <c r="D3" s="12"/>
      <c r="E3" s="12"/>
      <c r="F3" s="15"/>
    </row>
    <row r="4" spans="1:42" ht="21.6" customHeight="1" x14ac:dyDescent="0.25">
      <c r="A4" s="105" t="s">
        <v>22</v>
      </c>
      <c r="B4" s="105"/>
      <c r="C4" s="6">
        <f>SUM(C3)</f>
        <v>20723.599999999999</v>
      </c>
      <c r="D4" s="12"/>
      <c r="E4" s="12"/>
      <c r="F4" s="15"/>
    </row>
    <row r="5" spans="1:42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</row>
    <row r="6" spans="1:42" ht="21.6" customHeight="1" x14ac:dyDescent="0.25">
      <c r="A6" s="15"/>
      <c r="B6" s="15"/>
      <c r="C6" s="15"/>
      <c r="D6" s="15"/>
      <c r="E6" s="15"/>
      <c r="F6" s="15"/>
    </row>
    <row r="7" spans="1:42" ht="21.6" customHeight="1" x14ac:dyDescent="0.25">
      <c r="A7" s="15"/>
      <c r="B7" s="15"/>
      <c r="C7" s="15"/>
      <c r="D7" s="15"/>
      <c r="E7" s="15"/>
      <c r="F7" s="15"/>
    </row>
    <row r="8" spans="1:42" ht="21.6" customHeight="1" x14ac:dyDescent="0.25">
      <c r="A8" s="87" t="s">
        <v>364</v>
      </c>
      <c r="B8" s="87"/>
      <c r="C8" s="87"/>
      <c r="D8" s="87"/>
      <c r="E8" s="87"/>
      <c r="F8" s="15"/>
    </row>
    <row r="9" spans="1:42" ht="21.6" customHeight="1" x14ac:dyDescent="0.25">
      <c r="A9" s="1" t="s">
        <v>4</v>
      </c>
      <c r="B9" s="1" t="s">
        <v>27</v>
      </c>
      <c r="C9" s="80" t="s">
        <v>28</v>
      </c>
      <c r="D9" s="80"/>
      <c r="E9" s="5" t="s">
        <v>29</v>
      </c>
      <c r="F9" s="15"/>
    </row>
    <row r="10" spans="1:42" ht="21.6" customHeight="1" x14ac:dyDescent="0.25">
      <c r="A10" s="13" t="s">
        <v>365</v>
      </c>
      <c r="B10" s="14" t="s">
        <v>32</v>
      </c>
      <c r="C10" s="81" t="s">
        <v>33</v>
      </c>
      <c r="D10" s="81"/>
      <c r="E10" s="6">
        <v>2405</v>
      </c>
      <c r="F10" s="15"/>
    </row>
    <row r="11" spans="1:42" ht="60" customHeight="1" x14ac:dyDescent="0.25">
      <c r="A11" s="72" t="s">
        <v>366</v>
      </c>
      <c r="B11" s="73" t="s">
        <v>539</v>
      </c>
      <c r="C11" s="116" t="s">
        <v>573</v>
      </c>
      <c r="D11" s="89"/>
      <c r="E11" s="6">
        <v>126</v>
      </c>
      <c r="G11"/>
      <c r="H11" s="3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ht="60" customHeight="1" x14ac:dyDescent="0.25">
      <c r="A12" s="72" t="s">
        <v>367</v>
      </c>
      <c r="B12" s="73" t="s">
        <v>533</v>
      </c>
      <c r="C12" s="116" t="s">
        <v>574</v>
      </c>
      <c r="D12" s="89"/>
      <c r="E12" s="6">
        <v>58</v>
      </c>
      <c r="G12"/>
      <c r="H12" s="3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21.6" customHeight="1" x14ac:dyDescent="0.25">
      <c r="A13" s="13" t="s">
        <v>368</v>
      </c>
      <c r="B13" s="14" t="s">
        <v>53</v>
      </c>
      <c r="C13" s="81" t="s">
        <v>196</v>
      </c>
      <c r="D13" s="81"/>
      <c r="E13" s="6">
        <v>0</v>
      </c>
    </row>
    <row r="14" spans="1:42" ht="21.6" customHeight="1" x14ac:dyDescent="0.25">
      <c r="A14" s="82"/>
      <c r="B14" s="82"/>
      <c r="C14" s="105" t="s">
        <v>35</v>
      </c>
      <c r="D14" s="105"/>
      <c r="E14" s="6">
        <f>SUM(E10:E13)</f>
        <v>2589</v>
      </c>
    </row>
    <row r="15" spans="1:42" ht="21.6" customHeight="1" x14ac:dyDescent="0.25">
      <c r="A15" s="15"/>
      <c r="B15" s="15"/>
      <c r="F15" s="15"/>
    </row>
    <row r="16" spans="1:42" ht="21.6" customHeight="1" x14ac:dyDescent="0.25">
      <c r="A16" s="87" t="s">
        <v>369</v>
      </c>
      <c r="B16" s="87"/>
      <c r="C16" s="87"/>
      <c r="D16" s="87"/>
      <c r="E16" s="87"/>
      <c r="F16" s="15"/>
    </row>
    <row r="17" spans="1:42" ht="21.6" customHeight="1" x14ac:dyDescent="0.25">
      <c r="A17" s="1" t="s">
        <v>4</v>
      </c>
      <c r="B17" s="1" t="s">
        <v>27</v>
      </c>
      <c r="C17" s="80" t="s">
        <v>28</v>
      </c>
      <c r="D17" s="80"/>
      <c r="E17" s="5" t="s">
        <v>29</v>
      </c>
      <c r="F17" s="15"/>
    </row>
    <row r="18" spans="1:42" ht="21.6" customHeight="1" x14ac:dyDescent="0.25">
      <c r="A18" s="13" t="s">
        <v>370</v>
      </c>
      <c r="B18" s="14" t="s">
        <v>32</v>
      </c>
      <c r="C18" s="81" t="s">
        <v>33</v>
      </c>
      <c r="D18" s="81"/>
      <c r="E18" s="6">
        <v>2405</v>
      </c>
      <c r="F18" s="15"/>
    </row>
    <row r="19" spans="1:42" ht="60" customHeight="1" x14ac:dyDescent="0.25">
      <c r="A19" s="72" t="s">
        <v>371</v>
      </c>
      <c r="B19" s="73" t="s">
        <v>539</v>
      </c>
      <c r="C19" s="116" t="s">
        <v>575</v>
      </c>
      <c r="D19" s="89"/>
      <c r="E19" s="6">
        <v>140</v>
      </c>
      <c r="G19"/>
      <c r="H19" s="3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ht="21.6" customHeight="1" x14ac:dyDescent="0.25">
      <c r="A20" s="13" t="s">
        <v>372</v>
      </c>
      <c r="B20" s="14" t="s">
        <v>53</v>
      </c>
      <c r="C20" s="81" t="s">
        <v>196</v>
      </c>
      <c r="D20" s="81"/>
      <c r="E20" s="6">
        <v>0</v>
      </c>
    </row>
    <row r="21" spans="1:42" ht="21.6" customHeight="1" x14ac:dyDescent="0.25">
      <c r="A21" s="82"/>
      <c r="B21" s="82"/>
      <c r="C21" s="105" t="s">
        <v>35</v>
      </c>
      <c r="D21" s="105"/>
      <c r="E21" s="6">
        <f>SUM(E18:E20)</f>
        <v>2545</v>
      </c>
    </row>
    <row r="22" spans="1:42" ht="21.6" customHeight="1" x14ac:dyDescent="0.25">
      <c r="A22" s="15"/>
      <c r="B22" s="15"/>
      <c r="C22" s="15"/>
      <c r="D22" s="32"/>
      <c r="E22" s="33"/>
      <c r="F22" s="15"/>
    </row>
    <row r="23" spans="1:42" ht="21.6" customHeight="1" x14ac:dyDescent="0.25">
      <c r="A23" s="136" t="s">
        <v>373</v>
      </c>
      <c r="B23" s="136"/>
      <c r="C23" s="136"/>
      <c r="D23" s="136"/>
      <c r="E23" s="136"/>
      <c r="F23" s="15"/>
    </row>
    <row r="24" spans="1:42" ht="21.6" customHeight="1" x14ac:dyDescent="0.25">
      <c r="A24" s="41" t="s">
        <v>4</v>
      </c>
      <c r="B24" s="1" t="s">
        <v>27</v>
      </c>
      <c r="C24" s="80" t="s">
        <v>28</v>
      </c>
      <c r="D24" s="80"/>
      <c r="E24" s="5" t="s">
        <v>29</v>
      </c>
      <c r="F24" s="15"/>
    </row>
    <row r="25" spans="1:42" ht="21.6" customHeight="1" x14ac:dyDescent="0.25">
      <c r="A25" s="13" t="s">
        <v>374</v>
      </c>
      <c r="B25" s="14" t="s">
        <v>32</v>
      </c>
      <c r="C25" s="81" t="s">
        <v>33</v>
      </c>
      <c r="D25" s="81"/>
      <c r="E25" s="6">
        <v>2405</v>
      </c>
    </row>
    <row r="26" spans="1:42" ht="21.6" customHeight="1" x14ac:dyDescent="0.25">
      <c r="A26" s="13" t="s">
        <v>375</v>
      </c>
      <c r="B26" s="14" t="s">
        <v>53</v>
      </c>
      <c r="C26" s="81" t="s">
        <v>196</v>
      </c>
      <c r="D26" s="81"/>
      <c r="E26" s="6">
        <v>0</v>
      </c>
    </row>
    <row r="27" spans="1:42" ht="21.6" customHeight="1" x14ac:dyDescent="0.25">
      <c r="A27" s="82"/>
      <c r="B27" s="82"/>
      <c r="C27" s="105" t="s">
        <v>35</v>
      </c>
      <c r="D27" s="105"/>
      <c r="E27" s="6">
        <f>SUM(E25:E26)</f>
        <v>2405</v>
      </c>
    </row>
    <row r="28" spans="1:42" ht="21.6" customHeight="1" x14ac:dyDescent="0.25">
      <c r="A28" s="15"/>
      <c r="B28" s="15"/>
      <c r="C28" s="15"/>
      <c r="D28" s="32"/>
      <c r="E28" s="33"/>
    </row>
    <row r="29" spans="1:42" ht="21.6" customHeight="1" x14ac:dyDescent="0.25">
      <c r="A29" s="45"/>
      <c r="B29" s="15"/>
      <c r="C29" s="15"/>
      <c r="D29" s="32"/>
      <c r="E29" s="33"/>
    </row>
    <row r="30" spans="1:42" ht="21.6" customHeight="1" x14ac:dyDescent="0.25">
      <c r="A30" s="15"/>
      <c r="B30" s="15"/>
      <c r="C30" s="15"/>
      <c r="D30" s="32"/>
      <c r="E30" s="33"/>
    </row>
    <row r="31" spans="1:42" ht="21.6" customHeight="1" x14ac:dyDescent="0.25">
      <c r="A31" s="15"/>
      <c r="B31" s="15"/>
    </row>
    <row r="32" spans="1:42" ht="21.6" customHeight="1" x14ac:dyDescent="0.25">
      <c r="A32" s="93" t="s">
        <v>376</v>
      </c>
      <c r="B32" s="93"/>
      <c r="C32" s="93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92" t="s">
        <v>67</v>
      </c>
      <c r="B34" s="92"/>
      <c r="C34" s="92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92" t="s">
        <v>270</v>
      </c>
      <c r="B39" s="92"/>
      <c r="C39" s="92"/>
    </row>
    <row r="40" spans="1:6" ht="21.6" customHeight="1" x14ac:dyDescent="0.25">
      <c r="A40" s="92"/>
      <c r="B40" s="92"/>
      <c r="C40" s="92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92" t="s">
        <v>88</v>
      </c>
      <c r="B47" s="92"/>
      <c r="C47" s="92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2" t="s">
        <v>121</v>
      </c>
      <c r="B65" s="92"/>
      <c r="C65" s="92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92" t="s">
        <v>127</v>
      </c>
      <c r="B70" s="92"/>
      <c r="C70" s="92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294</v>
      </c>
      <c r="C73" s="23">
        <v>52</v>
      </c>
    </row>
    <row r="74" spans="1:42" ht="21.6" customHeight="1" x14ac:dyDescent="0.25">
      <c r="A74" s="13" t="s">
        <v>507</v>
      </c>
      <c r="B74" s="42" t="s">
        <v>508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2" t="s">
        <v>138</v>
      </c>
      <c r="B77" s="92"/>
      <c r="C77" s="92"/>
    </row>
    <row r="78" spans="1:42" ht="21.6" customHeight="1" x14ac:dyDescent="0.25">
      <c r="A78" s="25" t="s">
        <v>139</v>
      </c>
      <c r="B78" s="4"/>
      <c r="C78" s="6" t="str">
        <f>IF(('October 2025 - December 2025'!C78)+SUM(E90+E99+E109) &lt; 0,(('October 2025 - December 2025'!C78))+SUM(E90+E99+E109), TEXT((('October 2025 - December 2025'!C78))+SUM(E90+E99+E109),"+$0.00"))</f>
        <v>+$0.00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0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8" t="s">
        <v>377</v>
      </c>
      <c r="B87" s="138"/>
      <c r="C87" s="138"/>
      <c r="D87" s="138"/>
      <c r="E87" s="138"/>
    </row>
    <row r="88" spans="1:42" ht="21.6" customHeight="1" x14ac:dyDescent="0.25">
      <c r="A88" s="96" t="s">
        <v>147</v>
      </c>
      <c r="B88" s="96"/>
      <c r="C88" s="96" t="s">
        <v>28</v>
      </c>
      <c r="D88" s="96"/>
      <c r="E88" s="28" t="s">
        <v>29</v>
      </c>
    </row>
    <row r="89" spans="1:42" ht="43.15" customHeight="1" x14ac:dyDescent="0.25">
      <c r="A89" s="99" t="s">
        <v>127</v>
      </c>
      <c r="B89" s="100"/>
      <c r="C89" s="91" t="s">
        <v>378</v>
      </c>
      <c r="D89" s="91"/>
      <c r="E89" s="23">
        <v>150</v>
      </c>
    </row>
    <row r="90" spans="1:42" ht="21.6" customHeight="1" x14ac:dyDescent="0.25">
      <c r="A90" s="101"/>
      <c r="B90" s="102"/>
      <c r="C90" s="81" t="s">
        <v>509</v>
      </c>
      <c r="D90" s="81"/>
      <c r="E90" s="23">
        <v>0</v>
      </c>
    </row>
    <row r="91" spans="1:42" ht="39.950000000000003" customHeight="1" x14ac:dyDescent="0.25">
      <c r="A91" s="103"/>
      <c r="B91" s="104"/>
      <c r="C91" s="107" t="s">
        <v>519</v>
      </c>
      <c r="D91" s="12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7" t="s">
        <v>148</v>
      </c>
      <c r="B92" s="97"/>
      <c r="C92" s="81"/>
      <c r="D92" s="81"/>
      <c r="E92" s="23">
        <f>C84</f>
        <v>347</v>
      </c>
    </row>
    <row r="93" spans="1:42" ht="21.6" customHeight="1" x14ac:dyDescent="0.25">
      <c r="A93" s="97"/>
      <c r="B93" s="97"/>
      <c r="C93" s="137" t="s">
        <v>149</v>
      </c>
      <c r="D93" s="137"/>
      <c r="E93" s="6">
        <f>('October 2025 - December 2025'!E112+E14)-SUM(E89:E92)</f>
        <v>16467.599999999999</v>
      </c>
    </row>
    <row r="94" spans="1:42" ht="21.6" customHeight="1" x14ac:dyDescent="0.25"/>
    <row r="95" spans="1:42" ht="21.6" customHeight="1" x14ac:dyDescent="0.25">
      <c r="A95" s="96" t="s">
        <v>379</v>
      </c>
      <c r="B95" s="96"/>
      <c r="C95" s="96"/>
      <c r="D95" s="96"/>
      <c r="E95" s="96"/>
    </row>
    <row r="96" spans="1:42" ht="21.6" customHeight="1" x14ac:dyDescent="0.25">
      <c r="A96" s="96" t="s">
        <v>147</v>
      </c>
      <c r="B96" s="96"/>
      <c r="C96" s="96" t="s">
        <v>28</v>
      </c>
      <c r="D96" s="96"/>
      <c r="E96" s="28" t="s">
        <v>29</v>
      </c>
    </row>
    <row r="97" spans="1:42" ht="21.6" customHeight="1" x14ac:dyDescent="0.25">
      <c r="A97" s="97" t="s">
        <v>380</v>
      </c>
      <c r="B97" s="97"/>
      <c r="C97" s="81"/>
      <c r="D97" s="81"/>
      <c r="E97" s="6">
        <f>E93</f>
        <v>16467.599999999999</v>
      </c>
    </row>
    <row r="98" spans="1:42" ht="21.6" customHeight="1" x14ac:dyDescent="0.25">
      <c r="A98" s="99" t="s">
        <v>127</v>
      </c>
      <c r="B98" s="100"/>
      <c r="C98" s="81" t="s">
        <v>342</v>
      </c>
      <c r="D98" s="81"/>
      <c r="E98" s="23">
        <v>0</v>
      </c>
    </row>
    <row r="99" spans="1:42" ht="21.6" customHeight="1" x14ac:dyDescent="0.25">
      <c r="A99" s="101"/>
      <c r="B99" s="102"/>
      <c r="C99" s="81" t="s">
        <v>509</v>
      </c>
      <c r="D99" s="81"/>
      <c r="E99" s="23">
        <v>0</v>
      </c>
    </row>
    <row r="100" spans="1:42" ht="39.950000000000003" customHeight="1" x14ac:dyDescent="0.25">
      <c r="A100" s="103"/>
      <c r="B100" s="104"/>
      <c r="C100" s="107" t="s">
        <v>519</v>
      </c>
      <c r="D100" s="12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7" t="s">
        <v>148</v>
      </c>
      <c r="B101" s="97"/>
      <c r="C101" s="81"/>
      <c r="D101" s="81"/>
      <c r="E101" s="23">
        <f>C84</f>
        <v>347</v>
      </c>
    </row>
    <row r="102" spans="1:42" ht="21.6" customHeight="1" x14ac:dyDescent="0.25">
      <c r="A102" s="94"/>
      <c r="B102" s="94"/>
      <c r="C102" s="139" t="s">
        <v>158</v>
      </c>
      <c r="D102" s="139"/>
      <c r="E102" s="6">
        <f>(E21+E97)-SUM(E98:E101)</f>
        <v>18665.599999999999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8" t="s">
        <v>381</v>
      </c>
      <c r="B105" s="138"/>
      <c r="C105" s="138"/>
      <c r="D105" s="138"/>
      <c r="E105" s="138"/>
    </row>
    <row r="106" spans="1:42" ht="21.6" customHeight="1" x14ac:dyDescent="0.25">
      <c r="A106" s="96" t="s">
        <v>147</v>
      </c>
      <c r="B106" s="96"/>
      <c r="C106" s="96" t="s">
        <v>28</v>
      </c>
      <c r="D106" s="96"/>
      <c r="E106" s="28" t="s">
        <v>29</v>
      </c>
    </row>
    <row r="107" spans="1:42" ht="21.6" customHeight="1" x14ac:dyDescent="0.25">
      <c r="A107" s="97" t="s">
        <v>382</v>
      </c>
      <c r="B107" s="97"/>
      <c r="C107" s="81"/>
      <c r="D107" s="81"/>
      <c r="E107" s="6">
        <f>E102</f>
        <v>18665.599999999999</v>
      </c>
    </row>
    <row r="108" spans="1:42" ht="21.6" customHeight="1" x14ac:dyDescent="0.25">
      <c r="A108" s="99" t="s">
        <v>127</v>
      </c>
      <c r="B108" s="100"/>
      <c r="C108" s="91" t="s">
        <v>342</v>
      </c>
      <c r="D108" s="91"/>
      <c r="E108" s="23">
        <v>0</v>
      </c>
    </row>
    <row r="109" spans="1:42" ht="21.6" customHeight="1" x14ac:dyDescent="0.25">
      <c r="A109" s="101"/>
      <c r="B109" s="102"/>
      <c r="C109" s="81" t="s">
        <v>509</v>
      </c>
      <c r="D109" s="81"/>
      <c r="E109" s="23">
        <v>0</v>
      </c>
    </row>
    <row r="110" spans="1:42" ht="39.950000000000003" customHeight="1" x14ac:dyDescent="0.25">
      <c r="A110" s="103"/>
      <c r="B110" s="104"/>
      <c r="C110" s="107" t="s">
        <v>519</v>
      </c>
      <c r="D110" s="12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42" ht="21.6" customHeight="1" x14ac:dyDescent="0.25">
      <c r="A112" s="97"/>
      <c r="B112" s="97"/>
      <c r="C112" s="139" t="s">
        <v>158</v>
      </c>
      <c r="D112" s="139"/>
      <c r="E112" s="6">
        <f>(E27+E107)-SUM(E108:E111)</f>
        <v>20723.599999999999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4" zoomScaleNormal="100" workbookViewId="0">
      <selection activeCell="A19" activeCellId="1" sqref="A18:XFD18 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4" t="s">
        <v>383</v>
      </c>
      <c r="B1" s="74"/>
      <c r="C1" s="74"/>
      <c r="D1" s="74"/>
      <c r="E1" s="74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26759.599999999999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14" t="s">
        <v>22</v>
      </c>
      <c r="B4" s="114"/>
      <c r="C4" s="6">
        <f>SUM(C3)</f>
        <v>26759.599999999999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105" t="s">
        <v>23</v>
      </c>
      <c r="B5" s="105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0" t="s">
        <v>384</v>
      </c>
      <c r="B8" s="140"/>
      <c r="C8" s="140"/>
      <c r="D8" s="140"/>
      <c r="E8" s="14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1" t="s">
        <v>28</v>
      </c>
      <c r="D9" s="141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385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60" customHeight="1" x14ac:dyDescent="0.25">
      <c r="A11" s="72" t="s">
        <v>386</v>
      </c>
      <c r="B11" s="73" t="s">
        <v>533</v>
      </c>
      <c r="C11" s="116" t="s">
        <v>576</v>
      </c>
      <c r="D11" s="89"/>
      <c r="E11" s="6">
        <v>72</v>
      </c>
    </row>
    <row r="12" spans="1:33" ht="21.6" customHeight="1" x14ac:dyDescent="0.25">
      <c r="A12" s="13" t="s">
        <v>387</v>
      </c>
      <c r="B12" s="14" t="s">
        <v>53</v>
      </c>
      <c r="C12" s="81" t="s">
        <v>196</v>
      </c>
      <c r="D12" s="81"/>
      <c r="E12" s="6">
        <v>0</v>
      </c>
    </row>
    <row r="13" spans="1:33" ht="21.6" customHeight="1" x14ac:dyDescent="0.25">
      <c r="A13" s="82"/>
      <c r="B13" s="82"/>
      <c r="C13" s="105" t="s">
        <v>35</v>
      </c>
      <c r="D13" s="105"/>
      <c r="E13" s="6">
        <f>SUM(E10:E12)</f>
        <v>2477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0" t="s">
        <v>388</v>
      </c>
      <c r="B15" s="140"/>
      <c r="C15" s="140"/>
      <c r="D15" s="140"/>
      <c r="E15" s="14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1" t="s">
        <v>28</v>
      </c>
      <c r="D16" s="141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389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60" customHeight="1" x14ac:dyDescent="0.25">
      <c r="A18" s="72" t="s">
        <v>390</v>
      </c>
      <c r="B18" s="73" t="s">
        <v>533</v>
      </c>
      <c r="C18" s="116" t="s">
        <v>577</v>
      </c>
      <c r="D18" s="89"/>
      <c r="E18" s="6">
        <v>4</v>
      </c>
    </row>
    <row r="19" spans="1:33" ht="60" customHeight="1" x14ac:dyDescent="0.25">
      <c r="A19" s="72" t="s">
        <v>391</v>
      </c>
      <c r="B19" s="73" t="s">
        <v>539</v>
      </c>
      <c r="C19" s="116" t="s">
        <v>578</v>
      </c>
      <c r="D19" s="89"/>
      <c r="E19" s="6">
        <v>86</v>
      </c>
    </row>
    <row r="20" spans="1:33" ht="21.6" customHeight="1" x14ac:dyDescent="0.25">
      <c r="A20" s="13" t="s">
        <v>392</v>
      </c>
      <c r="B20" s="14" t="s">
        <v>53</v>
      </c>
      <c r="C20" s="81" t="s">
        <v>196</v>
      </c>
      <c r="D20" s="81"/>
      <c r="E20" s="6">
        <v>0</v>
      </c>
    </row>
    <row r="21" spans="1:33" ht="21.6" customHeight="1" x14ac:dyDescent="0.25">
      <c r="A21" s="82"/>
      <c r="B21" s="82"/>
      <c r="C21" s="105" t="s">
        <v>35</v>
      </c>
      <c r="D21" s="105"/>
      <c r="E21" s="6">
        <f>SUM(E17:E20)</f>
        <v>2495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0" t="s">
        <v>393</v>
      </c>
      <c r="B23" s="140"/>
      <c r="C23" s="140"/>
      <c r="D23" s="140"/>
      <c r="E23" s="14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1" t="s">
        <v>28</v>
      </c>
      <c r="D24" s="141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395</v>
      </c>
      <c r="B26" s="14" t="s">
        <v>53</v>
      </c>
      <c r="C26" s="81" t="s">
        <v>196</v>
      </c>
      <c r="D26" s="81"/>
      <c r="E26" s="6">
        <v>0</v>
      </c>
    </row>
    <row r="27" spans="1:33" ht="21.6" customHeight="1" x14ac:dyDescent="0.25">
      <c r="A27" s="82"/>
      <c r="B27" s="82"/>
      <c r="C27" s="105" t="s">
        <v>35</v>
      </c>
      <c r="D27" s="105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3" t="s">
        <v>396</v>
      </c>
      <c r="B32" s="93"/>
      <c r="C32" s="93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92" t="s">
        <v>67</v>
      </c>
      <c r="B34" s="92"/>
      <c r="C34" s="92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92" t="s">
        <v>270</v>
      </c>
      <c r="B39" s="92"/>
      <c r="C39" s="92"/>
    </row>
    <row r="40" spans="1:7" ht="21.6" customHeight="1" x14ac:dyDescent="0.25">
      <c r="A40" s="92"/>
      <c r="B40" s="92"/>
      <c r="C40" s="92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92" t="s">
        <v>88</v>
      </c>
      <c r="B47" s="92"/>
      <c r="C47" s="92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2" t="s">
        <v>98</v>
      </c>
      <c r="B51" s="92"/>
      <c r="C51" s="92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2" t="s">
        <v>108</v>
      </c>
      <c r="B56" s="92"/>
      <c r="C56" s="92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2" t="s">
        <v>112</v>
      </c>
      <c r="B59" s="92"/>
      <c r="C59" s="92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2" t="s">
        <v>121</v>
      </c>
      <c r="B65" s="92"/>
      <c r="C65" s="92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92" t="s">
        <v>127</v>
      </c>
      <c r="B70" s="92"/>
      <c r="C70" s="92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2" t="s">
        <v>138</v>
      </c>
      <c r="B77" s="92"/>
      <c r="C77" s="92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397</v>
      </c>
      <c r="B87" s="135"/>
      <c r="C87" s="135"/>
      <c r="D87" s="135"/>
      <c r="E87" s="135"/>
      <c r="H87"/>
    </row>
    <row r="88" spans="1:8" ht="21.6" customHeight="1" x14ac:dyDescent="0.25">
      <c r="A88" s="134" t="s">
        <v>147</v>
      </c>
      <c r="B88" s="134"/>
      <c r="C88" s="134" t="s">
        <v>28</v>
      </c>
      <c r="D88" s="134"/>
      <c r="E88" s="50" t="s">
        <v>29</v>
      </c>
      <c r="H88"/>
    </row>
    <row r="89" spans="1:8" ht="43.15" customHeight="1" x14ac:dyDescent="0.25">
      <c r="A89" s="99" t="s">
        <v>127</v>
      </c>
      <c r="B89" s="100"/>
      <c r="C89" s="91" t="s">
        <v>298</v>
      </c>
      <c r="D89" s="91"/>
      <c r="E89" s="23">
        <v>150</v>
      </c>
      <c r="H89"/>
    </row>
    <row r="90" spans="1:8" ht="21.6" customHeight="1" x14ac:dyDescent="0.25">
      <c r="A90" s="101"/>
      <c r="B90" s="102"/>
      <c r="C90" s="133" t="s">
        <v>509</v>
      </c>
      <c r="D90" s="81"/>
      <c r="E90" s="23">
        <v>0</v>
      </c>
      <c r="H90"/>
    </row>
    <row r="91" spans="1:8" ht="39.950000000000003" customHeight="1" x14ac:dyDescent="0.25">
      <c r="A91" s="103"/>
      <c r="B91" s="104"/>
      <c r="C91" s="107" t="s">
        <v>519</v>
      </c>
      <c r="D91" s="125"/>
      <c r="E91" s="23">
        <v>0</v>
      </c>
    </row>
    <row r="92" spans="1:8" ht="21.6" customHeight="1" x14ac:dyDescent="0.25">
      <c r="A92" s="97" t="s">
        <v>148</v>
      </c>
      <c r="B92" s="97"/>
      <c r="C92" s="81"/>
      <c r="D92" s="81"/>
      <c r="E92" s="23">
        <f>C84</f>
        <v>347</v>
      </c>
      <c r="H92"/>
    </row>
    <row r="93" spans="1:8" ht="21.6" customHeight="1" x14ac:dyDescent="0.25">
      <c r="A93" s="97"/>
      <c r="B93" s="97"/>
      <c r="C93" s="95" t="s">
        <v>149</v>
      </c>
      <c r="D93" s="95"/>
      <c r="E93" s="6">
        <f>('January 2026 - March 2026'!E112+E13)-SUM(E89:E92)</f>
        <v>22703.599999999999</v>
      </c>
      <c r="H93"/>
    </row>
    <row r="94" spans="1:8" ht="21.6" customHeight="1" x14ac:dyDescent="0.25">
      <c r="H94"/>
    </row>
    <row r="95" spans="1:8" ht="21.6" customHeight="1" x14ac:dyDescent="0.25">
      <c r="A95" s="135" t="s">
        <v>398</v>
      </c>
      <c r="B95" s="135"/>
      <c r="C95" s="135"/>
      <c r="D95" s="135"/>
      <c r="E95" s="135"/>
      <c r="H95"/>
    </row>
    <row r="96" spans="1:8" ht="21.6" customHeight="1" x14ac:dyDescent="0.25">
      <c r="A96" s="134" t="s">
        <v>147</v>
      </c>
      <c r="B96" s="134"/>
      <c r="C96" s="134" t="s">
        <v>28</v>
      </c>
      <c r="D96" s="134"/>
      <c r="E96" s="50" t="s">
        <v>29</v>
      </c>
      <c r="H96"/>
    </row>
    <row r="97" spans="1:8" ht="21.6" customHeight="1" x14ac:dyDescent="0.25">
      <c r="A97" s="97" t="s">
        <v>399</v>
      </c>
      <c r="B97" s="97"/>
      <c r="C97" s="81"/>
      <c r="D97" s="81"/>
      <c r="E97" s="6">
        <f>E93</f>
        <v>22703.599999999999</v>
      </c>
      <c r="H97"/>
    </row>
    <row r="98" spans="1:8" ht="90" customHeight="1" x14ac:dyDescent="0.25">
      <c r="A98" s="99" t="s">
        <v>127</v>
      </c>
      <c r="B98" s="100"/>
      <c r="C98" s="91" t="s">
        <v>400</v>
      </c>
      <c r="D98" s="91"/>
      <c r="E98" s="23">
        <v>150</v>
      </c>
      <c r="H98"/>
    </row>
    <row r="99" spans="1:8" ht="21.6" customHeight="1" x14ac:dyDescent="0.25">
      <c r="A99" s="101"/>
      <c r="B99" s="102"/>
      <c r="C99" s="133" t="s">
        <v>509</v>
      </c>
      <c r="D99" s="81"/>
      <c r="E99" s="23">
        <v>0</v>
      </c>
      <c r="H99"/>
    </row>
    <row r="100" spans="1:8" ht="39.950000000000003" customHeight="1" x14ac:dyDescent="0.25">
      <c r="A100" s="103"/>
      <c r="B100" s="104"/>
      <c r="C100" s="107" t="s">
        <v>519</v>
      </c>
      <c r="D100" s="125"/>
      <c r="E100" s="23">
        <v>0</v>
      </c>
    </row>
    <row r="101" spans="1:8" ht="21.6" customHeight="1" x14ac:dyDescent="0.25">
      <c r="A101" s="97" t="s">
        <v>148</v>
      </c>
      <c r="B101" s="97"/>
      <c r="C101" s="81"/>
      <c r="D101" s="81"/>
      <c r="E101" s="23">
        <f>C84</f>
        <v>347</v>
      </c>
      <c r="H101"/>
    </row>
    <row r="102" spans="1:8" ht="21.6" customHeight="1" x14ac:dyDescent="0.25">
      <c r="A102" s="94"/>
      <c r="B102" s="94"/>
      <c r="C102" s="105" t="s">
        <v>158</v>
      </c>
      <c r="D102" s="105"/>
      <c r="E102" s="6">
        <f>(E21+E97)-SUM(E98:E101)</f>
        <v>24701.599999999999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401</v>
      </c>
      <c r="B105" s="135"/>
      <c r="C105" s="135"/>
      <c r="D105" s="135"/>
      <c r="E105" s="135"/>
      <c r="H105"/>
    </row>
    <row r="106" spans="1:8" ht="21.6" customHeight="1" x14ac:dyDescent="0.25">
      <c r="A106" s="134" t="s">
        <v>147</v>
      </c>
      <c r="B106" s="134"/>
      <c r="C106" s="134" t="s">
        <v>28</v>
      </c>
      <c r="D106" s="134"/>
      <c r="E106" s="50" t="s">
        <v>29</v>
      </c>
      <c r="H106"/>
    </row>
    <row r="107" spans="1:8" ht="21.6" customHeight="1" x14ac:dyDescent="0.25">
      <c r="A107" s="97" t="s">
        <v>402</v>
      </c>
      <c r="B107" s="97"/>
      <c r="C107" s="81"/>
      <c r="D107" s="81"/>
      <c r="E107" s="6">
        <f>E102</f>
        <v>24701.599999999999</v>
      </c>
      <c r="H107"/>
    </row>
    <row r="108" spans="1:8" ht="21.6" customHeight="1" x14ac:dyDescent="0.25">
      <c r="A108" s="99" t="s">
        <v>127</v>
      </c>
      <c r="B108" s="100"/>
      <c r="C108" s="81" t="s">
        <v>342</v>
      </c>
      <c r="D108" s="81"/>
      <c r="E108" s="23">
        <v>0</v>
      </c>
      <c r="H108"/>
    </row>
    <row r="109" spans="1:8" ht="21.6" customHeight="1" x14ac:dyDescent="0.25">
      <c r="A109" s="101"/>
      <c r="B109" s="102"/>
      <c r="C109" s="133" t="s">
        <v>509</v>
      </c>
      <c r="D109" s="81"/>
      <c r="E109" s="23">
        <v>0</v>
      </c>
    </row>
    <row r="110" spans="1:8" ht="39.950000000000003" customHeight="1" x14ac:dyDescent="0.25">
      <c r="A110" s="103"/>
      <c r="B110" s="104"/>
      <c r="C110" s="107" t="s">
        <v>519</v>
      </c>
      <c r="D110" s="125"/>
      <c r="E110" s="23">
        <v>0</v>
      </c>
    </row>
    <row r="111" spans="1:8" ht="21.6" customHeight="1" x14ac:dyDescent="0.25">
      <c r="A111" s="97" t="s">
        <v>148</v>
      </c>
      <c r="B111" s="97"/>
      <c r="C111" s="81"/>
      <c r="D111" s="81"/>
      <c r="E111" s="23">
        <f>C84</f>
        <v>347</v>
      </c>
    </row>
    <row r="112" spans="1:8" ht="21.6" customHeight="1" x14ac:dyDescent="0.25">
      <c r="A112" s="97"/>
      <c r="B112" s="97"/>
      <c r="C112" s="105" t="s">
        <v>158</v>
      </c>
      <c r="D112" s="105"/>
      <c r="E112" s="6">
        <f>(E27+E107)-SUM(E108:E111)</f>
        <v>26759.599999999999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2024-12-22T02:26:07Z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