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0DD6B21E-77E2-4170-819D-1273FA0D896B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9" i="3" l="1"/>
  <c r="E24" i="1"/>
  <c r="E29" i="3"/>
  <c r="E40" i="2"/>
  <c r="E14" i="2"/>
  <c r="C11" i="1"/>
  <c r="C72" i="13"/>
  <c r="C66" i="13"/>
  <c r="C61" i="13"/>
  <c r="C55" i="13"/>
  <c r="C52" i="13"/>
  <c r="C47" i="13"/>
  <c r="C43" i="13"/>
  <c r="C35" i="13"/>
  <c r="E24" i="13"/>
  <c r="E18" i="13"/>
  <c r="E12" i="13"/>
  <c r="C77" i="12"/>
  <c r="C77" i="13" s="1"/>
  <c r="C75" i="12"/>
  <c r="C72" i="12"/>
  <c r="C66" i="12"/>
  <c r="C61" i="12"/>
  <c r="C55" i="12"/>
  <c r="C52" i="12"/>
  <c r="C47" i="12"/>
  <c r="C43" i="12"/>
  <c r="C35" i="12"/>
  <c r="E24" i="12"/>
  <c r="E18" i="12"/>
  <c r="E12" i="12"/>
  <c r="C72" i="11"/>
  <c r="C66" i="11"/>
  <c r="C61" i="11"/>
  <c r="C55" i="11"/>
  <c r="C52" i="11"/>
  <c r="C47" i="11"/>
  <c r="C43" i="11"/>
  <c r="C35" i="11"/>
  <c r="E24" i="11"/>
  <c r="E18" i="11"/>
  <c r="E12" i="11"/>
  <c r="C72" i="10"/>
  <c r="C66" i="10"/>
  <c r="C61" i="10"/>
  <c r="C55" i="10"/>
  <c r="C52" i="10"/>
  <c r="C47" i="10"/>
  <c r="C43" i="10"/>
  <c r="C35" i="10"/>
  <c r="E24" i="10"/>
  <c r="E18" i="10"/>
  <c r="E12" i="10"/>
  <c r="C72" i="9"/>
  <c r="C66" i="9"/>
  <c r="C61" i="9"/>
  <c r="C55" i="9"/>
  <c r="C52" i="9"/>
  <c r="C47" i="9"/>
  <c r="C43" i="9"/>
  <c r="C35" i="9"/>
  <c r="E24" i="9"/>
  <c r="E18" i="9"/>
  <c r="E12" i="9"/>
  <c r="C72" i="8"/>
  <c r="C66" i="8"/>
  <c r="C61" i="8"/>
  <c r="C55" i="8"/>
  <c r="C52" i="8"/>
  <c r="C47" i="8"/>
  <c r="C43" i="8"/>
  <c r="C35" i="8"/>
  <c r="E24" i="8"/>
  <c r="E18" i="8"/>
  <c r="E12" i="8"/>
  <c r="C72" i="7"/>
  <c r="C66" i="7"/>
  <c r="C61" i="7"/>
  <c r="C55" i="7"/>
  <c r="C52" i="7"/>
  <c r="C47" i="7"/>
  <c r="C43" i="7"/>
  <c r="C35" i="7"/>
  <c r="E24" i="7"/>
  <c r="E18" i="7"/>
  <c r="E12" i="7"/>
  <c r="C72" i="6"/>
  <c r="C66" i="6"/>
  <c r="C61" i="6"/>
  <c r="C55" i="6"/>
  <c r="C52" i="6"/>
  <c r="C47" i="6"/>
  <c r="C43" i="6"/>
  <c r="C35" i="6"/>
  <c r="E24" i="6"/>
  <c r="E18" i="6"/>
  <c r="E12" i="6"/>
  <c r="C72" i="5"/>
  <c r="C66" i="5"/>
  <c r="C61" i="5"/>
  <c r="C55" i="5"/>
  <c r="C52" i="5"/>
  <c r="C47" i="5"/>
  <c r="C43" i="5"/>
  <c r="C35" i="5"/>
  <c r="E24" i="5"/>
  <c r="E18" i="5"/>
  <c r="E12" i="5"/>
  <c r="C72" i="4"/>
  <c r="C66" i="4"/>
  <c r="C61" i="4"/>
  <c r="C55" i="4"/>
  <c r="C52" i="4"/>
  <c r="C47" i="4"/>
  <c r="C43" i="4"/>
  <c r="C35" i="4"/>
  <c r="E24" i="4"/>
  <c r="E18" i="4"/>
  <c r="E12" i="4"/>
  <c r="H100" i="3"/>
  <c r="C87" i="3"/>
  <c r="C81" i="3"/>
  <c r="C76" i="3"/>
  <c r="C70" i="3"/>
  <c r="C67" i="3"/>
  <c r="C62" i="3"/>
  <c r="C58" i="3"/>
  <c r="C50" i="3"/>
  <c r="E14" i="3"/>
  <c r="H130" i="2"/>
  <c r="C91" i="2"/>
  <c r="C90" i="3" s="1"/>
  <c r="C75" i="4" s="1"/>
  <c r="C88" i="2"/>
  <c r="C82" i="2"/>
  <c r="C77" i="2"/>
  <c r="C71" i="2"/>
  <c r="C68" i="2"/>
  <c r="C63" i="2"/>
  <c r="C59" i="2"/>
  <c r="C51" i="2"/>
  <c r="E26" i="2"/>
  <c r="E95" i="1"/>
  <c r="E99" i="1" s="1"/>
  <c r="C85" i="1"/>
  <c r="C93" i="2" s="1"/>
  <c r="C92" i="3" s="1"/>
  <c r="C77" i="4" s="1"/>
  <c r="C84" i="1"/>
  <c r="C80" i="1"/>
  <c r="C74" i="1"/>
  <c r="C69" i="1"/>
  <c r="C63" i="1"/>
  <c r="C60" i="1"/>
  <c r="C55" i="1"/>
  <c r="C51" i="1"/>
  <c r="C45" i="1"/>
  <c r="E37" i="1"/>
  <c r="E17" i="1"/>
  <c r="F11" i="1"/>
  <c r="C89" i="2" l="1"/>
  <c r="C97" i="2" s="1"/>
  <c r="E126" i="2" s="1"/>
  <c r="C88" i="1"/>
  <c r="I46" i="1" s="1"/>
  <c r="C80" i="12"/>
  <c r="C5" i="12" s="1"/>
  <c r="I58" i="1" s="1"/>
  <c r="C75" i="5"/>
  <c r="C75" i="6" s="1"/>
  <c r="C75" i="7" s="1"/>
  <c r="C77" i="5"/>
  <c r="C77" i="6" s="1"/>
  <c r="C77" i="7" s="1"/>
  <c r="C77" i="8" s="1"/>
  <c r="C77" i="9" s="1"/>
  <c r="C77" i="10" s="1"/>
  <c r="C77" i="11" s="1"/>
  <c r="C81" i="1"/>
  <c r="C89" i="1" s="1"/>
  <c r="E106" i="1" s="1"/>
  <c r="C73" i="13"/>
  <c r="C81" i="13" s="1"/>
  <c r="E98" i="13" s="1"/>
  <c r="C73" i="8"/>
  <c r="C81" i="8" s="1"/>
  <c r="E89" i="8" s="1"/>
  <c r="C88" i="3"/>
  <c r="C96" i="3" s="1"/>
  <c r="E119" i="3" s="1"/>
  <c r="C73" i="12"/>
  <c r="C81" i="12" s="1"/>
  <c r="E98" i="12" s="1"/>
  <c r="C73" i="11"/>
  <c r="C81" i="11" s="1"/>
  <c r="E98" i="11" s="1"/>
  <c r="C73" i="10"/>
  <c r="C81" i="10" s="1"/>
  <c r="E108" i="10" s="1"/>
  <c r="C73" i="9"/>
  <c r="C81" i="9" s="1"/>
  <c r="E108" i="9" s="1"/>
  <c r="C73" i="7"/>
  <c r="C81" i="7" s="1"/>
  <c r="E89" i="7" s="1"/>
  <c r="C73" i="6"/>
  <c r="C81" i="6" s="1"/>
  <c r="E108" i="6" s="1"/>
  <c r="C73" i="5"/>
  <c r="C81" i="5" s="1"/>
  <c r="E108" i="5" s="1"/>
  <c r="C73" i="4"/>
  <c r="C81" i="4" s="1"/>
  <c r="E101" i="4" s="1"/>
  <c r="I47" i="1"/>
  <c r="C12" i="1"/>
  <c r="C95" i="3"/>
  <c r="C5" i="3" s="1"/>
  <c r="I49" i="1" s="1"/>
  <c r="C75" i="13"/>
  <c r="C80" i="13" s="1"/>
  <c r="C5" i="13" s="1"/>
  <c r="I59" i="1" s="1"/>
  <c r="C96" i="2"/>
  <c r="C5" i="2" s="1"/>
  <c r="I48" i="1" s="1"/>
  <c r="E113" i="2" l="1"/>
  <c r="E141" i="2"/>
  <c r="C80" i="4"/>
  <c r="C5" i="4" s="1"/>
  <c r="I50" i="1" s="1"/>
  <c r="C80" i="6"/>
  <c r="C5" i="6" s="1"/>
  <c r="I52" i="1" s="1"/>
  <c r="C80" i="5"/>
  <c r="C5" i="5" s="1"/>
  <c r="I51" i="1" s="1"/>
  <c r="E89" i="13"/>
  <c r="E126" i="1"/>
  <c r="E94" i="1"/>
  <c r="E108" i="13"/>
  <c r="E98" i="8"/>
  <c r="E108" i="8"/>
  <c r="E89" i="6"/>
  <c r="E108" i="3"/>
  <c r="E132" i="3"/>
  <c r="E89" i="12"/>
  <c r="E108" i="12"/>
  <c r="E89" i="11"/>
  <c r="E108" i="11"/>
  <c r="E98" i="10"/>
  <c r="E89" i="10"/>
  <c r="E98" i="9"/>
  <c r="E89" i="9"/>
  <c r="E108" i="7"/>
  <c r="E98" i="7"/>
  <c r="E98" i="6"/>
  <c r="E98" i="5"/>
  <c r="E89" i="5"/>
  <c r="E91" i="4"/>
  <c r="E111" i="4"/>
  <c r="C80" i="7"/>
  <c r="C5" i="7" s="1"/>
  <c r="I53" i="1" s="1"/>
  <c r="C75" i="8"/>
  <c r="C75" i="9" s="1"/>
  <c r="C80" i="8" l="1"/>
  <c r="C5" i="8" s="1"/>
  <c r="I54" i="1" s="1"/>
  <c r="C75" i="10" l="1"/>
  <c r="C80" i="9"/>
  <c r="C5" i="9" s="1"/>
  <c r="I55" i="1" s="1"/>
  <c r="C75" i="11" l="1"/>
  <c r="C80" i="11" s="1"/>
  <c r="C5" i="11" s="1"/>
  <c r="I57" i="1" s="1"/>
  <c r="C80" i="10"/>
  <c r="C5" i="10" s="1"/>
  <c r="I56" i="1" s="1"/>
  <c r="E107" i="1"/>
  <c r="E112" i="1" s="1"/>
  <c r="E127" i="1" s="1"/>
  <c r="I4" i="1"/>
  <c r="E114" i="2" l="1"/>
  <c r="I5" i="1"/>
  <c r="I6" i="1" l="1"/>
  <c r="E118" i="2"/>
  <c r="E127" i="2" s="1"/>
  <c r="I7" i="1" l="1"/>
  <c r="E132" i="2"/>
  <c r="E142" i="2" s="1"/>
  <c r="C3" i="2" l="1"/>
  <c r="C4" i="2" s="1"/>
  <c r="E101" i="3"/>
  <c r="I8" i="1"/>
  <c r="E109" i="3"/>
  <c r="E113" i="3" l="1"/>
  <c r="E120" i="3" s="1"/>
  <c r="I9" i="1"/>
  <c r="E125" i="3" l="1"/>
  <c r="E133" i="3" s="1"/>
  <c r="I10" i="1"/>
  <c r="C3" i="3" l="1"/>
  <c r="C4" i="3" s="1"/>
  <c r="I11" i="1"/>
  <c r="E92" i="4"/>
  <c r="E96" i="4" l="1"/>
  <c r="E102" i="4" s="1"/>
  <c r="I12" i="1"/>
  <c r="I13" i="1" l="1"/>
  <c r="E107" i="4"/>
  <c r="E112" i="4" s="1"/>
  <c r="I14" i="1" l="1"/>
  <c r="C3" i="4"/>
  <c r="C4" i="4" s="1"/>
  <c r="E90" i="5"/>
  <c r="E94" i="5" l="1"/>
  <c r="E99" i="5" s="1"/>
  <c r="I15" i="1"/>
  <c r="I16" i="1" l="1"/>
  <c r="E104" i="5"/>
  <c r="E109" i="5" s="1"/>
  <c r="E90" i="6" l="1"/>
  <c r="C3" i="5"/>
  <c r="C4" i="5" s="1"/>
  <c r="I17" i="1"/>
  <c r="I18" i="1" l="1"/>
  <c r="E94" i="6"/>
  <c r="E99" i="6" s="1"/>
  <c r="E104" i="6" l="1"/>
  <c r="E109" i="6" s="1"/>
  <c r="I19" i="1"/>
  <c r="C3" i="6" l="1"/>
  <c r="C4" i="6" s="1"/>
  <c r="I20" i="1"/>
  <c r="E90" i="7"/>
  <c r="I21" i="1" l="1"/>
  <c r="E94" i="7"/>
  <c r="E99" i="7" s="1"/>
  <c r="E104" i="7" l="1"/>
  <c r="E109" i="7" s="1"/>
  <c r="I22" i="1"/>
  <c r="E90" i="8" l="1"/>
  <c r="C3" i="7"/>
  <c r="C4" i="7" s="1"/>
  <c r="I23" i="1"/>
  <c r="E94" i="8" l="1"/>
  <c r="E99" i="8" s="1"/>
  <c r="I24" i="1"/>
  <c r="I25" i="1" l="1"/>
  <c r="E104" i="8"/>
  <c r="E109" i="8" s="1"/>
  <c r="I27" i="1" l="1"/>
  <c r="C3" i="8"/>
  <c r="C4" i="8" s="1"/>
  <c r="E90" i="9"/>
  <c r="E94" i="9" l="1"/>
  <c r="E99" i="9" s="1"/>
  <c r="I28" i="1"/>
  <c r="I29" i="1" l="1"/>
  <c r="E104" i="9"/>
  <c r="E109" i="9" s="1"/>
  <c r="E90" i="10" l="1"/>
  <c r="C3" i="9"/>
  <c r="C4" i="9" s="1"/>
  <c r="I30" i="1"/>
  <c r="I31" i="1" l="1"/>
  <c r="E94" i="10"/>
  <c r="E99" i="10" s="1"/>
  <c r="E104" i="10" l="1"/>
  <c r="E109" i="10" s="1"/>
  <c r="I32" i="1"/>
  <c r="C3" i="10" l="1"/>
  <c r="C4" i="10" s="1"/>
  <c r="I33" i="1"/>
  <c r="E90" i="11"/>
  <c r="E94" i="11" l="1"/>
  <c r="E99" i="11" s="1"/>
  <c r="I34" i="1"/>
  <c r="E104" i="11" l="1"/>
  <c r="E109" i="11" s="1"/>
  <c r="I35" i="1"/>
  <c r="C3" i="11" l="1"/>
  <c r="C4" i="11" s="1"/>
  <c r="E90" i="12"/>
  <c r="I36" i="1"/>
  <c r="E94" i="12" l="1"/>
  <c r="E99" i="12" s="1"/>
  <c r="I37" i="1"/>
  <c r="I38" i="1" l="1"/>
  <c r="E104" i="12"/>
  <c r="E109" i="12" s="1"/>
  <c r="C3" i="12" l="1"/>
  <c r="C4" i="12" s="1"/>
  <c r="E90" i="13"/>
  <c r="I39" i="1"/>
  <c r="I40" i="1" l="1"/>
  <c r="E94" i="13"/>
  <c r="E99" i="13" s="1"/>
  <c r="I41" i="1" l="1"/>
  <c r="E104" i="13"/>
  <c r="E109" i="13" s="1"/>
  <c r="C3" i="13" l="1"/>
  <c r="C4" i="13" s="1"/>
  <c r="I42" i="1"/>
</calcChain>
</file>

<file path=xl/sharedStrings.xml><?xml version="1.0" encoding="utf-8"?>
<sst xmlns="http://schemas.openxmlformats.org/spreadsheetml/2006/main" count="2048" uniqueCount="516">
  <si>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</si>
  <si>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</si>
  <si>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</si>
  <si>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</si>
  <si>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</si>
  <si>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</si>
  <si>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</si>
  <si>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</si>
  <si>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</si>
  <si>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</si>
  <si>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</si>
  <si>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</si>
  <si>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</si>
  <si>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</si>
  <si>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</si>
  <si>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</si>
  <si>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</si>
  <si>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</si>
  <si>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</si>
  <si>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</si>
  <si>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</si>
  <si>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</si>
  <si>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</si>
  <si>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Net Debts: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</si>
  <si>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</si>
  <si>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</si>
  <si>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</si>
  <si>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</si>
  <si>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</si>
  <si>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</si>
  <si>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</si>
  <si>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</si>
  <si>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</si>
  <si>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</si>
  <si>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</si>
  <si>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</si>
  <si>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</si>
  <si>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</si>
  <si>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</si>
  <si>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</si>
  <si>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</si>
  <si>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</si>
  <si>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</si>
  <si>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</si>
  <si>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</si>
  <si>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</si>
  <si>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</si>
  <si>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</si>
  <si>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</si>
  <si>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</si>
  <si>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</si>
  <si>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</si>
  <si>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</si>
  <si>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</si>
  <si>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</si>
  <si>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</si>
  <si>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</si>
  <si>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</si>
  <si>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</si>
  <si>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</si>
  <si>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</si>
  <si>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</si>
  <si>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</si>
  <si>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</si>
  <si>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</si>
  <si>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</si>
  <si>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</si>
  <si>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</si>
  <si>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</si>
  <si>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</si>
  <si>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</si>
  <si>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</si>
  <si>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</si>
  <si>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</si>
  <si>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</si>
  <si>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</si>
  <si>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</si>
  <si>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</si>
  <si>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</si>
  <si>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</si>
  <si>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</si>
  <si>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</si>
  <si>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</si>
  <si>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</si>
  <si>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</si>
  <si>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</si>
  <si>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</si>
  <si>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</si>
  <si>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</si>
  <si>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</si>
  <si>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</si>
  <si>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</si>
  <si>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</si>
  <si>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</si>
  <si>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</si>
  <si>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</si>
  <si>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</si>
  <si>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</si>
  <si>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</si>
  <si>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</si>
  <si>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</si>
  <si>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</si>
  <si>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</si>
  <si>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</si>
  <si>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</si>
  <si>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</si>
  <si>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</si>
  <si>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</si>
  <si>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</si>
  <si>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</si>
  <si>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</si>
  <si>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</si>
  <si>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</si>
  <si>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</si>
  <si>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</si>
  <si>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</si>
  <si>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</si>
  <si>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</si>
  <si>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</si>
  <si>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</si>
  <si>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</si>
  <si>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</si>
  <si>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</si>
  <si>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</si>
  <si>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</si>
  <si>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</si>
  <si>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</si>
  <si>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</si>
  <si>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</si>
  <si>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</si>
  <si>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</si>
  <si>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</si>
  <si>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</si>
  <si>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</si>
  <si>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</si>
  <si>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</si>
  <si>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</si>
  <si>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</si>
  <si>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</si>
  <si>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</si>
  <si>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</si>
  <si>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</si>
  <si>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</si>
  <si>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</si>
  <si>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</si>
  <si>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</si>
  <si>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</si>
  <si>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</si>
  <si>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</si>
  <si>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</si>
  <si>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</si>
  <si>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</si>
  <si>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</si>
  <si>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</si>
  <si>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</si>
  <si>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</si>
  <si>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</si>
  <si>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</si>
  <si>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</si>
  <si>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</si>
  <si>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</si>
  <si>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</si>
  <si>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</si>
  <si>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</si>
  <si>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</si>
  <si>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</si>
  <si>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</si>
  <si>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</si>
  <si>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</si>
  <si>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</si>
  <si>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</si>
  <si>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</si>
  <si>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</si>
  <si>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</si>
  <si>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</si>
  <si>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</si>
  <si>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</si>
  <si>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</si>
  <si>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</si>
  <si>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</si>
  <si>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</si>
  <si>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</si>
  <si>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</si>
  <si>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</si>
  <si>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</si>
  <si>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</si>
  <si>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</si>
  <si>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</si>
  <si>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</si>
  <si>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</si>
  <si>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</si>
  <si>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</si>
  <si>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</si>
  <si>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</si>
  <si>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</si>
  <si>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</si>
  <si>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</si>
  <si>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</si>
  <si>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</si>
  <si>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</si>
  <si>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</si>
  <si>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</si>
  <si>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</si>
  <si>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</si>
  <si>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</si>
  <si>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</si>
  <si>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</si>
  <si>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</si>
  <si>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</si>
  <si>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</si>
  <si>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</si>
  <si>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</si>
  <si>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</si>
  <si>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</si>
  <si>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</si>
  <si>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</si>
  <si>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</si>
  <si>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</si>
  <si>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</si>
  <si>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</si>
  <si>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</si>
  <si>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</si>
  <si>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</si>
  <si>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</si>
  <si>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</si>
  <si>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</si>
  <si>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</si>
  <si>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</si>
  <si>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</si>
  <si>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</si>
  <si>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</si>
  <si>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</si>
  <si>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</si>
  <si>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</si>
  <si>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</si>
  <si>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</si>
  <si>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</si>
  <si>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</si>
  <si>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</si>
  <si>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</si>
  <si>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</si>
  <si>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</si>
  <si>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</si>
  <si>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</si>
  <si>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</si>
  <si>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</si>
  <si>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</si>
  <si>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</si>
  <si>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</si>
  <si>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</si>
  <si>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</si>
  <si>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</si>
  <si>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</si>
  <si>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</si>
  <si>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</si>
  <si>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</si>
  <si>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</si>
  <si>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</si>
  <si>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</si>
  <si>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</si>
  <si>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</si>
  <si>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</si>
  <si>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</si>
  <si>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</si>
  <si>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31st December 2024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</si>
  <si>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</si>
  <si>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</si>
  <si>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</si>
  <si>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</si>
  <si>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</si>
  <si>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</si>
  <si>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</si>
  <si>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>2. Payback $200 to Lawrence</t>
  </si>
  <si>
    <t>4. Additional China Mobile Fee For Joox Refund $207 - $149</t>
  </si>
  <si>
    <t>5. Additional 20 packet of Cigarette</t>
  </si>
  <si>
    <t>Debts Or Credits For the Coming November 20th 2024 to December 19th 2024</t>
  </si>
  <si>
    <t>Balance Brought Forward From October 2024</t>
  </si>
  <si>
    <t>2. Payback $300 to Lawrence</t>
  </si>
  <si>
    <t>Balance Brought Forward From November 2024</t>
  </si>
  <si>
    <t>Alan Tang's Income Expense For the Forecast Year 2025 January - 2025 March</t>
  </si>
  <si>
    <t>20th January 2025</t>
  </si>
  <si>
    <t>31th January 2025</t>
  </si>
  <si>
    <t>February 20th to March 19th 2025 Revenue / Deferred Debts Or Expenses</t>
  </si>
  <si>
    <t>20th February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</si>
  <si>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</si>
  <si>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</si>
  <si>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</si>
  <si>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</si>
  <si>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</si>
  <si>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</si>
  <si>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3. Additional Expense</t>
  </si>
  <si>
    <t>Debts Or Credits For the Coming February 20th 2025 to March 19th 2025</t>
  </si>
  <si>
    <t>Balance Brought Forward From January 2025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</si>
  <si>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</si>
  <si>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</si>
  <si>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</si>
  <si>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</si>
  <si>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</si>
  <si>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</si>
  <si>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</si>
  <si>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</si>
  <si>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</si>
  <si>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</si>
  <si>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</si>
  <si>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</si>
  <si>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</si>
  <si>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</si>
  <si>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</si>
  <si>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</si>
  <si>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</si>
  <si>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</si>
  <si>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</si>
  <si>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</si>
  <si>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</si>
  <si>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</si>
  <si>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</si>
  <si>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</si>
  <si>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</si>
  <si>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</si>
  <si>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</si>
  <si>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</si>
  <si>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</si>
  <si>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</si>
  <si>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</si>
  <si>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</si>
  <si>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</si>
  <si>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</si>
  <si>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</si>
  <si>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</si>
  <si>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</si>
  <si>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</si>
  <si>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</si>
  <si>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</si>
  <si>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</si>
  <si>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</si>
  <si>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</si>
  <si>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</si>
  <si>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</si>
  <si>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</si>
  <si>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</si>
  <si>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</si>
  <si>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</si>
  <si>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</si>
  <si>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</si>
  <si>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</si>
  <si>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</si>
  <si>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</si>
  <si>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</si>
  <si>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</si>
  <si>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</si>
  <si>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</si>
  <si>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</si>
  <si>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</si>
  <si>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</si>
  <si>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</si>
  <si>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</si>
  <si>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</si>
  <si>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</si>
  <si>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</si>
  <si>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</si>
  <si>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</si>
  <si>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</si>
  <si>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</si>
  <si>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</si>
  <si>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</si>
  <si>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</si>
  <si>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</si>
  <si>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</si>
  <si>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</si>
  <si>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</si>
  <si>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</si>
  <si>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</si>
  <si>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</si>
  <si>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</si>
  <si>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</si>
  <si>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</si>
  <si>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</si>
  <si>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</si>
  <si>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</si>
  <si>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</si>
  <si>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</si>
  <si>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</si>
  <si>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</si>
  <si>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</si>
  <si>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</si>
  <si>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</si>
  <si>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</si>
  <si>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</si>
  <si>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</si>
  <si>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</si>
  <si>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</si>
  <si>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</si>
  <si>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</si>
  <si>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</si>
  <si>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</si>
  <si>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</si>
  <si>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</si>
  <si>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</si>
  <si>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</si>
  <si>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</si>
  <si>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</si>
  <si>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</si>
  <si>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</si>
  <si>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</si>
  <si>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</si>
  <si>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</si>
  <si>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</si>
  <si>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</si>
  <si>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</si>
  <si>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</si>
  <si>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</si>
  <si>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</si>
  <si>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</si>
  <si>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</si>
  <si>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</si>
  <si>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</si>
  <si>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</si>
  <si>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31st February 2027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</si>
  <si>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</si>
  <si>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</si>
  <si>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</si>
  <si>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</si>
  <si>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</si>
  <si>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</si>
  <si>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</si>
  <si>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</si>
  <si>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</si>
  <si>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</si>
  <si>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</si>
  <si>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</si>
  <si>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</si>
  <si>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</si>
  <si>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</si>
  <si>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</si>
  <si>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</si>
  <si>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</si>
  <si>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</si>
  <si>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</si>
  <si>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</si>
  <si>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</si>
  <si>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</si>
  <si>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</si>
  <si>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</si>
  <si>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</si>
  <si>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</si>
  <si>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</si>
  <si>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</si>
  <si>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</si>
  <si>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</si>
  <si>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</si>
  <si>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</si>
  <si>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</si>
  <si>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</si>
  <si>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</si>
  <si>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</si>
  <si>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</si>
  <si>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</si>
  <si>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</si>
  <si>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</si>
  <si>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</si>
  <si>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</si>
  <si>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</si>
  <si>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</si>
  <si>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</si>
  <si>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</si>
  <si>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</si>
  <si>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</si>
  <si>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</si>
  <si>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</si>
  <si>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</si>
  <si>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</si>
  <si>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</si>
  <si>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</si>
  <si>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</si>
  <si>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</si>
  <si>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17th December 2024</t>
  </si>
  <si>
    <t>Lawrence give $600 For Mother Hospital Expenses</t>
  </si>
  <si>
    <t>2.. Still owe Lawrence $351 after Mom QE Hospital Expenses.</t>
  </si>
  <si>
    <t>4. Payback Remaining Expenses From Mother Kowloon Hospital to Lawrence</t>
  </si>
  <si>
    <t>Food And Transport Expenses</t>
  </si>
  <si>
    <t>Deduct $200 From Food And Transport Expenses.</t>
  </si>
  <si>
    <t>3. Food And Transport Expenses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</si>
  <si>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</si>
  <si>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</si>
  <si>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</si>
  <si>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</si>
  <si>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2. 17th January 2025 - Extend The Driving License from Transport Department.</t>
  </si>
  <si>
    <t>December 20th 2024 to January 16th 2025 Revenue / Deferred Debts Or Expenses</t>
  </si>
  <si>
    <t>Debts Or Credits For the Comming December 20th 2024 to January 16th 2025</t>
  </si>
  <si>
    <t>January 17th to February 19th 2025 Revenue / Deferred Debts Or Expenses</t>
  </si>
  <si>
    <t>Debts Or Credits For the Comming January 17th 2025 to February 19th 2025</t>
  </si>
  <si>
    <t>December 20th 2024 to January 16th 2025</t>
  </si>
  <si>
    <t>January 17th 2025 to February 19th 2025</t>
  </si>
  <si>
    <t>9. Balance with the Total Asset</t>
  </si>
  <si>
    <t xml:space="preserve">Balance Assets </t>
  </si>
  <si>
    <t>Balance with the Total Assets.</t>
  </si>
  <si>
    <t>11. Balance with the Total Asset</t>
  </si>
  <si>
    <t>7. Balance with the Total Asset</t>
  </si>
  <si>
    <t>6. Balance with the Total Asset</t>
  </si>
  <si>
    <t>2 .Payback $0 to Mom</t>
  </si>
  <si>
    <t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</si>
  <si>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5.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</si>
  <si>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</si>
  <si>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r>
      <t>May 15th 2026 to June 18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</si>
  <si>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5. Balance with the Total Asset</t>
  </si>
  <si>
    <t>3. Payback $1100 to Mom</t>
  </si>
  <si>
    <t>1. Payback $1100 to Mom</t>
  </si>
  <si>
    <t>2. Payback $1100 to Mom</t>
  </si>
  <si>
    <t>2. Payback $1333 to Mom</t>
  </si>
  <si>
    <t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</t>
  </si>
  <si>
    <t xml:space="preserve">2. Additional Expense
</t>
  </si>
  <si>
    <t>5. Additional Expense
  - China Mobile Broadband Fee $78
  - $2 Handling Fees For Add In Value For Octopus.</t>
  </si>
  <si>
    <t xml:space="preserve">1. Additional Expense 
 - Add In Value $50 For Octopus
 - Excess Expenses $451.7
 - Sportify Fee $68 For 18th Nov 2024
</t>
  </si>
  <si>
    <t>5. Additional Expense
     - Expenses</t>
  </si>
  <si>
    <t>Balance the assets</t>
  </si>
  <si>
    <t>Balance The 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</si>
</sst>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1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6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27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0" fillId="0" borderId="5" xfId="10" applyFont="1" applyBorder="1" applyAlignment="1" applyProtection="1">
      <alignment horizontal="left" vertical="center" wrapText="1"/>
    </xf>
    <xf numFmtId="49" fontId="23" fillId="2" borderId="7" xfId="9" applyFont="1" applyFill="1" applyBorder="1" applyProtection="1">
      <alignment horizontal="center" vertical="center"/>
    </xf>
    <xf numFmtId="49" fontId="23" fillId="2" borderId="4" xfId="9" applyFont="1" applyFill="1" applyBorder="1" applyProtection="1">
      <alignment horizontal="center" vertical="center"/>
    </xf>
    <xf numFmtId="164" fontId="1" fillId="2" borderId="7" xfId="1" applyBorder="1">
      <alignment horizontal="center" vertical="center"/>
    </xf>
    <xf numFmtId="164" fontId="1" fillId="2" borderId="4" xfId="1" applyBorder="1">
      <alignment horizontal="center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164" fontId="2" fillId="0" borderId="2" xfId="2" applyBorder="1" applyProtection="1">
      <alignment horizontal="center" vertical="center"/>
    </xf>
    <xf numFmtId="49" fontId="26" fillId="0" borderId="5" xfId="10" applyFont="1" applyBorder="1" applyAlignment="1" applyProtection="1">
      <alignment horizontal="left" vertical="center" wrapText="1"/>
    </xf>
    <xf numFmtId="49" fontId="7" fillId="0" borderId="5" xfId="10" applyFont="1" applyBorder="1" applyProtection="1">
      <alignment horizontal="left" vertical="center"/>
    </xf>
    <xf numFmtId="49" fontId="7" fillId="0" borderId="14" xfId="10" applyFont="1" applyBorder="1" applyProtection="1">
      <alignment horizontal="left" vertical="center"/>
    </xf>
    <xf numFmtId="49" fontId="23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49" fontId="23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23" fillId="0" borderId="5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49" fontId="26" fillId="0" borderId="2" xfId="10" applyFont="1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6"/>
  <sheetViews>
    <sheetView zoomScaleNormal="100" workbookViewId="0">
      <selection activeCell="E24" sqref="E24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3" t="s">
        <v>0</v>
      </c>
      <c r="B1" s="73"/>
      <c r="C1" s="73"/>
      <c r="D1" s="73"/>
      <c r="E1" s="73"/>
      <c r="F1" s="73"/>
      <c r="H1" s="73" t="s">
        <v>1</v>
      </c>
      <c r="I1" s="73"/>
    </row>
    <row r="2" spans="1:9" ht="21.6" customHeight="1" x14ac:dyDescent="0.25">
      <c r="A2" s="74" t="s">
        <v>2</v>
      </c>
      <c r="B2" s="74"/>
      <c r="C2" s="74"/>
      <c r="D2" s="75" t="s">
        <v>3</v>
      </c>
      <c r="E2" s="75"/>
      <c r="F2" s="75"/>
      <c r="H2" s="9" t="s">
        <v>4</v>
      </c>
      <c r="I2" s="9" t="s">
        <v>5</v>
      </c>
    </row>
    <row r="3" spans="1:9" ht="21.6" customHeight="1" x14ac:dyDescent="0.25">
      <c r="A3" s="76" t="s">
        <v>6</v>
      </c>
      <c r="B3" s="7" t="s">
        <v>7</v>
      </c>
      <c r="C3" s="6">
        <v>157.30000000000001</v>
      </c>
      <c r="D3" s="76" t="s">
        <v>6</v>
      </c>
      <c r="E3" s="7" t="s">
        <v>7</v>
      </c>
      <c r="F3" s="6">
        <v>223.3</v>
      </c>
      <c r="H3" s="61" t="s">
        <v>8</v>
      </c>
      <c r="I3" s="6">
        <v>0</v>
      </c>
    </row>
    <row r="4" spans="1:9" ht="21.6" customHeight="1" x14ac:dyDescent="0.25">
      <c r="A4" s="76"/>
      <c r="B4" s="7" t="s">
        <v>9</v>
      </c>
      <c r="C4" s="6">
        <v>20</v>
      </c>
      <c r="D4" s="76"/>
      <c r="E4" s="7" t="s">
        <v>9</v>
      </c>
      <c r="F4" s="6">
        <v>40</v>
      </c>
      <c r="H4" s="61" t="s">
        <v>10</v>
      </c>
      <c r="I4" s="6">
        <f>E107</f>
        <v>-416.67999999999984</v>
      </c>
    </row>
    <row r="5" spans="1:9" ht="21.6" customHeight="1" x14ac:dyDescent="0.25">
      <c r="A5" s="76"/>
      <c r="B5" s="7" t="s">
        <v>11</v>
      </c>
      <c r="C5" s="6">
        <v>0</v>
      </c>
      <c r="D5" s="76"/>
      <c r="E5" s="7" t="s">
        <v>11</v>
      </c>
      <c r="F5" s="6">
        <v>10.3</v>
      </c>
      <c r="H5" s="61" t="s">
        <v>12</v>
      </c>
      <c r="I5" s="6">
        <f>E127</f>
        <v>3110.119999999999</v>
      </c>
    </row>
    <row r="6" spans="1:9" ht="21.6" customHeight="1" x14ac:dyDescent="0.25">
      <c r="A6" s="76"/>
      <c r="B6" s="7" t="s">
        <v>13</v>
      </c>
      <c r="C6" s="6">
        <v>0</v>
      </c>
      <c r="D6" s="76"/>
      <c r="E6" s="7" t="s">
        <v>13</v>
      </c>
      <c r="F6" s="6">
        <v>0</v>
      </c>
      <c r="H6" s="61" t="s">
        <v>14</v>
      </c>
      <c r="I6" s="6">
        <f>'July 2024 - September 2024'!E114</f>
        <v>549.83999999999924</v>
      </c>
    </row>
    <row r="7" spans="1:9" ht="21.6" customHeight="1" x14ac:dyDescent="0.25">
      <c r="A7" s="76"/>
      <c r="B7" s="7" t="s">
        <v>15</v>
      </c>
      <c r="C7" s="6">
        <v>0</v>
      </c>
      <c r="D7" s="76"/>
      <c r="E7" s="7" t="s">
        <v>15</v>
      </c>
      <c r="F7" s="6">
        <v>0</v>
      </c>
      <c r="H7" s="61" t="s">
        <v>16</v>
      </c>
      <c r="I7" s="6">
        <f>'July 2024 - September 2024'!E127</f>
        <v>475.06999999999925</v>
      </c>
    </row>
    <row r="8" spans="1:9" ht="21.6" customHeight="1" x14ac:dyDescent="0.25">
      <c r="A8" s="76"/>
      <c r="B8" s="7" t="s">
        <v>17</v>
      </c>
      <c r="C8" s="6">
        <v>0</v>
      </c>
      <c r="D8" s="76"/>
      <c r="E8" s="7" t="s">
        <v>17</v>
      </c>
      <c r="F8" s="6">
        <v>0</v>
      </c>
      <c r="H8" s="61" t="s">
        <v>18</v>
      </c>
      <c r="I8" s="6">
        <f>'July 2024 - September 2024'!E142</f>
        <v>556.71</v>
      </c>
    </row>
    <row r="9" spans="1:9" ht="50.1" customHeight="1" x14ac:dyDescent="0.25">
      <c r="A9" s="76"/>
      <c r="B9" s="7" t="s">
        <v>466</v>
      </c>
      <c r="C9" s="6">
        <v>192</v>
      </c>
      <c r="D9" s="76"/>
      <c r="E9" s="7" t="s">
        <v>467</v>
      </c>
      <c r="F9" s="6">
        <v>192</v>
      </c>
      <c r="H9" s="61" t="s">
        <v>19</v>
      </c>
      <c r="I9" s="6">
        <f>'October 2024 - December 2024'!E109</f>
        <v>95.159999999999854</v>
      </c>
    </row>
    <row r="10" spans="1:9" ht="21.6" customHeight="1" x14ac:dyDescent="0.25">
      <c r="A10" s="76"/>
      <c r="B10" s="7" t="s">
        <v>20</v>
      </c>
      <c r="C10" s="6">
        <v>11.4</v>
      </c>
      <c r="D10" s="76"/>
      <c r="E10" s="7" t="s">
        <v>20</v>
      </c>
      <c r="F10" s="6">
        <v>-2.9</v>
      </c>
      <c r="H10" s="61" t="s">
        <v>21</v>
      </c>
      <c r="I10" s="6">
        <f>'October 2024 - December 2024'!E120</f>
        <v>183.39999999999964</v>
      </c>
    </row>
    <row r="11" spans="1:9" ht="21.6" customHeight="1" x14ac:dyDescent="0.25">
      <c r="A11" s="76"/>
      <c r="B11" s="11" t="s">
        <v>22</v>
      </c>
      <c r="C11" s="6">
        <f>SUM(C3:C10)</f>
        <v>380.7</v>
      </c>
      <c r="D11" s="76"/>
      <c r="E11" s="11" t="s">
        <v>22</v>
      </c>
      <c r="F11" s="6">
        <f>SUM(F3:F10)</f>
        <v>462.70000000000005</v>
      </c>
      <c r="H11" s="61" t="s">
        <v>491</v>
      </c>
      <c r="I11" s="6">
        <f>'October 2024 - December 2024'!E133</f>
        <v>380.69999999999982</v>
      </c>
    </row>
    <row r="12" spans="1:9" ht="21.6" customHeight="1" x14ac:dyDescent="0.25">
      <c r="A12" s="12"/>
      <c r="B12" s="11" t="s">
        <v>23</v>
      </c>
      <c r="C12" s="77">
        <f>C88</f>
        <v>-21083</v>
      </c>
      <c r="D12" s="77"/>
      <c r="E12" s="77"/>
      <c r="F12" s="77"/>
      <c r="H12" s="61" t="s">
        <v>492</v>
      </c>
      <c r="I12" s="6">
        <f>'January 2025 - March 2025'!E92</f>
        <v>643.69999999999982</v>
      </c>
    </row>
    <row r="13" spans="1:9" ht="21.6" customHeight="1" x14ac:dyDescent="0.25">
      <c r="H13" s="61" t="s">
        <v>24</v>
      </c>
      <c r="I13" s="6">
        <f>'January 2025 - March 2025'!E102</f>
        <v>1206.6999999999998</v>
      </c>
    </row>
    <row r="14" spans="1:9" ht="21.6" customHeight="1" x14ac:dyDescent="0.25">
      <c r="A14" s="78" t="s">
        <v>25</v>
      </c>
      <c r="B14" s="78"/>
      <c r="C14" s="78"/>
      <c r="D14" s="78"/>
      <c r="E14" s="78"/>
      <c r="H14" s="61" t="s">
        <v>26</v>
      </c>
      <c r="I14" s="6">
        <f>'January 2025 - March 2025'!E112</f>
        <v>1769.6999999999998</v>
      </c>
    </row>
    <row r="15" spans="1:9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  <c r="H15" s="61" t="s">
        <v>30</v>
      </c>
      <c r="I15" s="6">
        <f>'April 2025 - June 2025'!E90</f>
        <v>2332.6999999999998</v>
      </c>
    </row>
    <row r="16" spans="1:9" ht="21.6" customHeight="1" x14ac:dyDescent="0.25">
      <c r="A16" s="13" t="s">
        <v>31</v>
      </c>
      <c r="B16" s="14" t="s">
        <v>32</v>
      </c>
      <c r="C16" s="80" t="s">
        <v>33</v>
      </c>
      <c r="D16" s="80"/>
      <c r="E16" s="6">
        <v>2405</v>
      </c>
      <c r="H16" s="61" t="s">
        <v>34</v>
      </c>
      <c r="I16" s="6">
        <f>'April 2025 - June 2025'!E99</f>
        <v>2895.7</v>
      </c>
    </row>
    <row r="17" spans="1:9" ht="21.6" customHeight="1" x14ac:dyDescent="0.25">
      <c r="A17" s="81"/>
      <c r="B17" s="81"/>
      <c r="C17" s="81"/>
      <c r="D17" s="11" t="s">
        <v>35</v>
      </c>
      <c r="E17" s="6">
        <f>SUM(E16)</f>
        <v>2405</v>
      </c>
      <c r="H17" s="61" t="s">
        <v>36</v>
      </c>
      <c r="I17" s="6">
        <f>'April 2025 - June 2025'!E109</f>
        <v>3458.7</v>
      </c>
    </row>
    <row r="18" spans="1:9" ht="21.6" customHeight="1" x14ac:dyDescent="0.25">
      <c r="A18" s="15"/>
      <c r="B18" s="15"/>
      <c r="H18" s="64" t="s">
        <v>37</v>
      </c>
      <c r="I18" s="6">
        <f>'July 2025 - September 2025'!E90</f>
        <v>4416.7</v>
      </c>
    </row>
    <row r="19" spans="1:9" ht="21.6" customHeight="1" x14ac:dyDescent="0.25">
      <c r="A19" s="82" t="s">
        <v>38</v>
      </c>
      <c r="B19" s="82"/>
      <c r="C19" s="82"/>
      <c r="D19" s="82"/>
      <c r="E19" s="82"/>
      <c r="H19" s="72" t="s">
        <v>39</v>
      </c>
      <c r="I19" s="6">
        <f>'July 2025 - September 2025'!E99</f>
        <v>5141.7</v>
      </c>
    </row>
    <row r="20" spans="1:9" ht="21.6" customHeight="1" x14ac:dyDescent="0.25">
      <c r="A20" s="5" t="s">
        <v>4</v>
      </c>
      <c r="B20" s="5" t="s">
        <v>27</v>
      </c>
      <c r="C20" s="79" t="s">
        <v>28</v>
      </c>
      <c r="D20" s="79"/>
      <c r="E20" s="2" t="s">
        <v>29</v>
      </c>
      <c r="H20" s="64" t="s">
        <v>40</v>
      </c>
      <c r="I20" s="6">
        <f>'July 2025 - September 2025'!E109</f>
        <v>7199.7</v>
      </c>
    </row>
    <row r="21" spans="1:9" ht="21.6" customHeight="1" x14ac:dyDescent="0.25">
      <c r="A21" s="16" t="s">
        <v>41</v>
      </c>
      <c r="B21" s="17" t="s">
        <v>32</v>
      </c>
      <c r="C21" s="83" t="s">
        <v>33</v>
      </c>
      <c r="D21" s="83"/>
      <c r="E21" s="6">
        <v>2405</v>
      </c>
      <c r="H21" s="65" t="s">
        <v>473</v>
      </c>
      <c r="I21" s="6">
        <f>'October 2025 - December 2025'!E90</f>
        <v>9257.7000000000007</v>
      </c>
    </row>
    <row r="22" spans="1:9" ht="21.6" customHeight="1" x14ac:dyDescent="0.25">
      <c r="A22" s="13" t="s">
        <v>42</v>
      </c>
      <c r="B22" s="14" t="s">
        <v>32</v>
      </c>
      <c r="C22" s="80" t="s">
        <v>43</v>
      </c>
      <c r="D22" s="80"/>
      <c r="E22" s="6">
        <v>1035</v>
      </c>
      <c r="H22" s="61" t="s">
        <v>44</v>
      </c>
      <c r="I22" s="6">
        <f>'October 2025 - December 2025'!E99</f>
        <v>11315.7</v>
      </c>
    </row>
    <row r="23" spans="1:9" ht="21.6" customHeight="1" x14ac:dyDescent="0.25">
      <c r="A23" s="16" t="s">
        <v>45</v>
      </c>
      <c r="B23" s="17" t="s">
        <v>46</v>
      </c>
      <c r="C23" s="84" t="s">
        <v>47</v>
      </c>
      <c r="D23" s="84"/>
      <c r="E23" s="6">
        <v>50</v>
      </c>
      <c r="H23" s="62" t="s">
        <v>443</v>
      </c>
      <c r="I23" s="6">
        <f>'October 2025 - December 2025'!E109</f>
        <v>13373.7</v>
      </c>
    </row>
    <row r="24" spans="1:9" ht="39.950000000000003" customHeight="1" x14ac:dyDescent="0.25">
      <c r="A24" s="81"/>
      <c r="B24" s="81"/>
      <c r="C24" s="81"/>
      <c r="D24" s="18" t="s">
        <v>35</v>
      </c>
      <c r="E24" s="6">
        <f>SUM(E21:E23)</f>
        <v>3490</v>
      </c>
      <c r="H24" s="62" t="s">
        <v>444</v>
      </c>
      <c r="I24" s="6">
        <f>'January 2026 - March 2026'!E90</f>
        <v>15431.7</v>
      </c>
    </row>
    <row r="25" spans="1:9" ht="21.6" customHeight="1" x14ac:dyDescent="0.25">
      <c r="H25" s="107" t="s">
        <v>48</v>
      </c>
      <c r="I25" s="109">
        <f>'January 2026 - March 2026'!E99</f>
        <v>17489.7</v>
      </c>
    </row>
    <row r="26" spans="1:9" ht="21.6" customHeight="1" x14ac:dyDescent="0.25">
      <c r="A26" s="15"/>
      <c r="B26" s="19"/>
      <c r="C26" s="20"/>
      <c r="D26" s="20"/>
      <c r="E26" s="21"/>
      <c r="H26" s="108"/>
      <c r="I26" s="110"/>
    </row>
    <row r="27" spans="1:9" ht="21.6" customHeight="1" x14ac:dyDescent="0.25">
      <c r="A27" s="85" t="s">
        <v>49</v>
      </c>
      <c r="B27" s="85"/>
      <c r="C27" s="85"/>
      <c r="D27" s="85"/>
      <c r="E27" s="85"/>
      <c r="H27" s="62" t="s">
        <v>445</v>
      </c>
      <c r="I27" s="6">
        <f>'January 2026 - March 2026'!E109</f>
        <v>19547.7</v>
      </c>
    </row>
    <row r="28" spans="1:9" ht="21.6" customHeight="1" x14ac:dyDescent="0.25">
      <c r="A28" s="86" t="s">
        <v>4</v>
      </c>
      <c r="B28" s="86" t="s">
        <v>27</v>
      </c>
      <c r="C28" s="79" t="s">
        <v>28</v>
      </c>
      <c r="D28" s="79"/>
      <c r="E28" s="79" t="s">
        <v>29</v>
      </c>
      <c r="H28" s="65" t="s">
        <v>474</v>
      </c>
      <c r="I28" s="6">
        <f>'April 2026 - June 2026'!E90</f>
        <v>21605.7</v>
      </c>
    </row>
    <row r="29" spans="1:9" ht="21.6" customHeight="1" x14ac:dyDescent="0.25">
      <c r="A29" s="86"/>
      <c r="B29" s="86"/>
      <c r="C29" s="79"/>
      <c r="D29" s="79"/>
      <c r="E29" s="79"/>
      <c r="H29" s="65" t="s">
        <v>503</v>
      </c>
      <c r="I29" s="6">
        <f>'April 2026 - June 2026'!E99</f>
        <v>23663.7</v>
      </c>
    </row>
    <row r="30" spans="1:9" ht="21.6" customHeight="1" x14ac:dyDescent="0.25">
      <c r="A30" s="13"/>
      <c r="B30" s="14"/>
      <c r="C30" s="87"/>
      <c r="D30" s="88"/>
      <c r="E30" s="6">
        <v>0</v>
      </c>
      <c r="H30" s="62" t="s">
        <v>446</v>
      </c>
      <c r="I30" s="6">
        <f>'April 2026 - June 2026'!E109</f>
        <v>25721.7</v>
      </c>
    </row>
    <row r="31" spans="1:9" ht="21.6" customHeight="1" x14ac:dyDescent="0.25">
      <c r="A31" s="13" t="s">
        <v>50</v>
      </c>
      <c r="B31" s="14" t="s">
        <v>32</v>
      </c>
      <c r="C31" s="80" t="s">
        <v>33</v>
      </c>
      <c r="D31" s="80"/>
      <c r="E31" s="6">
        <v>2405</v>
      </c>
      <c r="H31" s="62" t="s">
        <v>447</v>
      </c>
      <c r="I31" s="6">
        <f>'July 2026 - September 2026'!E90</f>
        <v>27779.7</v>
      </c>
    </row>
    <row r="32" spans="1:9" ht="21.6" customHeight="1" x14ac:dyDescent="0.25">
      <c r="A32" s="89" t="s">
        <v>51</v>
      </c>
      <c r="B32" s="90" t="s">
        <v>52</v>
      </c>
      <c r="C32" s="90" t="s">
        <v>53</v>
      </c>
      <c r="D32" s="90"/>
      <c r="E32" s="77">
        <v>7700</v>
      </c>
      <c r="H32" s="62" t="s">
        <v>448</v>
      </c>
      <c r="I32" s="6">
        <f>'July 2026 - September 2026'!E99</f>
        <v>29837.7</v>
      </c>
    </row>
    <row r="33" spans="1:9" ht="21.6" customHeight="1" x14ac:dyDescent="0.25">
      <c r="A33" s="89"/>
      <c r="B33" s="89"/>
      <c r="C33" s="89"/>
      <c r="D33" s="90"/>
      <c r="E33" s="77"/>
      <c r="H33" s="62" t="s">
        <v>449</v>
      </c>
      <c r="I33" s="6">
        <f>'July 2026 - September 2026'!E109</f>
        <v>31895.7</v>
      </c>
    </row>
    <row r="34" spans="1:9" ht="21.6" customHeight="1" x14ac:dyDescent="0.25">
      <c r="A34" s="13" t="s">
        <v>54</v>
      </c>
      <c r="B34" s="14" t="s">
        <v>55</v>
      </c>
      <c r="C34" s="80"/>
      <c r="D34" s="80"/>
      <c r="E34" s="6">
        <v>204</v>
      </c>
      <c r="H34" s="62" t="s">
        <v>450</v>
      </c>
      <c r="I34" s="6">
        <f>'October 2026 - December 2026'!E90</f>
        <v>33803.699999999997</v>
      </c>
    </row>
    <row r="35" spans="1:9" ht="21.6" customHeight="1" x14ac:dyDescent="0.25">
      <c r="A35" s="13" t="s">
        <v>54</v>
      </c>
      <c r="B35" s="14" t="s">
        <v>56</v>
      </c>
      <c r="C35" s="80"/>
      <c r="D35" s="80"/>
      <c r="E35" s="6">
        <v>207.5</v>
      </c>
      <c r="H35" s="61" t="s">
        <v>57</v>
      </c>
      <c r="I35" s="6">
        <f>'October 2026 - December 2026'!E99</f>
        <v>35861.699999999997</v>
      </c>
    </row>
    <row r="36" spans="1:9" ht="21.6" customHeight="1" x14ac:dyDescent="0.25">
      <c r="A36" s="16" t="s">
        <v>54</v>
      </c>
      <c r="B36" s="17" t="s">
        <v>58</v>
      </c>
      <c r="C36" s="90" t="s">
        <v>59</v>
      </c>
      <c r="D36" s="90"/>
      <c r="E36" s="6">
        <v>9350</v>
      </c>
      <c r="H36" s="61" t="s">
        <v>60</v>
      </c>
      <c r="I36" s="6">
        <f>'October 2026 - December 2026'!E109</f>
        <v>37919.699999999997</v>
      </c>
    </row>
    <row r="37" spans="1:9" ht="21.6" customHeight="1" x14ac:dyDescent="0.25">
      <c r="A37" s="81"/>
      <c r="B37" s="81"/>
      <c r="C37" s="81"/>
      <c r="D37" s="18" t="s">
        <v>35</v>
      </c>
      <c r="E37" s="6">
        <f>SUM(E30:E36)</f>
        <v>19866.5</v>
      </c>
      <c r="H37" s="61" t="s">
        <v>61</v>
      </c>
      <c r="I37" s="6">
        <f>'January 2027 - March 2027'!E90</f>
        <v>39977.699999999997</v>
      </c>
    </row>
    <row r="38" spans="1:9" ht="21.6" customHeight="1" x14ac:dyDescent="0.25">
      <c r="H38" s="61" t="s">
        <v>62</v>
      </c>
      <c r="I38" s="6">
        <f>'January 2027 - March 2027'!E99</f>
        <v>42035.7</v>
      </c>
    </row>
    <row r="39" spans="1:9" ht="21.6" customHeight="1" x14ac:dyDescent="0.25">
      <c r="A39" s="92" t="s">
        <v>63</v>
      </c>
      <c r="B39" s="92"/>
      <c r="C39" s="92"/>
      <c r="H39" s="61" t="s">
        <v>64</v>
      </c>
      <c r="I39" s="6">
        <f>'January 2027 - March 2027'!E109</f>
        <v>44093.7</v>
      </c>
    </row>
    <row r="40" spans="1:9" ht="21.6" customHeight="1" x14ac:dyDescent="0.25">
      <c r="A40" s="22" t="s">
        <v>27</v>
      </c>
      <c r="B40" s="22" t="s">
        <v>28</v>
      </c>
      <c r="C40" s="9" t="s">
        <v>29</v>
      </c>
      <c r="D40" s="20"/>
      <c r="H40" s="61" t="s">
        <v>65</v>
      </c>
      <c r="I40" s="6">
        <f>'April 2027 - June 2027'!E90</f>
        <v>46151.7</v>
      </c>
    </row>
    <row r="41" spans="1:9" ht="21.6" customHeight="1" x14ac:dyDescent="0.25">
      <c r="A41" s="91" t="s">
        <v>66</v>
      </c>
      <c r="B41" s="91"/>
      <c r="C41" s="91"/>
      <c r="H41" s="61" t="s">
        <v>67</v>
      </c>
      <c r="I41" s="6">
        <f>'April 2027 - June 2027'!E99</f>
        <v>48209.7</v>
      </c>
    </row>
    <row r="42" spans="1:9" ht="21.6" customHeight="1" x14ac:dyDescent="0.25">
      <c r="A42" s="13" t="s">
        <v>68</v>
      </c>
      <c r="B42" s="14"/>
      <c r="C42" s="23">
        <v>204</v>
      </c>
      <c r="H42" s="62" t="s">
        <v>451</v>
      </c>
      <c r="I42" s="6">
        <f>'April 2027 - June 2027'!E109</f>
        <v>50267.7</v>
      </c>
    </row>
    <row r="43" spans="1:9" ht="21.6" customHeight="1" x14ac:dyDescent="0.25">
      <c r="A43" s="13" t="s">
        <v>46</v>
      </c>
      <c r="B43" s="4"/>
      <c r="C43" s="23">
        <v>42</v>
      </c>
    </row>
    <row r="44" spans="1:9" ht="21.6" customHeight="1" x14ac:dyDescent="0.25">
      <c r="A44" s="13" t="s">
        <v>69</v>
      </c>
      <c r="B44" s="14" t="s">
        <v>70</v>
      </c>
      <c r="C44" s="23">
        <v>197</v>
      </c>
      <c r="H44" s="8" t="s">
        <v>71</v>
      </c>
      <c r="I44" s="24"/>
    </row>
    <row r="45" spans="1:9" ht="21.6" customHeight="1" x14ac:dyDescent="0.25">
      <c r="A45" s="3"/>
      <c r="B45" s="11" t="s">
        <v>72</v>
      </c>
      <c r="C45" s="23">
        <f>SUM(C42:C44)</f>
        <v>443</v>
      </c>
      <c r="H45" s="9" t="s">
        <v>73</v>
      </c>
      <c r="I45" s="9" t="s">
        <v>74</v>
      </c>
    </row>
    <row r="46" spans="1:9" ht="21.6" customHeight="1" x14ac:dyDescent="0.25">
      <c r="A46" s="91" t="s">
        <v>75</v>
      </c>
      <c r="B46" s="91"/>
      <c r="C46" s="91"/>
      <c r="H46" s="10" t="s">
        <v>76</v>
      </c>
      <c r="I46" s="6">
        <f>C88</f>
        <v>-21083</v>
      </c>
    </row>
    <row r="47" spans="1:9" ht="21.6" customHeight="1" x14ac:dyDescent="0.25">
      <c r="A47" s="13" t="s">
        <v>77</v>
      </c>
      <c r="B47" s="14"/>
      <c r="C47" s="23">
        <v>0</v>
      </c>
      <c r="H47" s="10" t="s">
        <v>78</v>
      </c>
      <c r="I47" s="6">
        <f>C88+SUM(E101,E113,E125)</f>
        <v>-11583</v>
      </c>
    </row>
    <row r="48" spans="1:9" ht="21.6" customHeight="1" x14ac:dyDescent="0.25">
      <c r="A48" s="13" t="s">
        <v>79</v>
      </c>
      <c r="B48" s="14"/>
      <c r="C48" s="23">
        <v>0</v>
      </c>
      <c r="H48" s="25" t="s">
        <v>80</v>
      </c>
      <c r="I48" s="6">
        <f>('July 2024 - September 2024'!C5)</f>
        <v>-8433</v>
      </c>
    </row>
    <row r="49" spans="1:9" ht="21.6" customHeight="1" x14ac:dyDescent="0.25">
      <c r="A49" s="13" t="s">
        <v>81</v>
      </c>
      <c r="B49" s="14"/>
      <c r="C49" s="23">
        <v>0</v>
      </c>
      <c r="H49" s="10" t="s">
        <v>82</v>
      </c>
      <c r="I49" s="6">
        <f>('October 2024 - December 2024'!C5)</f>
        <v>-8433</v>
      </c>
    </row>
    <row r="50" spans="1:9" ht="21.6" customHeight="1" x14ac:dyDescent="0.25">
      <c r="A50" s="13" t="s">
        <v>83</v>
      </c>
      <c r="B50" s="14"/>
      <c r="C50" s="23">
        <v>0</v>
      </c>
      <c r="H50" s="25" t="s">
        <v>84</v>
      </c>
      <c r="I50" s="6">
        <f>('January 2025 - March 2025'!C5)</f>
        <v>-5733</v>
      </c>
    </row>
    <row r="51" spans="1:9" ht="21.6" customHeight="1" x14ac:dyDescent="0.25">
      <c r="A51" s="3"/>
      <c r="B51" s="11" t="s">
        <v>85</v>
      </c>
      <c r="C51" s="23">
        <f>SUM(C47:C50)</f>
        <v>0</v>
      </c>
      <c r="H51" s="25" t="s">
        <v>86</v>
      </c>
      <c r="I51" s="6">
        <f>('April 2025 - June 2025'!C5)</f>
        <v>-2433</v>
      </c>
    </row>
    <row r="52" spans="1:9" ht="21.6" customHeight="1" x14ac:dyDescent="0.25">
      <c r="A52" s="91" t="s">
        <v>87</v>
      </c>
      <c r="B52" s="91"/>
      <c r="C52" s="91"/>
      <c r="H52" s="25" t="s">
        <v>88</v>
      </c>
      <c r="I52" s="6">
        <f>('July 2025 - September 2025'!C5)</f>
        <v>0</v>
      </c>
    </row>
    <row r="53" spans="1:9" ht="21.6" customHeight="1" x14ac:dyDescent="0.25">
      <c r="A53" s="13" t="s">
        <v>89</v>
      </c>
      <c r="B53" s="14" t="s">
        <v>90</v>
      </c>
      <c r="C53" s="23">
        <v>0</v>
      </c>
      <c r="H53" s="25" t="s">
        <v>91</v>
      </c>
      <c r="I53" s="6">
        <f>('October 2025 - December 2025'!C5)</f>
        <v>0</v>
      </c>
    </row>
    <row r="54" spans="1:9" ht="21.6" customHeight="1" x14ac:dyDescent="0.25">
      <c r="A54" s="13" t="s">
        <v>92</v>
      </c>
      <c r="B54" s="14" t="s">
        <v>93</v>
      </c>
      <c r="C54" s="23">
        <v>0</v>
      </c>
      <c r="D54" s="26"/>
      <c r="H54" s="25" t="s">
        <v>94</v>
      </c>
      <c r="I54" s="6">
        <f>('January 2026 - March 2026'!C5)</f>
        <v>0</v>
      </c>
    </row>
    <row r="55" spans="1:9" ht="21.6" customHeight="1" x14ac:dyDescent="0.25">
      <c r="A55" s="3"/>
      <c r="B55" s="11" t="s">
        <v>95</v>
      </c>
      <c r="C55" s="23">
        <f>SUM(C53:C54)</f>
        <v>0</v>
      </c>
      <c r="H55" s="25" t="s">
        <v>96</v>
      </c>
      <c r="I55" s="6">
        <f>('April 2026 - June 2026'!C5)</f>
        <v>0</v>
      </c>
    </row>
    <row r="56" spans="1:9" ht="21.6" customHeight="1" x14ac:dyDescent="0.25">
      <c r="A56" s="91" t="s">
        <v>97</v>
      </c>
      <c r="B56" s="91"/>
      <c r="C56" s="91"/>
      <c r="H56" s="25" t="s">
        <v>98</v>
      </c>
      <c r="I56" s="6">
        <f>('July 2026 - September 2026'!C5)</f>
        <v>0</v>
      </c>
    </row>
    <row r="57" spans="1:9" ht="21.6" customHeight="1" x14ac:dyDescent="0.25">
      <c r="A57" s="13" t="s">
        <v>99</v>
      </c>
      <c r="B57" s="14" t="s">
        <v>100</v>
      </c>
      <c r="C57" s="23">
        <v>0</v>
      </c>
      <c r="H57" s="25" t="s">
        <v>101</v>
      </c>
      <c r="I57" s="6">
        <f>('October 2026 - December 2026'!C5)</f>
        <v>0</v>
      </c>
    </row>
    <row r="58" spans="1:9" ht="21.6" customHeight="1" x14ac:dyDescent="0.25">
      <c r="A58" s="3"/>
      <c r="B58" s="14" t="s">
        <v>102</v>
      </c>
      <c r="C58" s="23">
        <v>0</v>
      </c>
      <c r="H58" s="25" t="s">
        <v>103</v>
      </c>
      <c r="I58" s="6">
        <f>('January 2027 - March 2027'!C5)</f>
        <v>0</v>
      </c>
    </row>
    <row r="59" spans="1:9" ht="21.6" customHeight="1" x14ac:dyDescent="0.25">
      <c r="A59" s="3"/>
      <c r="B59" s="14" t="s">
        <v>104</v>
      </c>
      <c r="C59" s="23">
        <v>0</v>
      </c>
      <c r="H59" s="25" t="s">
        <v>105</v>
      </c>
      <c r="I59" s="6">
        <f>('April 2027 - June 2027'!C5)</f>
        <v>0</v>
      </c>
    </row>
    <row r="60" spans="1:9" ht="21.6" customHeight="1" x14ac:dyDescent="0.25">
      <c r="A60" s="3"/>
      <c r="B60" s="11" t="s">
        <v>106</v>
      </c>
      <c r="C60" s="23">
        <f>SUM(C57:C59)</f>
        <v>0</v>
      </c>
    </row>
    <row r="61" spans="1:9" ht="21.6" customHeight="1" x14ac:dyDescent="0.25">
      <c r="A61" s="91" t="s">
        <v>107</v>
      </c>
      <c r="B61" s="91"/>
      <c r="C61" s="91"/>
    </row>
    <row r="62" spans="1:9" ht="21.6" customHeight="1" x14ac:dyDescent="0.25">
      <c r="A62" s="13" t="s">
        <v>108</v>
      </c>
      <c r="B62" s="14" t="s">
        <v>109</v>
      </c>
      <c r="C62" s="23">
        <v>0</v>
      </c>
    </row>
    <row r="63" spans="1:9" ht="30.2" customHeight="1" x14ac:dyDescent="0.25">
      <c r="A63" s="3"/>
      <c r="B63" s="11" t="s">
        <v>110</v>
      </c>
      <c r="C63" s="23">
        <f>SUM(C62)</f>
        <v>0</v>
      </c>
    </row>
    <row r="64" spans="1:9" ht="21.6" customHeight="1" x14ac:dyDescent="0.25">
      <c r="A64" s="91" t="s">
        <v>111</v>
      </c>
      <c r="B64" s="91"/>
      <c r="C64" s="91"/>
    </row>
    <row r="65" spans="1:3" ht="43.15" customHeight="1" x14ac:dyDescent="0.25">
      <c r="A65" s="13" t="s">
        <v>112</v>
      </c>
      <c r="B65" s="14" t="s">
        <v>113</v>
      </c>
      <c r="C65" s="23">
        <v>0</v>
      </c>
    </row>
    <row r="66" spans="1:3" ht="21.6" customHeight="1" x14ac:dyDescent="0.25">
      <c r="A66" s="13" t="s">
        <v>114</v>
      </c>
      <c r="B66" s="14" t="s">
        <v>115</v>
      </c>
      <c r="C66" s="23">
        <v>0</v>
      </c>
    </row>
    <row r="67" spans="1:3" ht="43.15" customHeight="1" x14ac:dyDescent="0.25">
      <c r="A67" s="13" t="s">
        <v>116</v>
      </c>
      <c r="B67" s="14" t="s">
        <v>117</v>
      </c>
      <c r="C67" s="23">
        <v>0</v>
      </c>
    </row>
    <row r="68" spans="1:3" ht="21.6" customHeight="1" x14ac:dyDescent="0.25">
      <c r="A68" s="13" t="s">
        <v>118</v>
      </c>
      <c r="B68" s="14" t="s">
        <v>118</v>
      </c>
      <c r="C68" s="23">
        <v>0</v>
      </c>
    </row>
    <row r="69" spans="1:3" ht="21.6" customHeight="1" x14ac:dyDescent="0.25">
      <c r="A69" s="3"/>
      <c r="B69" s="11" t="s">
        <v>119</v>
      </c>
      <c r="C69" s="23">
        <f>SUM(C65:C68)</f>
        <v>0</v>
      </c>
    </row>
    <row r="70" spans="1:3" ht="21.6" customHeight="1" x14ac:dyDescent="0.25">
      <c r="A70" s="91" t="s">
        <v>120</v>
      </c>
      <c r="B70" s="91"/>
      <c r="C70" s="91"/>
    </row>
    <row r="71" spans="1:3" ht="21.6" customHeight="1" x14ac:dyDescent="0.25">
      <c r="A71" s="13" t="s">
        <v>121</v>
      </c>
      <c r="B71" s="3"/>
      <c r="C71" s="23">
        <v>0</v>
      </c>
    </row>
    <row r="72" spans="1:3" ht="21.6" customHeight="1" x14ac:dyDescent="0.25">
      <c r="A72" s="25" t="s">
        <v>122</v>
      </c>
      <c r="B72" s="4" t="s">
        <v>123</v>
      </c>
      <c r="C72" s="23">
        <v>0</v>
      </c>
    </row>
    <row r="73" spans="1:3" ht="21.6" customHeight="1" x14ac:dyDescent="0.25">
      <c r="A73" s="13" t="s">
        <v>52</v>
      </c>
      <c r="B73" s="14" t="s">
        <v>124</v>
      </c>
      <c r="C73" s="23">
        <v>0</v>
      </c>
    </row>
    <row r="74" spans="1:3" ht="21.6" customHeight="1" x14ac:dyDescent="0.25">
      <c r="A74" s="3"/>
      <c r="B74" s="11" t="s">
        <v>125</v>
      </c>
      <c r="C74" s="23">
        <f>SUM(C71:C73)</f>
        <v>0</v>
      </c>
    </row>
    <row r="75" spans="1:3" ht="21.6" customHeight="1" x14ac:dyDescent="0.25">
      <c r="A75" s="91" t="s">
        <v>126</v>
      </c>
      <c r="B75" s="91"/>
      <c r="C75" s="91"/>
    </row>
    <row r="76" spans="1:3" ht="21.6" customHeight="1" x14ac:dyDescent="0.25">
      <c r="A76" s="13" t="s">
        <v>127</v>
      </c>
      <c r="B76" s="4" t="s">
        <v>128</v>
      </c>
      <c r="C76" s="23">
        <v>300</v>
      </c>
    </row>
    <row r="77" spans="1:3" ht="21.6" customHeight="1" x14ac:dyDescent="0.25">
      <c r="A77" s="13" t="s">
        <v>129</v>
      </c>
      <c r="B77" s="4" t="s">
        <v>130</v>
      </c>
      <c r="C77" s="23">
        <v>0</v>
      </c>
    </row>
    <row r="78" spans="1:3" ht="21.6" customHeight="1" x14ac:dyDescent="0.25">
      <c r="A78" s="13" t="s">
        <v>131</v>
      </c>
      <c r="B78" s="4" t="s">
        <v>132</v>
      </c>
      <c r="C78" s="23">
        <v>0</v>
      </c>
    </row>
    <row r="79" spans="1:3" ht="21.6" customHeight="1" x14ac:dyDescent="0.25">
      <c r="A79" s="13" t="s">
        <v>133</v>
      </c>
      <c r="B79" s="14" t="s">
        <v>134</v>
      </c>
      <c r="C79" s="23">
        <v>760</v>
      </c>
    </row>
    <row r="80" spans="1:3" ht="21.6" customHeight="1" x14ac:dyDescent="0.25">
      <c r="A80" s="25"/>
      <c r="B80" s="27" t="s">
        <v>135</v>
      </c>
      <c r="C80" s="23">
        <f>SUM(C76:C79)</f>
        <v>1060</v>
      </c>
    </row>
    <row r="81" spans="1:5" ht="21.6" customHeight="1" x14ac:dyDescent="0.25">
      <c r="A81" s="3"/>
      <c r="B81" s="27" t="s">
        <v>136</v>
      </c>
      <c r="C81" s="23">
        <f>C45+C51+C55+C60+C63+C69+C74+C80</f>
        <v>1503</v>
      </c>
    </row>
    <row r="82" spans="1:5" ht="21.6" customHeight="1" x14ac:dyDescent="0.25">
      <c r="A82" s="91" t="s">
        <v>137</v>
      </c>
      <c r="B82" s="91"/>
      <c r="C82" s="91"/>
    </row>
    <row r="83" spans="1:5" ht="21.6" customHeight="1" x14ac:dyDescent="0.25">
      <c r="A83" s="25" t="s">
        <v>138</v>
      </c>
      <c r="B83" s="4"/>
      <c r="C83" s="6">
        <v>-14583</v>
      </c>
    </row>
    <row r="84" spans="1:5" ht="21.6" customHeight="1" x14ac:dyDescent="0.25">
      <c r="A84" s="25" t="s">
        <v>139</v>
      </c>
      <c r="B84" s="4"/>
      <c r="C84" s="6">
        <f>-5000</f>
        <v>-5000</v>
      </c>
    </row>
    <row r="85" spans="1:5" ht="21.6" customHeight="1" x14ac:dyDescent="0.25">
      <c r="A85" s="25" t="s">
        <v>140</v>
      </c>
      <c r="B85" s="4"/>
      <c r="C85" s="6">
        <f>-1500</f>
        <v>-1500</v>
      </c>
    </row>
    <row r="86" spans="1:5" ht="43.15" customHeight="1" x14ac:dyDescent="0.25">
      <c r="A86" s="13" t="s">
        <v>141</v>
      </c>
      <c r="B86" s="4"/>
      <c r="C86" s="6">
        <v>0</v>
      </c>
    </row>
    <row r="87" spans="1:5" ht="43.15" customHeight="1" x14ac:dyDescent="0.25">
      <c r="A87" s="13" t="s">
        <v>142</v>
      </c>
      <c r="B87" s="4"/>
      <c r="C87" s="6">
        <v>0</v>
      </c>
    </row>
    <row r="88" spans="1:5" ht="43.15" customHeight="1" x14ac:dyDescent="0.25">
      <c r="A88" s="3"/>
      <c r="B88" s="27" t="s">
        <v>143</v>
      </c>
      <c r="C88" s="6">
        <f>SUM(C83:C87)</f>
        <v>-21083</v>
      </c>
    </row>
    <row r="89" spans="1:5" ht="21.6" customHeight="1" x14ac:dyDescent="0.25">
      <c r="A89" s="3"/>
      <c r="B89" s="11" t="s">
        <v>144</v>
      </c>
      <c r="C89" s="23">
        <f>C81</f>
        <v>1503</v>
      </c>
    </row>
    <row r="90" spans="1:5" ht="21.6" customHeight="1" x14ac:dyDescent="0.25"/>
    <row r="91" spans="1:5" ht="43.15" customHeight="1" x14ac:dyDescent="0.25"/>
    <row r="92" spans="1:5" ht="21.6" customHeight="1" x14ac:dyDescent="0.25">
      <c r="A92" s="95" t="s">
        <v>145</v>
      </c>
      <c r="B92" s="95"/>
      <c r="C92" s="95"/>
      <c r="D92" s="95"/>
      <c r="E92" s="95"/>
    </row>
    <row r="93" spans="1:5" ht="21.6" customHeight="1" x14ac:dyDescent="0.25">
      <c r="A93" s="95" t="s">
        <v>146</v>
      </c>
      <c r="B93" s="95"/>
      <c r="C93" s="95" t="s">
        <v>28</v>
      </c>
      <c r="D93" s="95"/>
      <c r="E93" s="28" t="s">
        <v>29</v>
      </c>
    </row>
    <row r="94" spans="1:5" ht="21.6" customHeight="1" x14ac:dyDescent="0.25">
      <c r="A94" s="96" t="s">
        <v>147</v>
      </c>
      <c r="B94" s="96"/>
      <c r="C94" s="80"/>
      <c r="D94" s="80"/>
      <c r="E94" s="23">
        <f>C89</f>
        <v>1503</v>
      </c>
    </row>
    <row r="95" spans="1:5" ht="21.6" customHeight="1" x14ac:dyDescent="0.25">
      <c r="A95" s="93"/>
      <c r="B95" s="93"/>
      <c r="C95" s="94" t="s">
        <v>148</v>
      </c>
      <c r="D95" s="94"/>
      <c r="E95" s="6">
        <f>I3</f>
        <v>0</v>
      </c>
    </row>
    <row r="96" spans="1:5" ht="21.6" customHeight="1" x14ac:dyDescent="0.25"/>
    <row r="97" spans="1:5" ht="21.6" customHeight="1" x14ac:dyDescent="0.25">
      <c r="A97" s="95" t="s">
        <v>149</v>
      </c>
      <c r="B97" s="95"/>
      <c r="C97" s="95"/>
      <c r="D97" s="95"/>
      <c r="E97" s="95"/>
    </row>
    <row r="98" spans="1:5" ht="21.6" customHeight="1" x14ac:dyDescent="0.25">
      <c r="A98" s="95" t="s">
        <v>146</v>
      </c>
      <c r="B98" s="95"/>
      <c r="C98" s="95" t="s">
        <v>28</v>
      </c>
      <c r="D98" s="95"/>
      <c r="E98" s="28" t="s">
        <v>29</v>
      </c>
    </row>
    <row r="99" spans="1:5" ht="21.6" customHeight="1" x14ac:dyDescent="0.25">
      <c r="A99" s="96" t="s">
        <v>150</v>
      </c>
      <c r="B99" s="96"/>
      <c r="C99" s="97"/>
      <c r="D99" s="97"/>
      <c r="E99" s="6">
        <f>E95</f>
        <v>0</v>
      </c>
    </row>
    <row r="100" spans="1:5" ht="21.6" customHeight="1" x14ac:dyDescent="0.25">
      <c r="A100" s="98" t="s">
        <v>126</v>
      </c>
      <c r="B100" s="99"/>
      <c r="C100" s="80" t="s">
        <v>151</v>
      </c>
      <c r="D100" s="80"/>
      <c r="E100" s="23">
        <v>0</v>
      </c>
    </row>
    <row r="101" spans="1:5" ht="21.6" customHeight="1" x14ac:dyDescent="0.25">
      <c r="A101" s="100"/>
      <c r="B101" s="101"/>
      <c r="C101" s="80" t="s">
        <v>152</v>
      </c>
      <c r="D101" s="80"/>
      <c r="E101" s="23">
        <v>1000</v>
      </c>
    </row>
    <row r="102" spans="1:5" ht="21.6" customHeight="1" x14ac:dyDescent="0.25">
      <c r="A102" s="100"/>
      <c r="B102" s="101"/>
      <c r="C102" s="80" t="s">
        <v>153</v>
      </c>
      <c r="D102" s="80"/>
      <c r="E102" s="23">
        <v>140</v>
      </c>
    </row>
    <row r="103" spans="1:5" ht="21.6" customHeight="1" x14ac:dyDescent="0.25">
      <c r="A103" s="100"/>
      <c r="B103" s="101"/>
      <c r="C103" s="80" t="s">
        <v>154</v>
      </c>
      <c r="D103" s="80"/>
      <c r="E103" s="23">
        <v>68</v>
      </c>
    </row>
    <row r="104" spans="1:5" ht="21.6" customHeight="1" x14ac:dyDescent="0.25">
      <c r="A104" s="100"/>
      <c r="B104" s="101"/>
      <c r="C104" s="80" t="s">
        <v>155</v>
      </c>
      <c r="D104" s="80"/>
      <c r="E104" s="23">
        <v>420</v>
      </c>
    </row>
    <row r="105" spans="1:5" ht="60" customHeight="1" x14ac:dyDescent="0.25">
      <c r="A105" s="102"/>
      <c r="B105" s="103"/>
      <c r="C105" s="90" t="s">
        <v>513</v>
      </c>
      <c r="D105" s="80"/>
      <c r="E105" s="23">
        <v>775.68</v>
      </c>
    </row>
    <row r="106" spans="1:5" ht="21.6" customHeight="1" x14ac:dyDescent="0.25">
      <c r="A106" s="96" t="s">
        <v>147</v>
      </c>
      <c r="B106" s="96"/>
      <c r="C106" s="80" t="s">
        <v>156</v>
      </c>
      <c r="D106" s="80"/>
      <c r="E106" s="23">
        <f>C89</f>
        <v>1503</v>
      </c>
    </row>
    <row r="107" spans="1:5" ht="21.6" customHeight="1" x14ac:dyDescent="0.25">
      <c r="A107" s="93"/>
      <c r="B107" s="93"/>
      <c r="C107" s="104" t="s">
        <v>157</v>
      </c>
      <c r="D107" s="104"/>
      <c r="E107" s="6">
        <f>SUM(E24,E99)-SUM(E100:E106)</f>
        <v>-416.67999999999984</v>
      </c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30"/>
      <c r="B109" s="30"/>
      <c r="C109" s="30"/>
      <c r="D109" s="30"/>
      <c r="E109" s="30"/>
    </row>
    <row r="110" spans="1:5" ht="21.6" customHeight="1" x14ac:dyDescent="0.25">
      <c r="A110" s="95" t="s">
        <v>158</v>
      </c>
      <c r="B110" s="95"/>
      <c r="C110" s="95"/>
      <c r="D110" s="95"/>
      <c r="E110" s="95"/>
    </row>
    <row r="111" spans="1:5" ht="21.6" customHeight="1" x14ac:dyDescent="0.25">
      <c r="A111" s="95" t="s">
        <v>146</v>
      </c>
      <c r="B111" s="95"/>
      <c r="C111" s="95" t="s">
        <v>28</v>
      </c>
      <c r="D111" s="95"/>
      <c r="E111" s="28" t="s">
        <v>29</v>
      </c>
    </row>
    <row r="112" spans="1:5" ht="21.6" customHeight="1" x14ac:dyDescent="0.25">
      <c r="A112" s="96" t="s">
        <v>159</v>
      </c>
      <c r="B112" s="96"/>
      <c r="C112" s="97"/>
      <c r="D112" s="97"/>
      <c r="E112" s="6">
        <f>E107</f>
        <v>-416.67999999999984</v>
      </c>
    </row>
    <row r="113" spans="1:5" ht="21.6" customHeight="1" x14ac:dyDescent="0.25">
      <c r="A113" s="96" t="s">
        <v>126</v>
      </c>
      <c r="B113" s="96"/>
      <c r="C113" s="80" t="s">
        <v>160</v>
      </c>
      <c r="D113" s="80"/>
      <c r="E113" s="23">
        <v>4000</v>
      </c>
    </row>
    <row r="114" spans="1:5" ht="21.6" customHeight="1" x14ac:dyDescent="0.25">
      <c r="A114" s="96"/>
      <c r="B114" s="96"/>
      <c r="C114" s="80" t="s">
        <v>161</v>
      </c>
      <c r="D114" s="80"/>
      <c r="E114" s="23">
        <v>2254</v>
      </c>
    </row>
    <row r="115" spans="1:5" ht="43.15" customHeight="1" x14ac:dyDescent="0.25">
      <c r="A115" s="96"/>
      <c r="B115" s="96"/>
      <c r="C115" s="90" t="s">
        <v>162</v>
      </c>
      <c r="D115" s="90"/>
      <c r="E115" s="23">
        <v>560</v>
      </c>
    </row>
    <row r="116" spans="1:5" ht="21.6" customHeight="1" x14ac:dyDescent="0.25">
      <c r="A116" s="96"/>
      <c r="B116" s="96"/>
      <c r="C116" s="80" t="s">
        <v>163</v>
      </c>
      <c r="D116" s="80"/>
      <c r="E116" s="23">
        <v>0</v>
      </c>
    </row>
    <row r="117" spans="1:5" ht="43.15" customHeight="1" x14ac:dyDescent="0.25">
      <c r="A117" s="96"/>
      <c r="B117" s="96"/>
      <c r="C117" s="90" t="s">
        <v>164</v>
      </c>
      <c r="D117" s="90"/>
      <c r="E117" s="23">
        <v>700</v>
      </c>
    </row>
    <row r="118" spans="1:5" ht="21.6" customHeight="1" x14ac:dyDescent="0.25">
      <c r="A118" s="96"/>
      <c r="B118" s="96"/>
      <c r="C118" s="90" t="s">
        <v>165</v>
      </c>
      <c r="D118" s="90"/>
      <c r="E118" s="23">
        <v>498</v>
      </c>
    </row>
    <row r="119" spans="1:5" ht="21.6" customHeight="1" x14ac:dyDescent="0.25">
      <c r="A119" s="96"/>
      <c r="B119" s="96"/>
      <c r="C119" s="80" t="s">
        <v>166</v>
      </c>
      <c r="D119" s="80"/>
      <c r="E119" s="23">
        <v>368</v>
      </c>
    </row>
    <row r="120" spans="1:5" ht="21.6" customHeight="1" x14ac:dyDescent="0.25">
      <c r="A120" s="96"/>
      <c r="B120" s="96"/>
      <c r="C120" s="80" t="s">
        <v>167</v>
      </c>
      <c r="D120" s="80"/>
      <c r="E120" s="23">
        <v>204</v>
      </c>
    </row>
    <row r="121" spans="1:5" ht="21.6" customHeight="1" x14ac:dyDescent="0.25">
      <c r="A121" s="96"/>
      <c r="B121" s="96"/>
      <c r="C121" s="80" t="s">
        <v>168</v>
      </c>
      <c r="D121" s="80"/>
      <c r="E121" s="23">
        <v>207.5</v>
      </c>
    </row>
    <row r="122" spans="1:5" ht="21.6" customHeight="1" x14ac:dyDescent="0.25">
      <c r="A122" s="96"/>
      <c r="B122" s="96"/>
      <c r="C122" s="80" t="s">
        <v>169</v>
      </c>
      <c r="D122" s="80"/>
      <c r="E122" s="23">
        <v>187</v>
      </c>
    </row>
    <row r="123" spans="1:5" ht="21.6" customHeight="1" x14ac:dyDescent="0.25">
      <c r="A123" s="96"/>
      <c r="B123" s="96"/>
      <c r="C123" s="80" t="s">
        <v>170</v>
      </c>
      <c r="D123" s="80"/>
      <c r="E123" s="23">
        <v>391.5</v>
      </c>
    </row>
    <row r="124" spans="1:5" ht="21.6" customHeight="1" x14ac:dyDescent="0.25">
      <c r="A124" s="96"/>
      <c r="B124" s="96"/>
      <c r="C124" s="80" t="s">
        <v>171</v>
      </c>
      <c r="D124" s="80"/>
      <c r="E124" s="23">
        <v>966.7</v>
      </c>
    </row>
    <row r="125" spans="1:5" ht="21.6" customHeight="1" x14ac:dyDescent="0.25">
      <c r="A125" s="96"/>
      <c r="B125" s="96"/>
      <c r="C125" s="80" t="s">
        <v>172</v>
      </c>
      <c r="D125" s="80"/>
      <c r="E125" s="23">
        <v>4500</v>
      </c>
    </row>
    <row r="126" spans="1:5" ht="21.6" customHeight="1" x14ac:dyDescent="0.25">
      <c r="A126" s="96" t="s">
        <v>147</v>
      </c>
      <c r="B126" s="96"/>
      <c r="C126" s="105"/>
      <c r="D126" s="105"/>
      <c r="E126" s="23">
        <f>C89</f>
        <v>1503</v>
      </c>
    </row>
    <row r="127" spans="1:5" ht="21.6" customHeight="1" x14ac:dyDescent="0.25">
      <c r="A127" s="93"/>
      <c r="B127" s="93"/>
      <c r="C127" s="104" t="s">
        <v>157</v>
      </c>
      <c r="D127" s="104"/>
      <c r="E127" s="6">
        <f>(E37+E112)-SUM(E113:E126)</f>
        <v>3110.119999999999</v>
      </c>
    </row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21.6" customHeight="1" x14ac:dyDescent="0.25"/>
    <row r="134" ht="13.5" customHeight="1" x14ac:dyDescent="0.25"/>
    <row r="135" ht="17.25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21.6" customHeight="1" x14ac:dyDescent="0.25"/>
    <row r="141" ht="30.2" customHeight="1" x14ac:dyDescent="0.25"/>
    <row r="142" ht="21.6" customHeight="1" x14ac:dyDescent="0.25"/>
    <row r="143" ht="30.2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21.6" customHeight="1" x14ac:dyDescent="0.25"/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  <row r="1066" spans="1:2" ht="13.5" customHeight="1" x14ac:dyDescent="0.25">
      <c r="A1066" s="15"/>
      <c r="B1066" s="15"/>
    </row>
  </sheetData>
  <mergeCells count="90">
    <mergeCell ref="H25:H26"/>
    <mergeCell ref="I25:I26"/>
    <mergeCell ref="C124:D124"/>
    <mergeCell ref="C125:D125"/>
    <mergeCell ref="C120:D120"/>
    <mergeCell ref="C121:D121"/>
    <mergeCell ref="C122:D122"/>
    <mergeCell ref="C123:D123"/>
    <mergeCell ref="A92:E92"/>
    <mergeCell ref="A93:B93"/>
    <mergeCell ref="C93:D93"/>
    <mergeCell ref="A94:B94"/>
    <mergeCell ref="C94:D94"/>
    <mergeCell ref="A61:C61"/>
    <mergeCell ref="A64:C64"/>
    <mergeCell ref="A126:B126"/>
    <mergeCell ref="C126:D126"/>
    <mergeCell ref="A127:B127"/>
    <mergeCell ref="C127:D127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A106:B106"/>
    <mergeCell ref="C106:D106"/>
    <mergeCell ref="A107:B107"/>
    <mergeCell ref="C107:D107"/>
    <mergeCell ref="A110:E110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95:B95"/>
    <mergeCell ref="C95:D95"/>
    <mergeCell ref="A97:E97"/>
    <mergeCell ref="A98:B98"/>
    <mergeCell ref="C98:D98"/>
    <mergeCell ref="A70:C70"/>
    <mergeCell ref="A75:C75"/>
    <mergeCell ref="A82:C82"/>
    <mergeCell ref="A39:C39"/>
    <mergeCell ref="A41:C41"/>
    <mergeCell ref="A46:C46"/>
    <mergeCell ref="A52:C52"/>
    <mergeCell ref="A56:C56"/>
    <mergeCell ref="E32:E33"/>
    <mergeCell ref="C34:D34"/>
    <mergeCell ref="C35:D35"/>
    <mergeCell ref="C36:D36"/>
    <mergeCell ref="A37:C37"/>
    <mergeCell ref="C30:D30"/>
    <mergeCell ref="C31:D31"/>
    <mergeCell ref="A32:A33"/>
    <mergeCell ref="B32:B33"/>
    <mergeCell ref="C32:D33"/>
    <mergeCell ref="A24:C24"/>
    <mergeCell ref="A27:E27"/>
    <mergeCell ref="A28:A29"/>
    <mergeCell ref="B28:B29"/>
    <mergeCell ref="C28:D29"/>
    <mergeCell ref="E28:E29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7 C41:C56 C63 E68 E74:E80 E87:E89 E92:E100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zoomScaleNormal="100" workbookViewId="0">
      <selection activeCell="G18" sqref="G1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3" t="s">
        <v>379</v>
      </c>
      <c r="B1" s="73"/>
      <c r="C1" s="73"/>
      <c r="D1" s="73"/>
      <c r="E1" s="73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174</v>
      </c>
      <c r="C3" s="6">
        <f>E109</f>
        <v>31895.7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113" t="s">
        <v>22</v>
      </c>
      <c r="B4" s="113"/>
      <c r="C4" s="6">
        <f>SUM(C3)</f>
        <v>31895.7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104" t="s">
        <v>23</v>
      </c>
      <c r="B5" s="104"/>
      <c r="C5" s="6">
        <f>C80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42" t="s">
        <v>380</v>
      </c>
      <c r="B8" s="142"/>
      <c r="C8" s="142"/>
      <c r="D8" s="142"/>
      <c r="E8" s="14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27</v>
      </c>
      <c r="C9" s="143" t="s">
        <v>28</v>
      </c>
      <c r="D9" s="143"/>
      <c r="E9" s="57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381</v>
      </c>
      <c r="B10" s="14" t="s">
        <v>32</v>
      </c>
      <c r="C10" s="80" t="s">
        <v>33</v>
      </c>
      <c r="D10" s="80"/>
      <c r="E10" s="6">
        <v>2405</v>
      </c>
    </row>
    <row r="11" spans="1:31" ht="21.6" customHeight="1" x14ac:dyDescent="0.25">
      <c r="A11" s="13" t="s">
        <v>382</v>
      </c>
      <c r="B11" s="14" t="s">
        <v>52</v>
      </c>
      <c r="C11" s="80" t="s">
        <v>195</v>
      </c>
      <c r="D11" s="80"/>
      <c r="E11" s="6">
        <v>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5"/>
      <c r="B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144" t="s">
        <v>383</v>
      </c>
      <c r="B14" s="144"/>
      <c r="C14" s="144"/>
      <c r="D14" s="144"/>
      <c r="E14" s="14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57" t="s">
        <v>4</v>
      </c>
      <c r="B15" s="57" t="s">
        <v>27</v>
      </c>
      <c r="C15" s="143" t="s">
        <v>28</v>
      </c>
      <c r="D15" s="143"/>
      <c r="E15" s="57" t="s">
        <v>29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" t="s">
        <v>384</v>
      </c>
      <c r="B16" s="14" t="s">
        <v>32</v>
      </c>
      <c r="C16" s="80" t="s">
        <v>33</v>
      </c>
      <c r="D16" s="80"/>
      <c r="E16" s="6">
        <v>2405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13" t="s">
        <v>385</v>
      </c>
      <c r="B17" s="14" t="s">
        <v>52</v>
      </c>
      <c r="C17" s="80" t="s">
        <v>195</v>
      </c>
      <c r="D17" s="80"/>
      <c r="E17" s="6">
        <v>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5"/>
      <c r="B19" s="15"/>
      <c r="C19" s="15"/>
      <c r="D19" s="32"/>
      <c r="E19" s="3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143" t="s">
        <v>386</v>
      </c>
      <c r="B20" s="143"/>
      <c r="C20" s="143"/>
      <c r="D20" s="143"/>
      <c r="E20" s="14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57" t="s">
        <v>4</v>
      </c>
      <c r="B21" s="57" t="s">
        <v>27</v>
      </c>
      <c r="C21" s="143" t="s">
        <v>28</v>
      </c>
      <c r="D21" s="143"/>
      <c r="E21" s="57" t="s">
        <v>29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" t="s">
        <v>387</v>
      </c>
      <c r="B22" s="14" t="s">
        <v>32</v>
      </c>
      <c r="C22" s="80" t="s">
        <v>33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13" t="s">
        <v>388</v>
      </c>
      <c r="B23" s="14" t="s">
        <v>52</v>
      </c>
      <c r="C23" s="80" t="s">
        <v>195</v>
      </c>
      <c r="D23" s="80"/>
      <c r="E23" s="6">
        <v>0</v>
      </c>
    </row>
    <row r="24" spans="1:31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</row>
    <row r="25" spans="1:31" ht="21.6" customHeight="1" x14ac:dyDescent="0.25">
      <c r="A25" s="15"/>
      <c r="B25" s="15"/>
      <c r="C25" s="15"/>
      <c r="D25" s="32"/>
      <c r="E25" s="33"/>
    </row>
    <row r="26" spans="1:31" ht="21.6" customHeight="1" x14ac:dyDescent="0.25">
      <c r="A26" s="15"/>
      <c r="B26" s="15"/>
      <c r="C26" s="15"/>
      <c r="D26" s="32"/>
      <c r="E26" s="33"/>
    </row>
    <row r="27" spans="1:31" ht="21.6" customHeight="1" x14ac:dyDescent="0.25">
      <c r="A27" s="15"/>
      <c r="B27" s="15"/>
      <c r="C27" s="15"/>
      <c r="D27" s="32"/>
      <c r="E27" s="33"/>
    </row>
    <row r="28" spans="1:31" ht="21.6" customHeight="1" x14ac:dyDescent="0.25">
      <c r="A28" s="3"/>
      <c r="B28" s="3"/>
      <c r="C28" s="29"/>
    </row>
    <row r="29" spans="1:31" ht="21.6" customHeight="1" x14ac:dyDescent="0.25">
      <c r="A29" s="92" t="s">
        <v>389</v>
      </c>
      <c r="B29" s="92"/>
      <c r="C29" s="92"/>
    </row>
    <row r="30" spans="1:31" ht="21.6" customHeight="1" x14ac:dyDescent="0.25">
      <c r="A30" s="22" t="s">
        <v>27</v>
      </c>
      <c r="B30" s="22" t="s">
        <v>28</v>
      </c>
      <c r="C30" s="9" t="s">
        <v>29</v>
      </c>
      <c r="D30" s="20"/>
    </row>
    <row r="31" spans="1:31" ht="21.6" customHeight="1" x14ac:dyDescent="0.25">
      <c r="A31" s="91" t="s">
        <v>66</v>
      </c>
      <c r="B31" s="91"/>
      <c r="C31" s="91"/>
    </row>
    <row r="32" spans="1:31" ht="21.6" customHeight="1" x14ac:dyDescent="0.25">
      <c r="A32" s="13" t="s">
        <v>250</v>
      </c>
      <c r="B32" s="14"/>
      <c r="C32" s="23">
        <v>78</v>
      </c>
      <c r="H32" s="45"/>
    </row>
    <row r="33" spans="1:3" ht="21.6" customHeight="1" x14ac:dyDescent="0.25">
      <c r="A33" s="13" t="s">
        <v>46</v>
      </c>
      <c r="B33" s="4"/>
      <c r="C33" s="23">
        <v>0</v>
      </c>
    </row>
    <row r="34" spans="1:3" ht="21.6" customHeight="1" x14ac:dyDescent="0.25">
      <c r="A34" s="13" t="s">
        <v>69</v>
      </c>
      <c r="B34" s="14" t="s">
        <v>70</v>
      </c>
      <c r="C34" s="23">
        <v>149</v>
      </c>
    </row>
    <row r="35" spans="1:3" ht="21.6" customHeight="1" x14ac:dyDescent="0.25">
      <c r="A35" s="25"/>
      <c r="B35" s="11" t="s">
        <v>72</v>
      </c>
      <c r="C35" s="23">
        <f>SUM(C32:C34)</f>
        <v>227</v>
      </c>
    </row>
    <row r="36" spans="1:3" ht="21.6" customHeight="1" x14ac:dyDescent="0.25">
      <c r="A36" s="91" t="s">
        <v>267</v>
      </c>
      <c r="B36" s="91"/>
      <c r="C36" s="91"/>
    </row>
    <row r="37" spans="1:3" ht="21.6" customHeight="1" x14ac:dyDescent="0.25">
      <c r="A37" s="91"/>
      <c r="B37" s="91"/>
      <c r="C37" s="91"/>
    </row>
    <row r="38" spans="1:3" ht="21.6" customHeight="1" x14ac:dyDescent="0.25">
      <c r="A38" s="13" t="s">
        <v>77</v>
      </c>
      <c r="B38" s="14"/>
      <c r="C38" s="23">
        <v>0</v>
      </c>
    </row>
    <row r="39" spans="1:3" ht="21.6" customHeight="1" x14ac:dyDescent="0.25">
      <c r="A39" s="13" t="s">
        <v>79</v>
      </c>
      <c r="B39" s="14"/>
      <c r="C39" s="23">
        <v>0</v>
      </c>
    </row>
    <row r="40" spans="1:3" ht="21.6" customHeight="1" x14ac:dyDescent="0.25">
      <c r="A40" s="13" t="s">
        <v>81</v>
      </c>
      <c r="B40" s="14"/>
      <c r="C40" s="23">
        <v>0</v>
      </c>
    </row>
    <row r="41" spans="1:3" ht="21.6" customHeight="1" x14ac:dyDescent="0.25">
      <c r="A41" s="13" t="s">
        <v>83</v>
      </c>
      <c r="B41" s="14"/>
      <c r="C41" s="23">
        <v>0</v>
      </c>
    </row>
    <row r="42" spans="1:3" ht="43.15" customHeight="1" x14ac:dyDescent="0.25">
      <c r="A42" s="13" t="s">
        <v>141</v>
      </c>
      <c r="B42" s="14"/>
      <c r="C42" s="23">
        <v>0</v>
      </c>
    </row>
    <row r="43" spans="1:3" ht="21.6" customHeight="1" x14ac:dyDescent="0.25">
      <c r="A43" s="13"/>
      <c r="B43" s="11" t="s">
        <v>85</v>
      </c>
      <c r="C43" s="23">
        <f>SUM(C38:C42)</f>
        <v>0</v>
      </c>
    </row>
    <row r="44" spans="1:3" ht="21.6" customHeight="1" x14ac:dyDescent="0.25">
      <c r="A44" s="91" t="s">
        <v>87</v>
      </c>
      <c r="B44" s="91"/>
      <c r="C44" s="91"/>
    </row>
    <row r="45" spans="1:3" ht="21.6" customHeight="1" x14ac:dyDescent="0.25">
      <c r="A45" s="13" t="s">
        <v>89</v>
      </c>
      <c r="B45" s="14" t="s">
        <v>90</v>
      </c>
      <c r="C45" s="23">
        <v>0</v>
      </c>
    </row>
    <row r="46" spans="1:3" ht="21.6" customHeight="1" x14ac:dyDescent="0.25">
      <c r="A46" s="13" t="s">
        <v>92</v>
      </c>
      <c r="B46" s="14" t="s">
        <v>93</v>
      </c>
      <c r="C46" s="23">
        <v>0</v>
      </c>
    </row>
    <row r="47" spans="1:3" ht="21.6" customHeight="1" x14ac:dyDescent="0.25">
      <c r="A47" s="13"/>
      <c r="B47" s="11" t="s">
        <v>95</v>
      </c>
      <c r="C47" s="23">
        <f>SUM(C45:C46)</f>
        <v>0</v>
      </c>
    </row>
    <row r="48" spans="1:3" ht="21.6" customHeight="1" x14ac:dyDescent="0.25">
      <c r="A48" s="91" t="s">
        <v>97</v>
      </c>
      <c r="B48" s="91"/>
      <c r="C48" s="91"/>
    </row>
    <row r="49" spans="1:3" ht="21.6" customHeight="1" x14ac:dyDescent="0.25">
      <c r="A49" s="13" t="s">
        <v>99</v>
      </c>
      <c r="B49" s="14" t="s">
        <v>100</v>
      </c>
      <c r="C49" s="23">
        <v>0</v>
      </c>
    </row>
    <row r="50" spans="1:3" ht="21.6" customHeight="1" x14ac:dyDescent="0.25">
      <c r="A50" s="25"/>
      <c r="B50" s="14" t="s">
        <v>102</v>
      </c>
      <c r="C50" s="23">
        <v>0</v>
      </c>
    </row>
    <row r="51" spans="1:3" ht="21.6" customHeight="1" x14ac:dyDescent="0.25">
      <c r="A51" s="25"/>
      <c r="B51" s="14" t="s">
        <v>104</v>
      </c>
      <c r="C51" s="23">
        <v>0</v>
      </c>
    </row>
    <row r="52" spans="1:3" ht="21.6" customHeight="1" x14ac:dyDescent="0.25">
      <c r="A52" s="25"/>
      <c r="B52" s="11" t="s">
        <v>106</v>
      </c>
      <c r="C52" s="23">
        <f>SUM(C49:C51)</f>
        <v>0</v>
      </c>
    </row>
    <row r="53" spans="1:3" ht="21.6" customHeight="1" x14ac:dyDescent="0.25">
      <c r="A53" s="91" t="s">
        <v>107</v>
      </c>
      <c r="B53" s="91"/>
      <c r="C53" s="91"/>
    </row>
    <row r="54" spans="1:3" ht="21.6" customHeight="1" x14ac:dyDescent="0.25">
      <c r="A54" s="13" t="s">
        <v>108</v>
      </c>
      <c r="B54" s="14" t="s">
        <v>109</v>
      </c>
      <c r="C54" s="23">
        <v>0</v>
      </c>
    </row>
    <row r="55" spans="1:3" ht="21.6" customHeight="1" x14ac:dyDescent="0.25">
      <c r="A55" s="25"/>
      <c r="B55" s="11" t="s">
        <v>110</v>
      </c>
      <c r="C55" s="23">
        <f>SUM(C54)</f>
        <v>0</v>
      </c>
    </row>
    <row r="56" spans="1:3" ht="21.6" customHeight="1" x14ac:dyDescent="0.25">
      <c r="A56" s="91" t="s">
        <v>111</v>
      </c>
      <c r="B56" s="91"/>
      <c r="C56" s="91"/>
    </row>
    <row r="57" spans="1:3" ht="43.15" customHeight="1" x14ac:dyDescent="0.25">
      <c r="A57" s="13" t="s">
        <v>268</v>
      </c>
      <c r="B57" s="14" t="s">
        <v>113</v>
      </c>
      <c r="C57" s="23">
        <v>0</v>
      </c>
    </row>
    <row r="58" spans="1:3" ht="21.6" customHeight="1" x14ac:dyDescent="0.25">
      <c r="A58" s="13" t="s">
        <v>114</v>
      </c>
      <c r="B58" s="14" t="s">
        <v>115</v>
      </c>
      <c r="C58" s="23">
        <v>0</v>
      </c>
    </row>
    <row r="59" spans="1:3" ht="43.15" customHeight="1" x14ac:dyDescent="0.25">
      <c r="A59" s="13" t="s">
        <v>116</v>
      </c>
      <c r="B59" s="14" t="s">
        <v>117</v>
      </c>
      <c r="C59" s="23">
        <v>0</v>
      </c>
    </row>
    <row r="60" spans="1:3" ht="21.6" customHeight="1" x14ac:dyDescent="0.25">
      <c r="A60" s="13" t="s">
        <v>118</v>
      </c>
      <c r="B60" s="14" t="s">
        <v>118</v>
      </c>
      <c r="C60" s="23">
        <v>0</v>
      </c>
    </row>
    <row r="61" spans="1:3" ht="21.6" customHeight="1" x14ac:dyDescent="0.25">
      <c r="A61" s="13"/>
      <c r="B61" s="11" t="s">
        <v>22</v>
      </c>
      <c r="C61" s="23">
        <f>SUM(C57:C60)</f>
        <v>0</v>
      </c>
    </row>
    <row r="62" spans="1:3" ht="21.6" customHeight="1" x14ac:dyDescent="0.25">
      <c r="A62" s="91" t="s">
        <v>120</v>
      </c>
      <c r="B62" s="91"/>
      <c r="C62" s="91"/>
    </row>
    <row r="63" spans="1:3" ht="21.6" customHeight="1" x14ac:dyDescent="0.25">
      <c r="A63" s="13" t="s">
        <v>121</v>
      </c>
      <c r="B63" s="4"/>
      <c r="C63" s="23">
        <v>0</v>
      </c>
    </row>
    <row r="64" spans="1:3" ht="21.6" customHeight="1" x14ac:dyDescent="0.25">
      <c r="A64" s="25" t="s">
        <v>122</v>
      </c>
      <c r="B64" s="4" t="s">
        <v>123</v>
      </c>
      <c r="C64" s="23">
        <v>0</v>
      </c>
    </row>
    <row r="65" spans="1:10" ht="21.6" customHeight="1" x14ac:dyDescent="0.25">
      <c r="A65" s="13" t="s">
        <v>52</v>
      </c>
      <c r="B65" s="14" t="s">
        <v>124</v>
      </c>
      <c r="C65" s="23">
        <v>0</v>
      </c>
    </row>
    <row r="66" spans="1:10" ht="21.6" customHeight="1" x14ac:dyDescent="0.25">
      <c r="A66" s="13"/>
      <c r="B66" s="11" t="s">
        <v>125</v>
      </c>
      <c r="C66" s="23">
        <f>SUM(C63:C65)</f>
        <v>0</v>
      </c>
    </row>
    <row r="67" spans="1:10" ht="21.6" customHeight="1" x14ac:dyDescent="0.25">
      <c r="A67" s="91" t="s">
        <v>126</v>
      </c>
      <c r="B67" s="91"/>
      <c r="C67" s="91"/>
    </row>
    <row r="68" spans="1:10" ht="21.6" customHeight="1" x14ac:dyDescent="0.25">
      <c r="A68" s="13" t="s">
        <v>127</v>
      </c>
      <c r="B68" s="4" t="s">
        <v>128</v>
      </c>
      <c r="C68" s="23">
        <v>0</v>
      </c>
    </row>
    <row r="69" spans="1:10" ht="21.6" customHeight="1" x14ac:dyDescent="0.25">
      <c r="A69" s="7" t="s">
        <v>129</v>
      </c>
      <c r="B69" s="36" t="s">
        <v>130</v>
      </c>
      <c r="C69" s="23">
        <v>68</v>
      </c>
    </row>
    <row r="70" spans="1:10" ht="39.950000000000003" customHeight="1" x14ac:dyDescent="0.25">
      <c r="A70" s="13" t="s">
        <v>131</v>
      </c>
      <c r="B70" s="14" t="s">
        <v>289</v>
      </c>
      <c r="C70" s="23">
        <v>52</v>
      </c>
    </row>
    <row r="71" spans="1:10" ht="21.6" customHeight="1" x14ac:dyDescent="0.25">
      <c r="A71" s="13" t="s">
        <v>470</v>
      </c>
      <c r="B71" s="42" t="s">
        <v>471</v>
      </c>
      <c r="C71" s="23">
        <v>0</v>
      </c>
      <c r="H71"/>
      <c r="J71" s="31"/>
    </row>
    <row r="72" spans="1:10" ht="21.6" customHeight="1" x14ac:dyDescent="0.25">
      <c r="A72" s="25"/>
      <c r="B72" s="27" t="s">
        <v>135</v>
      </c>
      <c r="C72" s="23">
        <f>SUM(C68:C71)</f>
        <v>120</v>
      </c>
    </row>
    <row r="73" spans="1:10" ht="21.6" customHeight="1" x14ac:dyDescent="0.25">
      <c r="A73" s="25"/>
      <c r="B73" s="27" t="s">
        <v>22</v>
      </c>
      <c r="C73" s="23">
        <f>C35+C43+C47+C52+C55+C61+C66+C72</f>
        <v>347</v>
      </c>
    </row>
    <row r="74" spans="1:10" ht="21.6" customHeight="1" x14ac:dyDescent="0.25">
      <c r="A74" s="91" t="s">
        <v>137</v>
      </c>
      <c r="B74" s="91"/>
      <c r="C74" s="91"/>
    </row>
    <row r="75" spans="1:10" ht="21.6" customHeight="1" x14ac:dyDescent="0.25">
      <c r="A75" s="25" t="s">
        <v>138</v>
      </c>
      <c r="B75" s="4"/>
      <c r="C75" s="6" t="str">
        <f>IF(('April 2026 - June 2026'!C75)+SUM(E87+E96+E106) &lt; 0,(('April 2026 - June 2026'!C75))+SUM(E87+E96+E106), TEXT((('April 2026 - June 2026'!C75))+SUM(E87+E96+E106),"+$0.00"))</f>
        <v>+$0.00</v>
      </c>
    </row>
    <row r="76" spans="1:10" ht="21.6" customHeight="1" x14ac:dyDescent="0.25">
      <c r="A76" s="25" t="s">
        <v>139</v>
      </c>
      <c r="B76" s="4"/>
      <c r="C76" s="6">
        <v>0</v>
      </c>
    </row>
    <row r="77" spans="1:10" ht="21.6" customHeight="1" x14ac:dyDescent="0.25">
      <c r="A77" s="25" t="s">
        <v>140</v>
      </c>
      <c r="B77" s="4"/>
      <c r="C77" s="6" t="str">
        <f>IF(('April 2026 - June 2026'!C77)+SUM(0) &lt; 0,(('April 2026 - June 2026'!C77))+SUM(0), TEXT((('April 2026 - June 2026'!C77))+SUM(0),"+$0.00"))</f>
        <v>+$0.00</v>
      </c>
    </row>
    <row r="78" spans="1:10" ht="43.15" customHeight="1" x14ac:dyDescent="0.25">
      <c r="A78" s="13" t="s">
        <v>141</v>
      </c>
      <c r="B78" s="4"/>
      <c r="C78" s="6">
        <v>0</v>
      </c>
    </row>
    <row r="79" spans="1:10" ht="43.15" customHeight="1" x14ac:dyDescent="0.25">
      <c r="A79" s="13" t="s">
        <v>142</v>
      </c>
      <c r="B79" s="4"/>
      <c r="C79" s="6">
        <v>0</v>
      </c>
    </row>
    <row r="80" spans="1:10" ht="21.6" customHeight="1" x14ac:dyDescent="0.25">
      <c r="A80" s="25"/>
      <c r="B80" s="27" t="s">
        <v>143</v>
      </c>
      <c r="C80" s="6">
        <f>C75+C76+C77+C78+C79</f>
        <v>0</v>
      </c>
    </row>
    <row r="81" spans="1:8" ht="21.6" customHeight="1" x14ac:dyDescent="0.25">
      <c r="A81" s="13"/>
      <c r="B81" s="11" t="s">
        <v>144</v>
      </c>
      <c r="C81" s="23">
        <f>C73</f>
        <v>347</v>
      </c>
      <c r="H81" s="43"/>
    </row>
    <row r="82" spans="1:8" ht="21.6" customHeight="1" x14ac:dyDescent="0.25">
      <c r="A82" s="15"/>
      <c r="B82" s="15"/>
    </row>
    <row r="83" spans="1:8" ht="21.6" customHeight="1" x14ac:dyDescent="0.25">
      <c r="A83" s="15"/>
      <c r="B83" s="15"/>
    </row>
    <row r="84" spans="1:8" ht="21.6" customHeight="1" x14ac:dyDescent="0.25">
      <c r="A84" s="134" t="s">
        <v>390</v>
      </c>
      <c r="B84" s="134"/>
      <c r="C84" s="134"/>
      <c r="D84" s="134"/>
      <c r="E84" s="134"/>
      <c r="H84"/>
    </row>
    <row r="85" spans="1:8" ht="21.6" customHeight="1" x14ac:dyDescent="0.25">
      <c r="A85" s="134" t="s">
        <v>146</v>
      </c>
      <c r="B85" s="134"/>
      <c r="C85" s="134" t="s">
        <v>28</v>
      </c>
      <c r="D85" s="134"/>
      <c r="E85" s="50" t="s">
        <v>29</v>
      </c>
      <c r="H85"/>
    </row>
    <row r="86" spans="1:8" ht="43.15" customHeight="1" x14ac:dyDescent="0.25">
      <c r="A86" s="98" t="s">
        <v>126</v>
      </c>
      <c r="B86" s="99"/>
      <c r="C86" s="90" t="s">
        <v>329</v>
      </c>
      <c r="D86" s="90"/>
      <c r="E86" s="23">
        <v>0</v>
      </c>
      <c r="H86"/>
    </row>
    <row r="87" spans="1:8" ht="21.6" customHeight="1" x14ac:dyDescent="0.25">
      <c r="A87" s="100"/>
      <c r="B87" s="101"/>
      <c r="C87" s="80" t="s">
        <v>344</v>
      </c>
      <c r="D87" s="80"/>
      <c r="E87" s="23">
        <v>0</v>
      </c>
      <c r="H87"/>
    </row>
    <row r="88" spans="1:8" ht="39.950000000000003" customHeight="1" x14ac:dyDescent="0.25">
      <c r="A88" s="102"/>
      <c r="B88" s="103"/>
      <c r="C88" s="106" t="s">
        <v>481</v>
      </c>
      <c r="D88" s="124"/>
      <c r="E88" s="23">
        <v>0</v>
      </c>
    </row>
    <row r="89" spans="1:8" ht="21.6" customHeight="1" x14ac:dyDescent="0.25">
      <c r="A89" s="96" t="s">
        <v>147</v>
      </c>
      <c r="B89" s="96"/>
      <c r="C89" s="80"/>
      <c r="D89" s="80"/>
      <c r="E89" s="23">
        <f>C81</f>
        <v>347</v>
      </c>
      <c r="H89"/>
    </row>
    <row r="90" spans="1:8" ht="21.6" customHeight="1" x14ac:dyDescent="0.25">
      <c r="A90" s="96"/>
      <c r="B90" s="96"/>
      <c r="C90" s="94" t="s">
        <v>148</v>
      </c>
      <c r="D90" s="94"/>
      <c r="E90" s="6">
        <f>('April 2026 - June 2026'!E109+E12)-SUM(E86:E89)</f>
        <v>27779.7</v>
      </c>
      <c r="H90"/>
    </row>
    <row r="91" spans="1:8" ht="21.6" customHeight="1" x14ac:dyDescent="0.25">
      <c r="H91"/>
    </row>
    <row r="92" spans="1:8" ht="21.6" customHeight="1" x14ac:dyDescent="0.25">
      <c r="A92" s="135" t="s">
        <v>391</v>
      </c>
      <c r="B92" s="135"/>
      <c r="C92" s="135"/>
      <c r="D92" s="135"/>
      <c r="E92" s="135"/>
      <c r="H92"/>
    </row>
    <row r="93" spans="1:8" ht="21.6" customHeight="1" x14ac:dyDescent="0.25">
      <c r="A93" s="134" t="s">
        <v>146</v>
      </c>
      <c r="B93" s="134"/>
      <c r="C93" s="134" t="s">
        <v>28</v>
      </c>
      <c r="D93" s="134"/>
      <c r="E93" s="50" t="s">
        <v>29</v>
      </c>
      <c r="H93"/>
    </row>
    <row r="94" spans="1:8" ht="21.6" customHeight="1" x14ac:dyDescent="0.25">
      <c r="A94" s="96" t="s">
        <v>392</v>
      </c>
      <c r="B94" s="96"/>
      <c r="C94" s="80"/>
      <c r="D94" s="80"/>
      <c r="E94" s="6">
        <f>E90</f>
        <v>27779.7</v>
      </c>
      <c r="H94"/>
    </row>
    <row r="95" spans="1:8" ht="21.6" customHeight="1" x14ac:dyDescent="0.25">
      <c r="A95" s="98" t="s">
        <v>126</v>
      </c>
      <c r="B95" s="99"/>
      <c r="C95" s="80" t="s">
        <v>329</v>
      </c>
      <c r="D95" s="80"/>
      <c r="E95" s="23">
        <v>0</v>
      </c>
      <c r="H95"/>
    </row>
    <row r="96" spans="1:8" ht="21.6" customHeight="1" x14ac:dyDescent="0.25">
      <c r="A96" s="100"/>
      <c r="B96" s="101"/>
      <c r="C96" s="80" t="s">
        <v>344</v>
      </c>
      <c r="D96" s="80"/>
      <c r="E96" s="23">
        <v>0</v>
      </c>
      <c r="H96"/>
    </row>
    <row r="97" spans="1:8" ht="39.950000000000003" customHeight="1" x14ac:dyDescent="0.25">
      <c r="A97" s="102"/>
      <c r="B97" s="103"/>
      <c r="C97" s="106" t="s">
        <v>481</v>
      </c>
      <c r="D97" s="124"/>
      <c r="E97" s="23">
        <v>0</v>
      </c>
    </row>
    <row r="98" spans="1:8" ht="21.6" customHeight="1" x14ac:dyDescent="0.25">
      <c r="A98" s="96" t="s">
        <v>147</v>
      </c>
      <c r="B98" s="96"/>
      <c r="C98" s="80"/>
      <c r="D98" s="80"/>
      <c r="E98" s="23">
        <f>C81</f>
        <v>347</v>
      </c>
      <c r="H98"/>
    </row>
    <row r="99" spans="1:8" ht="21.6" customHeight="1" x14ac:dyDescent="0.25">
      <c r="A99" s="96"/>
      <c r="B99" s="96"/>
      <c r="C99" s="104" t="s">
        <v>157</v>
      </c>
      <c r="D99" s="104"/>
      <c r="E99" s="6">
        <f>(E18+E94)-SUM(E95:E98)</f>
        <v>29837.7</v>
      </c>
      <c r="H99"/>
    </row>
    <row r="100" spans="1:8" ht="21.6" customHeight="1" x14ac:dyDescent="0.25">
      <c r="A100" s="30"/>
      <c r="B100" s="30"/>
      <c r="C100" s="30"/>
      <c r="D100" s="30"/>
      <c r="E100" s="30"/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135" t="s">
        <v>393</v>
      </c>
      <c r="B102" s="135"/>
      <c r="C102" s="135"/>
      <c r="D102" s="135"/>
      <c r="E102" s="135"/>
      <c r="H102"/>
    </row>
    <row r="103" spans="1:8" ht="21.6" customHeight="1" x14ac:dyDescent="0.25">
      <c r="A103" s="134" t="s">
        <v>146</v>
      </c>
      <c r="B103" s="134"/>
      <c r="C103" s="134" t="s">
        <v>28</v>
      </c>
      <c r="D103" s="134"/>
      <c r="E103" s="50" t="s">
        <v>29</v>
      </c>
      <c r="H103"/>
    </row>
    <row r="104" spans="1:8" ht="21.6" customHeight="1" x14ac:dyDescent="0.25">
      <c r="A104" s="96" t="s">
        <v>394</v>
      </c>
      <c r="B104" s="96"/>
      <c r="C104" s="80"/>
      <c r="D104" s="80"/>
      <c r="E104" s="6">
        <f>E99</f>
        <v>29837.7</v>
      </c>
      <c r="H104"/>
    </row>
    <row r="105" spans="1:8" ht="21.6" customHeight="1" x14ac:dyDescent="0.25">
      <c r="A105" s="66" t="s">
        <v>126</v>
      </c>
      <c r="B105" s="67"/>
      <c r="C105" s="80" t="s">
        <v>329</v>
      </c>
      <c r="D105" s="80"/>
      <c r="E105" s="23">
        <v>0</v>
      </c>
      <c r="H105"/>
    </row>
    <row r="106" spans="1:8" ht="21.6" customHeight="1" x14ac:dyDescent="0.25">
      <c r="A106" s="68"/>
      <c r="B106" s="69"/>
      <c r="C106" s="80" t="s">
        <v>344</v>
      </c>
      <c r="D106" s="80"/>
      <c r="E106" s="23">
        <v>0</v>
      </c>
    </row>
    <row r="107" spans="1:8" ht="39.950000000000003" customHeight="1" x14ac:dyDescent="0.25">
      <c r="A107" s="70"/>
      <c r="B107" s="71"/>
      <c r="C107" s="106" t="s">
        <v>481</v>
      </c>
      <c r="D107" s="124"/>
      <c r="E107" s="23">
        <v>0</v>
      </c>
    </row>
    <row r="108" spans="1:8" ht="21.6" customHeight="1" x14ac:dyDescent="0.25">
      <c r="A108" s="96" t="s">
        <v>147</v>
      </c>
      <c r="B108" s="96"/>
      <c r="C108" s="80"/>
      <c r="D108" s="80"/>
      <c r="E108" s="23">
        <f>C81</f>
        <v>347</v>
      </c>
    </row>
    <row r="109" spans="1:8" ht="21.6" customHeight="1" x14ac:dyDescent="0.25">
      <c r="A109" s="96"/>
      <c r="B109" s="96"/>
      <c r="C109" s="104" t="s">
        <v>157</v>
      </c>
      <c r="D109" s="104"/>
      <c r="E109" s="6">
        <f>(E24+E104)-SUM(E105:E108)</f>
        <v>31895.7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67">
    <mergeCell ref="A108:B108"/>
    <mergeCell ref="C108:D108"/>
    <mergeCell ref="A109:B109"/>
    <mergeCell ref="C109:D109"/>
    <mergeCell ref="A103:B103"/>
    <mergeCell ref="C103:D103"/>
    <mergeCell ref="A102:E102"/>
    <mergeCell ref="A104:B104"/>
    <mergeCell ref="C104:D104"/>
    <mergeCell ref="C105:D105"/>
    <mergeCell ref="C106:D106"/>
    <mergeCell ref="C95:D95"/>
    <mergeCell ref="C96:D96"/>
    <mergeCell ref="A98:B98"/>
    <mergeCell ref="C98:D98"/>
    <mergeCell ref="A99:B99"/>
    <mergeCell ref="C99:D99"/>
    <mergeCell ref="A67:C67"/>
    <mergeCell ref="A74:C74"/>
    <mergeCell ref="A84:E84"/>
    <mergeCell ref="A85:B85"/>
    <mergeCell ref="C85:D85"/>
    <mergeCell ref="A44:C44"/>
    <mergeCell ref="A48:C48"/>
    <mergeCell ref="A53:C53"/>
    <mergeCell ref="A56:C56"/>
    <mergeCell ref="A62:C62"/>
    <mergeCell ref="A24:B24"/>
    <mergeCell ref="C24:D24"/>
    <mergeCell ref="A29:C29"/>
    <mergeCell ref="A31:C31"/>
    <mergeCell ref="A36:C37"/>
    <mergeCell ref="A20:E20"/>
    <mergeCell ref="C21:D21"/>
    <mergeCell ref="C22:D22"/>
    <mergeCell ref="C23:D23"/>
    <mergeCell ref="A14:E14"/>
    <mergeCell ref="C15:D15"/>
    <mergeCell ref="C16:D16"/>
    <mergeCell ref="C17:D17"/>
    <mergeCell ref="A18:B18"/>
    <mergeCell ref="C18:D18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C88:D88"/>
    <mergeCell ref="C97:D97"/>
    <mergeCell ref="C107:D107"/>
    <mergeCell ref="A95:B97"/>
    <mergeCell ref="A86:B88"/>
    <mergeCell ref="C86:D86"/>
    <mergeCell ref="C87:D87"/>
    <mergeCell ref="A89:B89"/>
    <mergeCell ref="C89:D89"/>
    <mergeCell ref="A90:B90"/>
    <mergeCell ref="C90:D90"/>
    <mergeCell ref="A92:E92"/>
    <mergeCell ref="A93:B93"/>
    <mergeCell ref="C93:D93"/>
    <mergeCell ref="A94:B94"/>
    <mergeCell ref="C94:D94"/>
  </mergeCells>
  <conditionalFormatting sqref="C31:C35">
    <cfRule type="cellIs" dxfId="48" priority="16" operator="equal">
      <formula>0</formula>
    </cfRule>
  </conditionalFormatting>
  <conditionalFormatting sqref="C37:C47">
    <cfRule type="cellIs" dxfId="47" priority="14" operator="equal">
      <formula>0</formula>
    </cfRule>
  </conditionalFormatting>
  <conditionalFormatting sqref="C49:C52 C54:C55 C57:C61 C63:C66 C81">
    <cfRule type="cellIs" dxfId="46" priority="21" operator="equal">
      <formula>0</formula>
    </cfRule>
  </conditionalFormatting>
  <conditionalFormatting sqref="C71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2:H32">
    <cfRule type="cellIs" dxfId="43" priority="17" operator="equal">
      <formula>0</formula>
    </cfRule>
  </conditionalFormatting>
  <conditionalFormatting sqref="E86:E89">
    <cfRule type="cellIs" dxfId="42" priority="5" operator="equal">
      <formula>0</formula>
    </cfRule>
  </conditionalFormatting>
  <conditionalFormatting sqref="E88">
    <cfRule type="cellIs" dxfId="41" priority="6" operator="equal">
      <formula>0</formula>
    </cfRule>
  </conditionalFormatting>
  <conditionalFormatting sqref="E95:E98">
    <cfRule type="cellIs" dxfId="40" priority="3" operator="equal">
      <formula>0</formula>
    </cfRule>
  </conditionalFormatting>
  <conditionalFormatting sqref="E97">
    <cfRule type="cellIs" dxfId="39" priority="4" operator="equal">
      <formula>0</formula>
    </cfRule>
  </conditionalFormatting>
  <conditionalFormatting sqref="E105:E108">
    <cfRule type="cellIs" dxfId="38" priority="1" operator="equal">
      <formula>0</formula>
    </cfRule>
  </conditionalFormatting>
  <conditionalFormatting sqref="E107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2"/>
  <sheetViews>
    <sheetView topLeftCell="A2" zoomScaleNormal="100" workbookViewId="0">
      <selection activeCell="A12" sqref="A11:XFD1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395</v>
      </c>
      <c r="B1" s="73"/>
      <c r="C1" s="73"/>
      <c r="D1" s="73"/>
      <c r="E1" s="7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174</v>
      </c>
      <c r="C3" s="6">
        <f>E109</f>
        <v>37919.699999999997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3" t="s">
        <v>22</v>
      </c>
      <c r="B4" s="113"/>
      <c r="C4" s="6">
        <f>SUM(C3)</f>
        <v>37919.699999999997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4" t="s">
        <v>23</v>
      </c>
      <c r="B5" s="104"/>
      <c r="C5" s="6">
        <f>C80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6" t="s">
        <v>396</v>
      </c>
      <c r="B8" s="136"/>
      <c r="C8" s="136"/>
      <c r="D8" s="136"/>
      <c r="E8" s="13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397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398</v>
      </c>
      <c r="B11" s="14" t="s">
        <v>52</v>
      </c>
      <c r="C11" s="80" t="s">
        <v>195</v>
      </c>
      <c r="D11" s="80"/>
      <c r="E11" s="6">
        <v>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5"/>
      <c r="B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6" t="s">
        <v>399</v>
      </c>
      <c r="B14" s="86"/>
      <c r="C14" s="86"/>
      <c r="D14" s="86"/>
      <c r="E14" s="8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3" t="s">
        <v>400</v>
      </c>
      <c r="B16" s="14" t="s">
        <v>32</v>
      </c>
      <c r="C16" s="80" t="s">
        <v>33</v>
      </c>
      <c r="D16" s="80"/>
      <c r="E16" s="6">
        <v>2405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3" t="s">
        <v>401</v>
      </c>
      <c r="B17" s="14" t="s">
        <v>52</v>
      </c>
      <c r="C17" s="80" t="s">
        <v>195</v>
      </c>
      <c r="D17" s="80"/>
      <c r="E17" s="6">
        <v>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5"/>
      <c r="B19" s="15"/>
      <c r="C19" s="15"/>
      <c r="D19" s="32"/>
      <c r="E19" s="3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45" t="s">
        <v>402</v>
      </c>
      <c r="B20" s="145"/>
      <c r="C20" s="145"/>
      <c r="D20" s="145"/>
      <c r="E20" s="14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" t="s">
        <v>4</v>
      </c>
      <c r="B21" s="1" t="s">
        <v>27</v>
      </c>
      <c r="C21" s="79" t="s">
        <v>28</v>
      </c>
      <c r="D21" s="79"/>
      <c r="E21" s="5" t="s">
        <v>29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403</v>
      </c>
      <c r="B22" s="14" t="s">
        <v>32</v>
      </c>
      <c r="C22" s="80" t="s">
        <v>33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404</v>
      </c>
      <c r="B23" s="14" t="s">
        <v>52</v>
      </c>
      <c r="C23" s="80" t="s">
        <v>195</v>
      </c>
      <c r="D23" s="80"/>
      <c r="E23" s="6">
        <v>0</v>
      </c>
    </row>
    <row r="24" spans="1:26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</row>
    <row r="25" spans="1:26" ht="21.6" customHeight="1" x14ac:dyDescent="0.25">
      <c r="A25" s="15"/>
      <c r="B25" s="15"/>
      <c r="C25" s="15"/>
      <c r="D25" s="32"/>
      <c r="E25" s="33"/>
    </row>
    <row r="26" spans="1:26" ht="21.6" customHeight="1" x14ac:dyDescent="0.25">
      <c r="A26" s="15"/>
      <c r="B26" s="15"/>
      <c r="C26" s="15"/>
      <c r="D26" s="32"/>
      <c r="E26" s="33"/>
    </row>
    <row r="27" spans="1:26" ht="21.6" customHeight="1" x14ac:dyDescent="0.25">
      <c r="A27" s="15"/>
      <c r="B27" s="15"/>
      <c r="C27" s="15"/>
      <c r="D27" s="32"/>
      <c r="E27" s="33"/>
    </row>
    <row r="28" spans="1:26" ht="21.6" customHeight="1" x14ac:dyDescent="0.25">
      <c r="A28" s="15"/>
      <c r="B28" s="15"/>
    </row>
    <row r="29" spans="1:26" ht="21.6" customHeight="1" x14ac:dyDescent="0.25">
      <c r="A29" s="92" t="s">
        <v>405</v>
      </c>
      <c r="B29" s="92"/>
      <c r="C29" s="92"/>
    </row>
    <row r="30" spans="1:26" ht="21.6" customHeight="1" x14ac:dyDescent="0.25">
      <c r="A30" s="22" t="s">
        <v>27</v>
      </c>
      <c r="B30" s="22" t="s">
        <v>28</v>
      </c>
      <c r="C30" s="9" t="s">
        <v>29</v>
      </c>
      <c r="D30" s="20"/>
    </row>
    <row r="31" spans="1:26" ht="21.6" customHeight="1" x14ac:dyDescent="0.25">
      <c r="A31" s="91" t="s">
        <v>66</v>
      </c>
      <c r="B31" s="91"/>
      <c r="C31" s="91"/>
      <c r="I31" s="45">
        <v>9</v>
      </c>
    </row>
    <row r="32" spans="1:26" ht="21.6" customHeight="1" x14ac:dyDescent="0.25">
      <c r="A32" s="13" t="s">
        <v>250</v>
      </c>
      <c r="B32" s="14"/>
      <c r="C32" s="23">
        <v>78</v>
      </c>
    </row>
    <row r="33" spans="1:3" ht="21.6" customHeight="1" x14ac:dyDescent="0.25">
      <c r="A33" s="13" t="s">
        <v>46</v>
      </c>
      <c r="B33" s="4"/>
      <c r="C33" s="23">
        <v>0</v>
      </c>
    </row>
    <row r="34" spans="1:3" ht="21.6" customHeight="1" x14ac:dyDescent="0.25">
      <c r="A34" s="13" t="s">
        <v>69</v>
      </c>
      <c r="B34" s="14" t="s">
        <v>70</v>
      </c>
      <c r="C34" s="23">
        <v>149</v>
      </c>
    </row>
    <row r="35" spans="1:3" ht="21.6" customHeight="1" x14ac:dyDescent="0.25">
      <c r="A35" s="25"/>
      <c r="B35" s="11" t="s">
        <v>72</v>
      </c>
      <c r="C35" s="23">
        <f>SUM(C32:C34)</f>
        <v>227</v>
      </c>
    </row>
    <row r="36" spans="1:3" ht="21.6" customHeight="1" x14ac:dyDescent="0.25">
      <c r="A36" s="91" t="s">
        <v>267</v>
      </c>
      <c r="B36" s="91"/>
      <c r="C36" s="91"/>
    </row>
    <row r="37" spans="1:3" ht="21.6" customHeight="1" x14ac:dyDescent="0.25">
      <c r="A37" s="91"/>
      <c r="B37" s="91"/>
      <c r="C37" s="91"/>
    </row>
    <row r="38" spans="1:3" ht="21.6" customHeight="1" x14ac:dyDescent="0.25">
      <c r="A38" s="13" t="s">
        <v>77</v>
      </c>
      <c r="B38" s="14"/>
      <c r="C38" s="23">
        <v>0</v>
      </c>
    </row>
    <row r="39" spans="1:3" ht="21.6" customHeight="1" x14ac:dyDescent="0.25">
      <c r="A39" s="13" t="s">
        <v>79</v>
      </c>
      <c r="B39" s="14"/>
      <c r="C39" s="23">
        <v>0</v>
      </c>
    </row>
    <row r="40" spans="1:3" ht="21.6" customHeight="1" x14ac:dyDescent="0.25">
      <c r="A40" s="13" t="s">
        <v>81</v>
      </c>
      <c r="B40" s="14"/>
      <c r="C40" s="23">
        <v>0</v>
      </c>
    </row>
    <row r="41" spans="1:3" ht="21.6" customHeight="1" x14ac:dyDescent="0.25">
      <c r="A41" s="13" t="s">
        <v>83</v>
      </c>
      <c r="B41" s="14"/>
      <c r="C41" s="23">
        <v>0</v>
      </c>
    </row>
    <row r="42" spans="1:3" ht="43.15" customHeight="1" x14ac:dyDescent="0.25">
      <c r="A42" s="13" t="s">
        <v>141</v>
      </c>
      <c r="B42" s="14"/>
      <c r="C42" s="23">
        <v>0</v>
      </c>
    </row>
    <row r="43" spans="1:3" ht="21.6" customHeight="1" x14ac:dyDescent="0.25">
      <c r="A43" s="13"/>
      <c r="B43" s="11" t="s">
        <v>85</v>
      </c>
      <c r="C43" s="23">
        <f>SUM(C38:C42)</f>
        <v>0</v>
      </c>
    </row>
    <row r="44" spans="1:3" ht="21.6" customHeight="1" x14ac:dyDescent="0.25">
      <c r="A44" s="91" t="s">
        <v>87</v>
      </c>
      <c r="B44" s="91"/>
      <c r="C44" s="91"/>
    </row>
    <row r="45" spans="1:3" ht="21.6" customHeight="1" x14ac:dyDescent="0.25">
      <c r="A45" s="13" t="s">
        <v>89</v>
      </c>
      <c r="B45" s="14" t="s">
        <v>90</v>
      </c>
      <c r="C45" s="23">
        <v>0</v>
      </c>
    </row>
    <row r="46" spans="1:3" ht="21.6" customHeight="1" x14ac:dyDescent="0.25">
      <c r="A46" s="13" t="s">
        <v>92</v>
      </c>
      <c r="B46" s="14" t="s">
        <v>93</v>
      </c>
      <c r="C46" s="23">
        <v>0</v>
      </c>
    </row>
    <row r="47" spans="1:3" ht="21.6" customHeight="1" x14ac:dyDescent="0.25">
      <c r="A47" s="13"/>
      <c r="B47" s="11" t="s">
        <v>95</v>
      </c>
      <c r="C47" s="23">
        <f>SUM(C45:C46)</f>
        <v>0</v>
      </c>
    </row>
    <row r="48" spans="1:3" ht="21.6" customHeight="1" x14ac:dyDescent="0.25">
      <c r="A48" s="91" t="s">
        <v>97</v>
      </c>
      <c r="B48" s="91"/>
      <c r="C48" s="91"/>
    </row>
    <row r="49" spans="1:3" ht="21.6" customHeight="1" x14ac:dyDescent="0.25">
      <c r="A49" s="13" t="s">
        <v>99</v>
      </c>
      <c r="B49" s="14" t="s">
        <v>100</v>
      </c>
      <c r="C49" s="23">
        <v>0</v>
      </c>
    </row>
    <row r="50" spans="1:3" ht="21.6" customHeight="1" x14ac:dyDescent="0.25">
      <c r="A50" s="25"/>
      <c r="B50" s="14" t="s">
        <v>102</v>
      </c>
      <c r="C50" s="23">
        <v>0</v>
      </c>
    </row>
    <row r="51" spans="1:3" ht="21.6" customHeight="1" x14ac:dyDescent="0.25">
      <c r="A51" s="25"/>
      <c r="B51" s="14" t="s">
        <v>104</v>
      </c>
      <c r="C51" s="23">
        <v>0</v>
      </c>
    </row>
    <row r="52" spans="1:3" ht="21.6" customHeight="1" x14ac:dyDescent="0.25">
      <c r="A52" s="25"/>
      <c r="B52" s="11" t="s">
        <v>106</v>
      </c>
      <c r="C52" s="23">
        <f>SUM(C49:C51)</f>
        <v>0</v>
      </c>
    </row>
    <row r="53" spans="1:3" ht="21.6" customHeight="1" x14ac:dyDescent="0.25">
      <c r="A53" s="91" t="s">
        <v>107</v>
      </c>
      <c r="B53" s="91"/>
      <c r="C53" s="91"/>
    </row>
    <row r="54" spans="1:3" ht="21.6" customHeight="1" x14ac:dyDescent="0.25">
      <c r="A54" s="13" t="s">
        <v>108</v>
      </c>
      <c r="B54" s="58" t="s">
        <v>109</v>
      </c>
      <c r="C54" s="23">
        <v>0</v>
      </c>
    </row>
    <row r="55" spans="1:3" ht="21.6" customHeight="1" x14ac:dyDescent="0.25">
      <c r="A55" s="25"/>
      <c r="B55" s="11" t="s">
        <v>110</v>
      </c>
      <c r="C55" s="23">
        <f>SUM(C54)</f>
        <v>0</v>
      </c>
    </row>
    <row r="56" spans="1:3" ht="21.6" customHeight="1" x14ac:dyDescent="0.25">
      <c r="A56" s="91" t="s">
        <v>111</v>
      </c>
      <c r="B56" s="91"/>
      <c r="C56" s="91"/>
    </row>
    <row r="57" spans="1:3" ht="43.15" customHeight="1" x14ac:dyDescent="0.25">
      <c r="A57" s="13" t="s">
        <v>268</v>
      </c>
      <c r="B57" s="14" t="s">
        <v>113</v>
      </c>
      <c r="C57" s="23">
        <v>0</v>
      </c>
    </row>
    <row r="58" spans="1:3" ht="21.6" customHeight="1" x14ac:dyDescent="0.25">
      <c r="A58" s="13" t="s">
        <v>114</v>
      </c>
      <c r="B58" s="14" t="s">
        <v>115</v>
      </c>
      <c r="C58" s="23">
        <v>0</v>
      </c>
    </row>
    <row r="59" spans="1:3" ht="43.15" customHeight="1" x14ac:dyDescent="0.25">
      <c r="A59" s="13" t="s">
        <v>116</v>
      </c>
      <c r="B59" s="14" t="s">
        <v>117</v>
      </c>
      <c r="C59" s="23">
        <v>0</v>
      </c>
    </row>
    <row r="60" spans="1:3" ht="21.6" customHeight="1" x14ac:dyDescent="0.25">
      <c r="A60" s="13" t="s">
        <v>118</v>
      </c>
      <c r="B60" s="14" t="s">
        <v>118</v>
      </c>
      <c r="C60" s="23">
        <v>0</v>
      </c>
    </row>
    <row r="61" spans="1:3" ht="21.6" customHeight="1" x14ac:dyDescent="0.25">
      <c r="A61" s="13"/>
      <c r="B61" s="11" t="s">
        <v>22</v>
      </c>
      <c r="C61" s="23">
        <f>SUM(C57:C60)</f>
        <v>0</v>
      </c>
    </row>
    <row r="62" spans="1:3" ht="21.6" customHeight="1" x14ac:dyDescent="0.25">
      <c r="A62" s="91" t="s">
        <v>120</v>
      </c>
      <c r="B62" s="91"/>
      <c r="C62" s="91"/>
    </row>
    <row r="63" spans="1:3" ht="21.6" customHeight="1" x14ac:dyDescent="0.25">
      <c r="A63" s="13" t="s">
        <v>121</v>
      </c>
      <c r="B63" s="4"/>
      <c r="C63" s="23">
        <v>0</v>
      </c>
    </row>
    <row r="64" spans="1:3" ht="21.6" customHeight="1" x14ac:dyDescent="0.25">
      <c r="A64" s="25" t="s">
        <v>122</v>
      </c>
      <c r="B64" s="4" t="s">
        <v>123</v>
      </c>
      <c r="C64" s="23">
        <v>0</v>
      </c>
    </row>
    <row r="65" spans="1:10" ht="21.6" customHeight="1" x14ac:dyDescent="0.25">
      <c r="A65" s="13" t="s">
        <v>52</v>
      </c>
      <c r="B65" s="14" t="s">
        <v>124</v>
      </c>
      <c r="C65" s="23">
        <v>0</v>
      </c>
    </row>
    <row r="66" spans="1:10" ht="21.6" customHeight="1" x14ac:dyDescent="0.25">
      <c r="A66" s="13"/>
      <c r="B66" s="11" t="s">
        <v>125</v>
      </c>
      <c r="C66" s="23">
        <f>SUM(C63:C65)</f>
        <v>0</v>
      </c>
    </row>
    <row r="67" spans="1:10" ht="21.6" customHeight="1" x14ac:dyDescent="0.25">
      <c r="A67" s="91" t="s">
        <v>126</v>
      </c>
      <c r="B67" s="91"/>
      <c r="C67" s="91"/>
    </row>
    <row r="68" spans="1:10" ht="21.6" customHeight="1" x14ac:dyDescent="0.25">
      <c r="A68" s="13" t="s">
        <v>127</v>
      </c>
      <c r="B68" s="4" t="s">
        <v>128</v>
      </c>
      <c r="C68" s="23">
        <v>0</v>
      </c>
    </row>
    <row r="69" spans="1:10" ht="21.6" customHeight="1" x14ac:dyDescent="0.25">
      <c r="A69" s="7" t="s">
        <v>129</v>
      </c>
      <c r="B69" s="36" t="s">
        <v>130</v>
      </c>
      <c r="C69" s="23">
        <v>68</v>
      </c>
    </row>
    <row r="70" spans="1:10" ht="39.950000000000003" customHeight="1" x14ac:dyDescent="0.25">
      <c r="A70" s="13" t="s">
        <v>131</v>
      </c>
      <c r="B70" s="14" t="s">
        <v>289</v>
      </c>
      <c r="C70" s="23">
        <v>52</v>
      </c>
    </row>
    <row r="71" spans="1:10" ht="21.6" customHeight="1" x14ac:dyDescent="0.25">
      <c r="A71" s="13" t="s">
        <v>470</v>
      </c>
      <c r="B71" s="42" t="s">
        <v>471</v>
      </c>
      <c r="C71" s="23">
        <v>0</v>
      </c>
      <c r="H71"/>
      <c r="J71" s="31"/>
    </row>
    <row r="72" spans="1:10" ht="21.6" customHeight="1" x14ac:dyDescent="0.25">
      <c r="A72" s="25"/>
      <c r="B72" s="27" t="s">
        <v>135</v>
      </c>
      <c r="C72" s="23">
        <f>SUM(C68:C71)</f>
        <v>120</v>
      </c>
    </row>
    <row r="73" spans="1:10" ht="21.6" customHeight="1" x14ac:dyDescent="0.25">
      <c r="A73" s="25"/>
      <c r="B73" s="27" t="s">
        <v>22</v>
      </c>
      <c r="C73" s="23">
        <f>C35+C43+C47+C52+C55+C61+C66+C72</f>
        <v>347</v>
      </c>
    </row>
    <row r="74" spans="1:10" ht="21.6" customHeight="1" x14ac:dyDescent="0.25">
      <c r="A74" s="91" t="s">
        <v>137</v>
      </c>
      <c r="B74" s="91"/>
      <c r="C74" s="91"/>
    </row>
    <row r="75" spans="1:10" ht="21.6" customHeight="1" x14ac:dyDescent="0.25">
      <c r="A75" s="25" t="s">
        <v>138</v>
      </c>
      <c r="B75" s="4"/>
      <c r="C75" s="6" t="str">
        <f>IF(('July 2026 - September 2026'!C75)+SUM(E87+E96+E106) &lt; 0,(('July 2026 - September 2026'!C75))+SUM(E87+E96+E106), TEXT((('July 2026 - September 2026'!C75))+SUM(E87+E96+E106),"+$0.00"))</f>
        <v>+$0.00</v>
      </c>
    </row>
    <row r="76" spans="1:10" ht="21.6" customHeight="1" x14ac:dyDescent="0.25">
      <c r="A76" s="25" t="s">
        <v>139</v>
      </c>
      <c r="B76" s="4"/>
      <c r="C76" s="6">
        <v>0</v>
      </c>
    </row>
    <row r="77" spans="1:10" ht="21.6" customHeight="1" x14ac:dyDescent="0.25">
      <c r="A77" s="25" t="s">
        <v>140</v>
      </c>
      <c r="B77" s="4"/>
      <c r="C77" s="6" t="str">
        <f>IF(('July 2026 - September 2026'!C77)+SUM(0) &lt; 0,(('July 2026 - September 2026'!C77))+SUM(0), TEXT((('July 2026 - September 2026'!C77))+SUM(0),"+$0.00"))</f>
        <v>+$0.00</v>
      </c>
    </row>
    <row r="78" spans="1:10" ht="43.15" customHeight="1" x14ac:dyDescent="0.25">
      <c r="A78" s="13" t="s">
        <v>141</v>
      </c>
      <c r="B78" s="4"/>
      <c r="C78" s="6">
        <v>0</v>
      </c>
    </row>
    <row r="79" spans="1:10" ht="43.15" customHeight="1" x14ac:dyDescent="0.25">
      <c r="A79" s="13" t="s">
        <v>142</v>
      </c>
      <c r="B79" s="4"/>
      <c r="C79" s="6">
        <v>0</v>
      </c>
    </row>
    <row r="80" spans="1:10" ht="21.6" customHeight="1" x14ac:dyDescent="0.25">
      <c r="A80" s="25"/>
      <c r="B80" s="27" t="s">
        <v>143</v>
      </c>
      <c r="C80" s="6">
        <f>C75+C76+C77+C78+C79</f>
        <v>0</v>
      </c>
    </row>
    <row r="81" spans="1:8" ht="21.6" customHeight="1" x14ac:dyDescent="0.25">
      <c r="A81" s="13"/>
      <c r="B81" s="11" t="s">
        <v>144</v>
      </c>
      <c r="C81" s="23">
        <f>C73</f>
        <v>347</v>
      </c>
      <c r="H81" s="43"/>
    </row>
    <row r="82" spans="1:8" ht="21.6" customHeight="1" x14ac:dyDescent="0.25">
      <c r="A82" s="15"/>
      <c r="B82" s="15"/>
    </row>
    <row r="83" spans="1:8" ht="21.6" customHeight="1" x14ac:dyDescent="0.25">
      <c r="A83" s="15"/>
      <c r="B83" s="15"/>
    </row>
    <row r="84" spans="1:8" ht="21.6" customHeight="1" x14ac:dyDescent="0.25">
      <c r="A84" s="138" t="s">
        <v>406</v>
      </c>
      <c r="B84" s="138"/>
      <c r="C84" s="138"/>
      <c r="D84" s="138"/>
      <c r="E84" s="138"/>
      <c r="H84"/>
    </row>
    <row r="85" spans="1:8" ht="21.6" customHeight="1" x14ac:dyDescent="0.25">
      <c r="A85" s="95" t="s">
        <v>146</v>
      </c>
      <c r="B85" s="95"/>
      <c r="C85" s="95" t="s">
        <v>28</v>
      </c>
      <c r="D85" s="95"/>
      <c r="E85" s="28" t="s">
        <v>29</v>
      </c>
      <c r="H85"/>
    </row>
    <row r="86" spans="1:8" ht="43.15" customHeight="1" x14ac:dyDescent="0.25">
      <c r="A86" s="98" t="s">
        <v>126</v>
      </c>
      <c r="B86" s="99"/>
      <c r="C86" s="90" t="s">
        <v>324</v>
      </c>
      <c r="D86" s="90"/>
      <c r="E86" s="23">
        <v>150</v>
      </c>
      <c r="H86"/>
    </row>
    <row r="87" spans="1:8" ht="21.6" customHeight="1" x14ac:dyDescent="0.25">
      <c r="A87" s="100"/>
      <c r="B87" s="101"/>
      <c r="C87" s="80" t="s">
        <v>344</v>
      </c>
      <c r="D87" s="80"/>
      <c r="E87" s="23">
        <v>0</v>
      </c>
      <c r="H87"/>
    </row>
    <row r="88" spans="1:8" ht="39.950000000000003" customHeight="1" x14ac:dyDescent="0.25">
      <c r="A88" s="102"/>
      <c r="B88" s="103"/>
      <c r="C88" s="106" t="s">
        <v>481</v>
      </c>
      <c r="D88" s="124"/>
      <c r="E88" s="23">
        <v>0</v>
      </c>
    </row>
    <row r="89" spans="1:8" ht="21.6" customHeight="1" x14ac:dyDescent="0.25">
      <c r="A89" s="96" t="s">
        <v>147</v>
      </c>
      <c r="B89" s="96"/>
      <c r="C89" s="80"/>
      <c r="D89" s="80"/>
      <c r="E89" s="23">
        <f>C81</f>
        <v>347</v>
      </c>
      <c r="H89"/>
    </row>
    <row r="90" spans="1:8" ht="21.6" customHeight="1" x14ac:dyDescent="0.25">
      <c r="A90" s="96"/>
      <c r="B90" s="96"/>
      <c r="C90" s="94" t="s">
        <v>148</v>
      </c>
      <c r="D90" s="94"/>
      <c r="E90" s="6">
        <f>('July 2026 - September 2026'!E109+E12)-SUM(E86:E89)</f>
        <v>33803.699999999997</v>
      </c>
      <c r="H90"/>
    </row>
    <row r="91" spans="1:8" ht="21.6" customHeight="1" x14ac:dyDescent="0.25">
      <c r="H91"/>
    </row>
    <row r="92" spans="1:8" ht="21.6" customHeight="1" x14ac:dyDescent="0.25">
      <c r="A92" s="95" t="s">
        <v>407</v>
      </c>
      <c r="B92" s="95"/>
      <c r="C92" s="95"/>
      <c r="D92" s="95"/>
      <c r="E92" s="95"/>
      <c r="H92"/>
    </row>
    <row r="93" spans="1:8" ht="21.6" customHeight="1" x14ac:dyDescent="0.25">
      <c r="A93" s="95" t="s">
        <v>146</v>
      </c>
      <c r="B93" s="95"/>
      <c r="C93" s="95" t="s">
        <v>28</v>
      </c>
      <c r="D93" s="95"/>
      <c r="E93" s="28" t="s">
        <v>29</v>
      </c>
      <c r="H93"/>
    </row>
    <row r="94" spans="1:8" ht="21.6" customHeight="1" x14ac:dyDescent="0.25">
      <c r="A94" s="96" t="s">
        <v>408</v>
      </c>
      <c r="B94" s="96"/>
      <c r="C94" s="80"/>
      <c r="D94" s="80"/>
      <c r="E94" s="6">
        <f>E90</f>
        <v>33803.699999999997</v>
      </c>
      <c r="H94"/>
    </row>
    <row r="95" spans="1:8" ht="21.6" customHeight="1" x14ac:dyDescent="0.25">
      <c r="A95" s="98" t="s">
        <v>126</v>
      </c>
      <c r="B95" s="99"/>
      <c r="C95" s="80" t="s">
        <v>329</v>
      </c>
      <c r="D95" s="80"/>
      <c r="E95" s="23">
        <v>0</v>
      </c>
      <c r="H95"/>
    </row>
    <row r="96" spans="1:8" ht="21.6" customHeight="1" x14ac:dyDescent="0.25">
      <c r="A96" s="100"/>
      <c r="B96" s="101"/>
      <c r="C96" s="80" t="s">
        <v>344</v>
      </c>
      <c r="D96" s="80"/>
      <c r="E96" s="23">
        <v>0</v>
      </c>
      <c r="H96"/>
    </row>
    <row r="97" spans="1:8" ht="39.950000000000003" customHeight="1" x14ac:dyDescent="0.25">
      <c r="A97" s="102"/>
      <c r="B97" s="103"/>
      <c r="C97" s="106" t="s">
        <v>481</v>
      </c>
      <c r="D97" s="124"/>
      <c r="E97" s="23">
        <v>0</v>
      </c>
    </row>
    <row r="98" spans="1:8" ht="21.6" customHeight="1" x14ac:dyDescent="0.25">
      <c r="A98" s="96" t="s">
        <v>147</v>
      </c>
      <c r="B98" s="96"/>
      <c r="C98" s="80"/>
      <c r="D98" s="80"/>
      <c r="E98" s="23">
        <f>C81</f>
        <v>347</v>
      </c>
      <c r="H98"/>
    </row>
    <row r="99" spans="1:8" ht="21.6" customHeight="1" x14ac:dyDescent="0.25">
      <c r="A99" s="96"/>
      <c r="B99" s="96"/>
      <c r="C99" s="104" t="s">
        <v>157</v>
      </c>
      <c r="D99" s="104"/>
      <c r="E99" s="6">
        <f>(E18+E94)-SUM(E95:E98)</f>
        <v>35861.699999999997</v>
      </c>
      <c r="H99"/>
    </row>
    <row r="100" spans="1:8" ht="21.6" customHeight="1" x14ac:dyDescent="0.25">
      <c r="A100" s="30"/>
      <c r="B100" s="30"/>
      <c r="C100" s="30"/>
      <c r="D100" s="30"/>
      <c r="E100" s="30"/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138" t="s">
        <v>409</v>
      </c>
      <c r="B102" s="138"/>
      <c r="C102" s="138"/>
      <c r="D102" s="138"/>
      <c r="E102" s="138"/>
      <c r="H102"/>
    </row>
    <row r="103" spans="1:8" ht="21.6" customHeight="1" x14ac:dyDescent="0.25">
      <c r="A103" s="95" t="s">
        <v>146</v>
      </c>
      <c r="B103" s="95"/>
      <c r="C103" s="95" t="s">
        <v>28</v>
      </c>
      <c r="D103" s="95"/>
      <c r="E103" s="28" t="s">
        <v>29</v>
      </c>
      <c r="H103"/>
    </row>
    <row r="104" spans="1:8" ht="21.6" customHeight="1" x14ac:dyDescent="0.25">
      <c r="A104" s="96" t="s">
        <v>410</v>
      </c>
      <c r="B104" s="96"/>
      <c r="C104" s="80"/>
      <c r="D104" s="80"/>
      <c r="E104" s="6">
        <f>E99</f>
        <v>35861.699999999997</v>
      </c>
      <c r="H104"/>
    </row>
    <row r="105" spans="1:8" ht="43.15" customHeight="1" x14ac:dyDescent="0.25">
      <c r="A105" s="98" t="s">
        <v>126</v>
      </c>
      <c r="B105" s="99"/>
      <c r="C105" s="90" t="s">
        <v>329</v>
      </c>
      <c r="D105" s="90"/>
      <c r="E105" s="23">
        <v>0</v>
      </c>
      <c r="H105"/>
    </row>
    <row r="106" spans="1:8" ht="21.6" customHeight="1" x14ac:dyDescent="0.25">
      <c r="A106" s="100"/>
      <c r="B106" s="101"/>
      <c r="C106" s="80" t="s">
        <v>344</v>
      </c>
      <c r="D106" s="80"/>
      <c r="E106" s="23">
        <v>0</v>
      </c>
    </row>
    <row r="107" spans="1:8" ht="39.950000000000003" customHeight="1" x14ac:dyDescent="0.25">
      <c r="A107" s="102"/>
      <c r="B107" s="103"/>
      <c r="C107" s="106" t="s">
        <v>481</v>
      </c>
      <c r="D107" s="124"/>
      <c r="E107" s="23">
        <v>0</v>
      </c>
    </row>
    <row r="108" spans="1:8" ht="21.6" customHeight="1" x14ac:dyDescent="0.25">
      <c r="A108" s="96" t="s">
        <v>147</v>
      </c>
      <c r="B108" s="96"/>
      <c r="C108" s="80"/>
      <c r="D108" s="80"/>
      <c r="E108" s="23">
        <f>C81</f>
        <v>347</v>
      </c>
    </row>
    <row r="109" spans="1:8" ht="21.6" customHeight="1" x14ac:dyDescent="0.25">
      <c r="A109" s="96"/>
      <c r="B109" s="96"/>
      <c r="C109" s="104" t="s">
        <v>157</v>
      </c>
      <c r="D109" s="104"/>
      <c r="E109" s="6">
        <f>(E24+E104)-SUM(E105:E108)</f>
        <v>37919.699999999997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68">
    <mergeCell ref="C105:D105"/>
    <mergeCell ref="C106:D106"/>
    <mergeCell ref="A108:B108"/>
    <mergeCell ref="C108:D108"/>
    <mergeCell ref="C94:D94"/>
    <mergeCell ref="C95:D95"/>
    <mergeCell ref="C96:D96"/>
    <mergeCell ref="A98:B98"/>
    <mergeCell ref="C98:D98"/>
    <mergeCell ref="A62:C62"/>
    <mergeCell ref="A67:C67"/>
    <mergeCell ref="A74:C74"/>
    <mergeCell ref="A84:E84"/>
    <mergeCell ref="A85:B85"/>
    <mergeCell ref="A109:B109"/>
    <mergeCell ref="C109:D109"/>
    <mergeCell ref="A99:B99"/>
    <mergeCell ref="C99:D99"/>
    <mergeCell ref="A102:E102"/>
    <mergeCell ref="A104:B104"/>
    <mergeCell ref="C104:D104"/>
    <mergeCell ref="A103:B103"/>
    <mergeCell ref="C103:D103"/>
    <mergeCell ref="C85:D85"/>
    <mergeCell ref="A36:C37"/>
    <mergeCell ref="A44:C44"/>
    <mergeCell ref="A48:C48"/>
    <mergeCell ref="A53:C53"/>
    <mergeCell ref="A56:C56"/>
    <mergeCell ref="C23:D23"/>
    <mergeCell ref="A24:B24"/>
    <mergeCell ref="C24:D24"/>
    <mergeCell ref="A29:C29"/>
    <mergeCell ref="A31:C31"/>
    <mergeCell ref="A20:E20"/>
    <mergeCell ref="C21:D21"/>
    <mergeCell ref="C22:D22"/>
    <mergeCell ref="A14:E14"/>
    <mergeCell ref="C15:D15"/>
    <mergeCell ref="C16:D16"/>
    <mergeCell ref="C17:D17"/>
    <mergeCell ref="A18:B18"/>
    <mergeCell ref="C18:D18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C88:D88"/>
    <mergeCell ref="C97:D97"/>
    <mergeCell ref="C107:D107"/>
    <mergeCell ref="A105:B107"/>
    <mergeCell ref="A95:B97"/>
    <mergeCell ref="A86:B88"/>
    <mergeCell ref="C86:D86"/>
    <mergeCell ref="C87:D87"/>
    <mergeCell ref="A89:B89"/>
    <mergeCell ref="C89:D89"/>
    <mergeCell ref="A90:B90"/>
    <mergeCell ref="C90:D90"/>
    <mergeCell ref="A92:E92"/>
    <mergeCell ref="A93:B93"/>
    <mergeCell ref="C93:D93"/>
    <mergeCell ref="A94:B94"/>
  </mergeCells>
  <conditionalFormatting sqref="C30:C36">
    <cfRule type="cellIs" dxfId="36" priority="15" operator="equal">
      <formula>0</formula>
    </cfRule>
  </conditionalFormatting>
  <conditionalFormatting sqref="C38:C43 C45:C47 C49:C52 C54:C55 C81">
    <cfRule type="cellIs" dxfId="35" priority="23" operator="equal">
      <formula>0</formula>
    </cfRule>
  </conditionalFormatting>
  <conditionalFormatting sqref="C57:C66">
    <cfRule type="cellIs" dxfId="34" priority="14" operator="equal">
      <formula>0</formula>
    </cfRule>
  </conditionalFormatting>
  <conditionalFormatting sqref="C68:C73">
    <cfRule type="cellIs" dxfId="33" priority="7" operator="equal">
      <formula>0</formula>
    </cfRule>
  </conditionalFormatting>
  <conditionalFormatting sqref="C71">
    <cfRule type="cellIs" dxfId="32" priority="8" operator="equal">
      <formula>0</formula>
    </cfRule>
  </conditionalFormatting>
  <conditionalFormatting sqref="D31:I31">
    <cfRule type="cellIs" dxfId="31" priority="18" operator="equal">
      <formula>0</formula>
    </cfRule>
  </conditionalFormatting>
  <conditionalFormatting sqref="E86:E89">
    <cfRule type="cellIs" dxfId="30" priority="5" operator="equal">
      <formula>0</formula>
    </cfRule>
  </conditionalFormatting>
  <conditionalFormatting sqref="E88">
    <cfRule type="cellIs" dxfId="29" priority="6" operator="equal">
      <formula>0</formula>
    </cfRule>
  </conditionalFormatting>
  <conditionalFormatting sqref="E95:E98">
    <cfRule type="cellIs" dxfId="28" priority="3" operator="equal">
      <formula>0</formula>
    </cfRule>
  </conditionalFormatting>
  <conditionalFormatting sqref="E97">
    <cfRule type="cellIs" dxfId="27" priority="4" operator="equal">
      <formula>0</formula>
    </cfRule>
  </conditionalFormatting>
  <conditionalFormatting sqref="E105:E108">
    <cfRule type="cellIs" dxfId="26" priority="1" operator="equal">
      <formula>0</formula>
    </cfRule>
  </conditionalFormatting>
  <conditionalFormatting sqref="E107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7" zoomScaleNormal="100" workbookViewId="0">
      <selection activeCell="F18" sqref="F1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3" t="s">
        <v>411</v>
      </c>
      <c r="B1" s="73"/>
      <c r="C1" s="73"/>
      <c r="D1" s="73"/>
      <c r="E1" s="73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174</v>
      </c>
      <c r="C3" s="6">
        <f>E109</f>
        <v>44093.7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113" t="s">
        <v>22</v>
      </c>
      <c r="B4" s="113"/>
      <c r="C4" s="6">
        <f>SUM(C3)</f>
        <v>44093.7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104" t="s">
        <v>23</v>
      </c>
      <c r="B5" s="104"/>
      <c r="C5" s="6">
        <f>C80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36" t="s">
        <v>412</v>
      </c>
      <c r="B8" s="136"/>
      <c r="C8" s="136"/>
      <c r="D8" s="136"/>
      <c r="E8" s="13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413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414</v>
      </c>
      <c r="B11" s="14" t="s">
        <v>52</v>
      </c>
      <c r="C11" s="80" t="s">
        <v>195</v>
      </c>
      <c r="D11" s="80"/>
      <c r="E11" s="6">
        <v>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15"/>
      <c r="B13" s="15"/>
      <c r="C13" s="5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36" t="s">
        <v>415</v>
      </c>
      <c r="B14" s="136"/>
      <c r="C14" s="136"/>
      <c r="D14" s="136"/>
      <c r="E14" s="13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3" t="s">
        <v>416</v>
      </c>
      <c r="B16" s="14" t="s">
        <v>32</v>
      </c>
      <c r="C16" s="80" t="s">
        <v>33</v>
      </c>
      <c r="D16" s="80"/>
      <c r="E16" s="6">
        <v>2405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417</v>
      </c>
      <c r="B17" s="14" t="s">
        <v>52</v>
      </c>
      <c r="C17" s="80" t="s">
        <v>195</v>
      </c>
      <c r="D17" s="80"/>
      <c r="E17" s="6">
        <v>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5"/>
      <c r="B19" s="15"/>
      <c r="C19" s="15"/>
      <c r="D19" s="32"/>
      <c r="E19" s="3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6" t="s">
        <v>418</v>
      </c>
      <c r="B20" s="86"/>
      <c r="C20" s="86"/>
      <c r="D20" s="86"/>
      <c r="E20" s="8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" t="s">
        <v>4</v>
      </c>
      <c r="B21" s="1" t="s">
        <v>27</v>
      </c>
      <c r="C21" s="79" t="s">
        <v>28</v>
      </c>
      <c r="D21" s="79"/>
      <c r="E21" s="5" t="s">
        <v>29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13" t="s">
        <v>419</v>
      </c>
      <c r="B22" s="14" t="s">
        <v>32</v>
      </c>
      <c r="C22" s="80" t="s">
        <v>33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3" t="s">
        <v>420</v>
      </c>
      <c r="B23" s="14" t="s">
        <v>52</v>
      </c>
      <c r="C23" s="80" t="s">
        <v>195</v>
      </c>
      <c r="D23" s="80"/>
      <c r="E23" s="6">
        <v>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</row>
    <row r="25" spans="1:75" ht="21.6" customHeight="1" x14ac:dyDescent="0.25">
      <c r="A25" s="15"/>
      <c r="B25" s="15"/>
      <c r="C25" s="15"/>
      <c r="D25" s="32"/>
      <c r="E25" s="33"/>
    </row>
    <row r="26" spans="1:75" ht="21.6" customHeight="1" x14ac:dyDescent="0.25">
      <c r="A26" s="15"/>
      <c r="B26" s="15"/>
      <c r="C26" s="15"/>
      <c r="D26" s="32"/>
      <c r="E26" s="33"/>
    </row>
    <row r="27" spans="1:75" ht="21.6" customHeight="1" x14ac:dyDescent="0.25">
      <c r="A27" s="15"/>
      <c r="B27" s="15"/>
      <c r="C27" s="15"/>
      <c r="D27" s="32"/>
      <c r="E27" s="33"/>
    </row>
    <row r="28" spans="1:75" ht="21.6" customHeight="1" x14ac:dyDescent="0.25">
      <c r="A28" s="15"/>
      <c r="B28" s="15"/>
    </row>
    <row r="29" spans="1:75" ht="21.6" customHeight="1" x14ac:dyDescent="0.25">
      <c r="A29" s="92" t="s">
        <v>421</v>
      </c>
      <c r="B29" s="92"/>
      <c r="C29" s="92"/>
    </row>
    <row r="30" spans="1:75" ht="21.6" customHeight="1" x14ac:dyDescent="0.25">
      <c r="A30" s="22" t="s">
        <v>27</v>
      </c>
      <c r="B30" s="22" t="s">
        <v>28</v>
      </c>
      <c r="C30" s="9" t="s">
        <v>29</v>
      </c>
      <c r="D30" s="20"/>
    </row>
    <row r="31" spans="1:75" ht="21.6" customHeight="1" x14ac:dyDescent="0.25">
      <c r="A31" s="91" t="s">
        <v>66</v>
      </c>
      <c r="B31" s="91"/>
      <c r="C31" s="91"/>
    </row>
    <row r="32" spans="1:75" ht="21.6" customHeight="1" x14ac:dyDescent="0.25">
      <c r="A32" s="13" t="s">
        <v>250</v>
      </c>
      <c r="B32" s="14"/>
      <c r="C32" s="23">
        <v>78</v>
      </c>
      <c r="J32" s="45"/>
    </row>
    <row r="33" spans="1:3" ht="21.6" customHeight="1" x14ac:dyDescent="0.25">
      <c r="A33" s="13" t="s">
        <v>46</v>
      </c>
      <c r="B33" s="4"/>
      <c r="C33" s="23">
        <v>0</v>
      </c>
    </row>
    <row r="34" spans="1:3" ht="21.6" customHeight="1" x14ac:dyDescent="0.25">
      <c r="A34" s="13" t="s">
        <v>69</v>
      </c>
      <c r="B34" s="14" t="s">
        <v>70</v>
      </c>
      <c r="C34" s="23">
        <v>149</v>
      </c>
    </row>
    <row r="35" spans="1:3" ht="21.6" customHeight="1" x14ac:dyDescent="0.25">
      <c r="A35" s="25"/>
      <c r="B35" s="11" t="s">
        <v>72</v>
      </c>
      <c r="C35" s="23">
        <f>SUM(C32:C34)</f>
        <v>227</v>
      </c>
    </row>
    <row r="36" spans="1:3" ht="21.6" customHeight="1" x14ac:dyDescent="0.25">
      <c r="A36" s="91" t="s">
        <v>267</v>
      </c>
      <c r="B36" s="91"/>
      <c r="C36" s="91"/>
    </row>
    <row r="37" spans="1:3" ht="21.6" customHeight="1" x14ac:dyDescent="0.25">
      <c r="A37" s="91"/>
      <c r="B37" s="91"/>
      <c r="C37" s="91"/>
    </row>
    <row r="38" spans="1:3" ht="21.6" customHeight="1" x14ac:dyDescent="0.25">
      <c r="A38" s="13" t="s">
        <v>77</v>
      </c>
      <c r="B38" s="14"/>
      <c r="C38" s="23">
        <v>0</v>
      </c>
    </row>
    <row r="39" spans="1:3" ht="21.6" customHeight="1" x14ac:dyDescent="0.25">
      <c r="A39" s="13" t="s">
        <v>79</v>
      </c>
      <c r="B39" s="14"/>
      <c r="C39" s="23">
        <v>0</v>
      </c>
    </row>
    <row r="40" spans="1:3" ht="21.6" customHeight="1" x14ac:dyDescent="0.25">
      <c r="A40" s="13" t="s">
        <v>81</v>
      </c>
      <c r="B40" s="14"/>
      <c r="C40" s="23">
        <v>0</v>
      </c>
    </row>
    <row r="41" spans="1:3" ht="21.6" customHeight="1" x14ac:dyDescent="0.25">
      <c r="A41" s="13" t="s">
        <v>83</v>
      </c>
      <c r="B41" s="14"/>
      <c r="C41" s="23">
        <v>0</v>
      </c>
    </row>
    <row r="42" spans="1:3" ht="43.15" customHeight="1" x14ac:dyDescent="0.25">
      <c r="A42" s="13" t="s">
        <v>141</v>
      </c>
      <c r="B42" s="14"/>
      <c r="C42" s="23">
        <v>0</v>
      </c>
    </row>
    <row r="43" spans="1:3" ht="21.6" customHeight="1" x14ac:dyDescent="0.25">
      <c r="A43" s="13"/>
      <c r="B43" s="11" t="s">
        <v>85</v>
      </c>
      <c r="C43" s="23">
        <f>SUM(C38:C42)</f>
        <v>0</v>
      </c>
    </row>
    <row r="44" spans="1:3" ht="21.6" customHeight="1" x14ac:dyDescent="0.25">
      <c r="A44" s="91" t="s">
        <v>87</v>
      </c>
      <c r="B44" s="91"/>
      <c r="C44" s="91"/>
    </row>
    <row r="45" spans="1:3" ht="21.6" customHeight="1" x14ac:dyDescent="0.25">
      <c r="A45" s="13" t="s">
        <v>89</v>
      </c>
      <c r="B45" s="14" t="s">
        <v>90</v>
      </c>
      <c r="C45" s="23">
        <v>0</v>
      </c>
    </row>
    <row r="46" spans="1:3" ht="21.6" customHeight="1" x14ac:dyDescent="0.25">
      <c r="A46" s="13" t="s">
        <v>92</v>
      </c>
      <c r="B46" s="14" t="s">
        <v>93</v>
      </c>
      <c r="C46" s="23">
        <v>0</v>
      </c>
    </row>
    <row r="47" spans="1:3" ht="21.6" customHeight="1" x14ac:dyDescent="0.25">
      <c r="A47" s="13"/>
      <c r="B47" s="11" t="s">
        <v>95</v>
      </c>
      <c r="C47" s="23">
        <f>SUM(C45:C46)</f>
        <v>0</v>
      </c>
    </row>
    <row r="48" spans="1:3" ht="21.6" customHeight="1" x14ac:dyDescent="0.25">
      <c r="A48" s="91" t="s">
        <v>97</v>
      </c>
      <c r="B48" s="91"/>
      <c r="C48" s="91"/>
    </row>
    <row r="49" spans="1:3" ht="21.6" customHeight="1" x14ac:dyDescent="0.25">
      <c r="A49" s="13" t="s">
        <v>99</v>
      </c>
      <c r="B49" s="14" t="s">
        <v>100</v>
      </c>
      <c r="C49" s="23">
        <v>0</v>
      </c>
    </row>
    <row r="50" spans="1:3" ht="21.6" customHeight="1" x14ac:dyDescent="0.25">
      <c r="A50" s="25"/>
      <c r="B50" s="14" t="s">
        <v>102</v>
      </c>
      <c r="C50" s="23">
        <v>0</v>
      </c>
    </row>
    <row r="51" spans="1:3" ht="21.6" customHeight="1" x14ac:dyDescent="0.25">
      <c r="A51" s="25"/>
      <c r="B51" s="14" t="s">
        <v>104</v>
      </c>
      <c r="C51" s="23">
        <v>0</v>
      </c>
    </row>
    <row r="52" spans="1:3" ht="21.6" customHeight="1" x14ac:dyDescent="0.25">
      <c r="A52" s="25"/>
      <c r="B52" s="11" t="s">
        <v>106</v>
      </c>
      <c r="C52" s="23">
        <f>SUM(C49:C51)</f>
        <v>0</v>
      </c>
    </row>
    <row r="53" spans="1:3" ht="21.6" customHeight="1" x14ac:dyDescent="0.25">
      <c r="A53" s="91" t="s">
        <v>107</v>
      </c>
      <c r="B53" s="91"/>
      <c r="C53" s="91"/>
    </row>
    <row r="54" spans="1:3" ht="21.6" customHeight="1" x14ac:dyDescent="0.25">
      <c r="A54" s="13" t="s">
        <v>108</v>
      </c>
      <c r="B54" s="14" t="s">
        <v>109</v>
      </c>
      <c r="C54" s="23">
        <v>0</v>
      </c>
    </row>
    <row r="55" spans="1:3" ht="21.6" customHeight="1" x14ac:dyDescent="0.25">
      <c r="A55" s="25"/>
      <c r="B55" s="11" t="s">
        <v>110</v>
      </c>
      <c r="C55" s="23">
        <f>SUM(C54)</f>
        <v>0</v>
      </c>
    </row>
    <row r="56" spans="1:3" ht="21.6" customHeight="1" x14ac:dyDescent="0.25">
      <c r="A56" s="91" t="s">
        <v>111</v>
      </c>
      <c r="B56" s="91"/>
      <c r="C56" s="91"/>
    </row>
    <row r="57" spans="1:3" ht="43.15" customHeight="1" x14ac:dyDescent="0.25">
      <c r="A57" s="25" t="s">
        <v>268</v>
      </c>
      <c r="B57" s="14" t="s">
        <v>113</v>
      </c>
      <c r="C57" s="23">
        <v>0</v>
      </c>
    </row>
    <row r="58" spans="1:3" ht="21.6" customHeight="1" x14ac:dyDescent="0.25">
      <c r="A58" s="13" t="s">
        <v>114</v>
      </c>
      <c r="B58" s="14" t="s">
        <v>115</v>
      </c>
      <c r="C58" s="23">
        <v>0</v>
      </c>
    </row>
    <row r="59" spans="1:3" ht="43.15" customHeight="1" x14ac:dyDescent="0.25">
      <c r="A59" s="13" t="s">
        <v>116</v>
      </c>
      <c r="B59" s="14" t="s">
        <v>117</v>
      </c>
      <c r="C59" s="23">
        <v>0</v>
      </c>
    </row>
    <row r="60" spans="1:3" ht="21.6" customHeight="1" x14ac:dyDescent="0.25">
      <c r="A60" s="13" t="s">
        <v>118</v>
      </c>
      <c r="B60" s="14" t="s">
        <v>118</v>
      </c>
      <c r="C60" s="23">
        <v>0</v>
      </c>
    </row>
    <row r="61" spans="1:3" ht="21.6" customHeight="1" x14ac:dyDescent="0.25">
      <c r="A61" s="13"/>
      <c r="B61" s="11" t="s">
        <v>22</v>
      </c>
      <c r="C61" s="23">
        <f>SUM(C57:C60)</f>
        <v>0</v>
      </c>
    </row>
    <row r="62" spans="1:3" ht="21.6" customHeight="1" x14ac:dyDescent="0.25">
      <c r="A62" s="91" t="s">
        <v>120</v>
      </c>
      <c r="B62" s="91"/>
      <c r="C62" s="91"/>
    </row>
    <row r="63" spans="1:3" ht="21.6" customHeight="1" x14ac:dyDescent="0.25">
      <c r="A63" s="13" t="s">
        <v>121</v>
      </c>
      <c r="B63" s="4"/>
      <c r="C63" s="23">
        <v>0</v>
      </c>
    </row>
    <row r="64" spans="1:3" ht="21.6" customHeight="1" x14ac:dyDescent="0.25">
      <c r="A64" s="25" t="s">
        <v>122</v>
      </c>
      <c r="B64" s="4" t="s">
        <v>123</v>
      </c>
      <c r="C64" s="23">
        <v>0</v>
      </c>
    </row>
    <row r="65" spans="1:10" ht="21.6" customHeight="1" x14ac:dyDescent="0.25">
      <c r="A65" s="13" t="s">
        <v>52</v>
      </c>
      <c r="B65" s="14" t="s">
        <v>124</v>
      </c>
      <c r="C65" s="23">
        <v>0</v>
      </c>
    </row>
    <row r="66" spans="1:10" ht="21.6" customHeight="1" x14ac:dyDescent="0.25">
      <c r="A66" s="13"/>
      <c r="B66" s="11" t="s">
        <v>125</v>
      </c>
      <c r="C66" s="23">
        <f>SUM(C63:C65)</f>
        <v>0</v>
      </c>
    </row>
    <row r="67" spans="1:10" ht="21.6" customHeight="1" x14ac:dyDescent="0.25">
      <c r="A67" s="91" t="s">
        <v>126</v>
      </c>
      <c r="B67" s="91"/>
      <c r="C67" s="91"/>
    </row>
    <row r="68" spans="1:10" ht="21.6" customHeight="1" x14ac:dyDescent="0.25">
      <c r="A68" s="13" t="s">
        <v>127</v>
      </c>
      <c r="B68" s="4" t="s">
        <v>128</v>
      </c>
      <c r="C68" s="23">
        <v>0</v>
      </c>
    </row>
    <row r="69" spans="1:10" ht="21.6" customHeight="1" x14ac:dyDescent="0.25">
      <c r="A69" s="7" t="s">
        <v>129</v>
      </c>
      <c r="B69" s="36" t="s">
        <v>130</v>
      </c>
      <c r="C69" s="23">
        <v>68</v>
      </c>
    </row>
    <row r="70" spans="1:10" ht="39.950000000000003" customHeight="1" x14ac:dyDescent="0.25">
      <c r="A70" s="13" t="s">
        <v>131</v>
      </c>
      <c r="B70" s="14" t="s">
        <v>289</v>
      </c>
      <c r="C70" s="23">
        <v>52</v>
      </c>
    </row>
    <row r="71" spans="1:10" ht="21.6" customHeight="1" x14ac:dyDescent="0.25">
      <c r="A71" s="13" t="s">
        <v>470</v>
      </c>
      <c r="B71" s="42" t="s">
        <v>471</v>
      </c>
      <c r="C71" s="23">
        <v>0</v>
      </c>
      <c r="H71"/>
      <c r="J71" s="31"/>
    </row>
    <row r="72" spans="1:10" ht="21.6" customHeight="1" x14ac:dyDescent="0.25">
      <c r="A72" s="25"/>
      <c r="B72" s="27" t="s">
        <v>135</v>
      </c>
      <c r="C72" s="23">
        <f>SUM(C68:C71)</f>
        <v>120</v>
      </c>
    </row>
    <row r="73" spans="1:10" ht="21.6" customHeight="1" x14ac:dyDescent="0.25">
      <c r="A73" s="25"/>
      <c r="B73" s="27" t="s">
        <v>22</v>
      </c>
      <c r="C73" s="23">
        <f>C35+C43+C47+C52+C55+C61+C66+C72</f>
        <v>347</v>
      </c>
    </row>
    <row r="74" spans="1:10" ht="21.6" customHeight="1" x14ac:dyDescent="0.25">
      <c r="A74" s="91" t="s">
        <v>137</v>
      </c>
      <c r="B74" s="91"/>
      <c r="C74" s="91"/>
    </row>
    <row r="75" spans="1:10" ht="21.6" customHeight="1" x14ac:dyDescent="0.25">
      <c r="A75" s="25" t="s">
        <v>138</v>
      </c>
      <c r="B75" s="4"/>
      <c r="C75" s="6" t="str">
        <f>IF(('October 2026 - December 2026'!C74)+SUM(E87+E96+E106) &lt; 0,(('October 2026 - December 2026'!C74))+SUM(E87+E96+E106), TEXT((('October 2026 - December 2026'!C74))+SUM(E87+E96+E106),"+$0.00"))</f>
        <v>+$0.00</v>
      </c>
    </row>
    <row r="76" spans="1:10" ht="21.6" customHeight="1" x14ac:dyDescent="0.25">
      <c r="A76" s="25" t="s">
        <v>139</v>
      </c>
      <c r="B76" s="4"/>
      <c r="C76" s="6">
        <v>0</v>
      </c>
    </row>
    <row r="77" spans="1:10" ht="21.6" customHeight="1" x14ac:dyDescent="0.25">
      <c r="A77" s="25" t="s">
        <v>140</v>
      </c>
      <c r="B77" s="4"/>
      <c r="C77" s="6" t="str">
        <f>IF(('October 2026 - December 2026'!C76)+SUM(0) &lt; 0,(('October 2026 - December 2026'!C76))+SUM(0), TEXT((('October 2026 - December 2026'!C76))+SUM(0),"+$0.00"))</f>
        <v>+$0.00</v>
      </c>
    </row>
    <row r="78" spans="1:10" ht="43.15" customHeight="1" x14ac:dyDescent="0.25">
      <c r="A78" s="13" t="s">
        <v>141</v>
      </c>
      <c r="B78" s="4"/>
      <c r="C78" s="6">
        <v>0</v>
      </c>
    </row>
    <row r="79" spans="1:10" ht="43.15" customHeight="1" x14ac:dyDescent="0.25">
      <c r="A79" s="13" t="s">
        <v>142</v>
      </c>
      <c r="B79" s="4"/>
      <c r="C79" s="6">
        <v>0</v>
      </c>
    </row>
    <row r="80" spans="1:10" ht="21.6" customHeight="1" x14ac:dyDescent="0.25">
      <c r="A80" s="25"/>
      <c r="B80" s="27" t="s">
        <v>143</v>
      </c>
      <c r="C80" s="6">
        <f>C75+C76+C77+C78+C79</f>
        <v>0</v>
      </c>
    </row>
    <row r="81" spans="1:8" ht="21.6" customHeight="1" x14ac:dyDescent="0.25">
      <c r="A81" s="13"/>
      <c r="B81" s="11" t="s">
        <v>144</v>
      </c>
      <c r="C81" s="23">
        <f>C73</f>
        <v>347</v>
      </c>
      <c r="H81" s="43"/>
    </row>
    <row r="82" spans="1:8" ht="21.6" customHeight="1" x14ac:dyDescent="0.25">
      <c r="A82" s="15"/>
      <c r="B82" s="15"/>
    </row>
    <row r="83" spans="1:8" ht="21.6" customHeight="1" x14ac:dyDescent="0.25">
      <c r="A83" s="15"/>
      <c r="B83" s="15"/>
    </row>
    <row r="84" spans="1:8" ht="21.6" customHeight="1" x14ac:dyDescent="0.25">
      <c r="A84" s="138" t="s">
        <v>422</v>
      </c>
      <c r="B84" s="138"/>
      <c r="C84" s="138"/>
      <c r="D84" s="138"/>
      <c r="E84" s="138"/>
      <c r="H84"/>
    </row>
    <row r="85" spans="1:8" ht="21.6" customHeight="1" x14ac:dyDescent="0.25">
      <c r="A85" s="95" t="s">
        <v>146</v>
      </c>
      <c r="B85" s="95"/>
      <c r="C85" s="95" t="s">
        <v>28</v>
      </c>
      <c r="D85" s="95"/>
      <c r="E85" s="28" t="s">
        <v>29</v>
      </c>
      <c r="H85"/>
    </row>
    <row r="86" spans="1:8" ht="21.6" customHeight="1" x14ac:dyDescent="0.25">
      <c r="A86" s="98" t="s">
        <v>126</v>
      </c>
      <c r="B86" s="99"/>
      <c r="C86" s="90" t="s">
        <v>329</v>
      </c>
      <c r="D86" s="90"/>
      <c r="E86" s="23">
        <v>0</v>
      </c>
      <c r="H86"/>
    </row>
    <row r="87" spans="1:8" ht="21.6" customHeight="1" x14ac:dyDescent="0.25">
      <c r="A87" s="100"/>
      <c r="B87" s="101"/>
      <c r="C87" s="80" t="s">
        <v>344</v>
      </c>
      <c r="D87" s="80"/>
      <c r="E87" s="23">
        <v>0</v>
      </c>
      <c r="H87"/>
    </row>
    <row r="88" spans="1:8" ht="39.950000000000003" customHeight="1" x14ac:dyDescent="0.25">
      <c r="A88" s="102"/>
      <c r="B88" s="103"/>
      <c r="C88" s="106" t="s">
        <v>481</v>
      </c>
      <c r="D88" s="124"/>
      <c r="E88" s="23">
        <v>0</v>
      </c>
    </row>
    <row r="89" spans="1:8" ht="21.6" customHeight="1" x14ac:dyDescent="0.25">
      <c r="A89" s="96" t="s">
        <v>147</v>
      </c>
      <c r="B89" s="96"/>
      <c r="C89" s="80"/>
      <c r="D89" s="80"/>
      <c r="E89" s="23">
        <f>C81</f>
        <v>347</v>
      </c>
      <c r="H89"/>
    </row>
    <row r="90" spans="1:8" ht="21.6" customHeight="1" x14ac:dyDescent="0.25">
      <c r="A90" s="96"/>
      <c r="B90" s="96"/>
      <c r="C90" s="94" t="s">
        <v>148</v>
      </c>
      <c r="D90" s="94"/>
      <c r="E90" s="6">
        <f>('October 2026 - December 2026'!E109+E12)-SUM(E86:E89)</f>
        <v>39977.699999999997</v>
      </c>
      <c r="H90"/>
    </row>
    <row r="91" spans="1:8" ht="21.6" customHeight="1" x14ac:dyDescent="0.25">
      <c r="H91"/>
    </row>
    <row r="92" spans="1:8" ht="21.6" customHeight="1" x14ac:dyDescent="0.25">
      <c r="A92" s="138" t="s">
        <v>423</v>
      </c>
      <c r="B92" s="138"/>
      <c r="C92" s="138"/>
      <c r="D92" s="138"/>
      <c r="E92" s="138"/>
      <c r="H92"/>
    </row>
    <row r="93" spans="1:8" ht="21.6" customHeight="1" x14ac:dyDescent="0.25">
      <c r="A93" s="95" t="s">
        <v>146</v>
      </c>
      <c r="B93" s="95"/>
      <c r="C93" s="95" t="s">
        <v>28</v>
      </c>
      <c r="D93" s="95"/>
      <c r="E93" s="28" t="s">
        <v>29</v>
      </c>
      <c r="H93"/>
    </row>
    <row r="94" spans="1:8" ht="21.6" customHeight="1" x14ac:dyDescent="0.25">
      <c r="A94" s="96" t="s">
        <v>424</v>
      </c>
      <c r="B94" s="96"/>
      <c r="C94" s="80"/>
      <c r="D94" s="80"/>
      <c r="E94" s="6">
        <f>E90</f>
        <v>39977.699999999997</v>
      </c>
      <c r="H94"/>
    </row>
    <row r="95" spans="1:8" ht="43.15" customHeight="1" x14ac:dyDescent="0.25">
      <c r="A95" s="98" t="s">
        <v>126</v>
      </c>
      <c r="B95" s="99"/>
      <c r="C95" s="90" t="s">
        <v>329</v>
      </c>
      <c r="D95" s="90"/>
      <c r="E95" s="23">
        <v>0</v>
      </c>
      <c r="H95"/>
    </row>
    <row r="96" spans="1:8" ht="21.6" customHeight="1" x14ac:dyDescent="0.25">
      <c r="A96" s="100"/>
      <c r="B96" s="101"/>
      <c r="C96" s="80" t="s">
        <v>344</v>
      </c>
      <c r="D96" s="80"/>
      <c r="E96" s="23">
        <v>0</v>
      </c>
      <c r="H96"/>
    </row>
    <row r="97" spans="1:8" ht="39.950000000000003" customHeight="1" x14ac:dyDescent="0.25">
      <c r="A97" s="102"/>
      <c r="B97" s="103"/>
      <c r="C97" s="106" t="s">
        <v>481</v>
      </c>
      <c r="D97" s="124"/>
      <c r="E97" s="23">
        <v>0</v>
      </c>
    </row>
    <row r="98" spans="1:8" ht="21.6" customHeight="1" x14ac:dyDescent="0.25">
      <c r="A98" s="96" t="s">
        <v>147</v>
      </c>
      <c r="B98" s="96"/>
      <c r="C98" s="80"/>
      <c r="D98" s="80"/>
      <c r="E98" s="23">
        <f>C81</f>
        <v>347</v>
      </c>
      <c r="H98"/>
    </row>
    <row r="99" spans="1:8" ht="21.6" customHeight="1" x14ac:dyDescent="0.25">
      <c r="A99" s="96"/>
      <c r="B99" s="96"/>
      <c r="C99" s="104" t="s">
        <v>157</v>
      </c>
      <c r="D99" s="104"/>
      <c r="E99" s="6">
        <f>(E18+E94)-SUM(E95:E98)</f>
        <v>42035.7</v>
      </c>
      <c r="H99"/>
    </row>
    <row r="100" spans="1:8" ht="21.6" customHeight="1" x14ac:dyDescent="0.25">
      <c r="A100" s="30"/>
      <c r="B100" s="30"/>
      <c r="C100" s="30"/>
      <c r="D100" s="30"/>
      <c r="E100" s="30"/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95" t="s">
        <v>425</v>
      </c>
      <c r="B102" s="95"/>
      <c r="C102" s="95"/>
      <c r="D102" s="95"/>
      <c r="E102" s="95"/>
      <c r="H102"/>
    </row>
    <row r="103" spans="1:8" ht="21.6" customHeight="1" x14ac:dyDescent="0.25">
      <c r="A103" s="95" t="s">
        <v>146</v>
      </c>
      <c r="B103" s="95"/>
      <c r="C103" s="95" t="s">
        <v>28</v>
      </c>
      <c r="D103" s="95"/>
      <c r="E103" s="28" t="s">
        <v>29</v>
      </c>
      <c r="H103"/>
    </row>
    <row r="104" spans="1:8" ht="21.6" customHeight="1" x14ac:dyDescent="0.25">
      <c r="A104" s="96" t="s">
        <v>426</v>
      </c>
      <c r="B104" s="96"/>
      <c r="C104" s="80"/>
      <c r="D104" s="80"/>
      <c r="E104" s="6">
        <f>E99</f>
        <v>42035.7</v>
      </c>
      <c r="H104"/>
    </row>
    <row r="105" spans="1:8" ht="21.6" customHeight="1" x14ac:dyDescent="0.25">
      <c r="A105" s="98" t="s">
        <v>126</v>
      </c>
      <c r="B105" s="99"/>
      <c r="C105" s="90" t="s">
        <v>329</v>
      </c>
      <c r="D105" s="90"/>
      <c r="E105" s="23">
        <v>0</v>
      </c>
      <c r="H105"/>
    </row>
    <row r="106" spans="1:8" ht="21.6" customHeight="1" x14ac:dyDescent="0.25">
      <c r="A106" s="100"/>
      <c r="B106" s="101"/>
      <c r="C106" s="80" t="s">
        <v>344</v>
      </c>
      <c r="D106" s="80"/>
      <c r="E106" s="23">
        <v>0</v>
      </c>
    </row>
    <row r="107" spans="1:8" ht="39.950000000000003" customHeight="1" x14ac:dyDescent="0.25">
      <c r="A107" s="102"/>
      <c r="B107" s="103"/>
      <c r="C107" s="106" t="s">
        <v>481</v>
      </c>
      <c r="D107" s="124"/>
      <c r="E107" s="23">
        <v>0</v>
      </c>
    </row>
    <row r="108" spans="1:8" ht="21.6" customHeight="1" x14ac:dyDescent="0.25">
      <c r="A108" s="96" t="s">
        <v>147</v>
      </c>
      <c r="B108" s="96"/>
      <c r="C108" s="80"/>
      <c r="D108" s="80"/>
      <c r="E108" s="23">
        <f>C81</f>
        <v>347</v>
      </c>
    </row>
    <row r="109" spans="1:8" ht="21.6" customHeight="1" x14ac:dyDescent="0.25">
      <c r="A109" s="96"/>
      <c r="B109" s="96"/>
      <c r="C109" s="104" t="s">
        <v>157</v>
      </c>
      <c r="D109" s="104"/>
      <c r="E109" s="6">
        <f>(E24+E104)-SUM(E105:E108)</f>
        <v>44093.7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68">
    <mergeCell ref="C105:D105"/>
    <mergeCell ref="C106:D106"/>
    <mergeCell ref="A108:B108"/>
    <mergeCell ref="C108:D108"/>
    <mergeCell ref="A109:B109"/>
    <mergeCell ref="C109:D109"/>
    <mergeCell ref="A99:B99"/>
    <mergeCell ref="C99:D99"/>
    <mergeCell ref="A102:E102"/>
    <mergeCell ref="A104:B104"/>
    <mergeCell ref="C104:D104"/>
    <mergeCell ref="A103:B103"/>
    <mergeCell ref="C103:D103"/>
    <mergeCell ref="A85:B85"/>
    <mergeCell ref="C85:D85"/>
    <mergeCell ref="C86:D86"/>
    <mergeCell ref="C87:D87"/>
    <mergeCell ref="A89:B89"/>
    <mergeCell ref="C89:D89"/>
    <mergeCell ref="C88:D88"/>
    <mergeCell ref="A56:C56"/>
    <mergeCell ref="A62:C62"/>
    <mergeCell ref="A67:C67"/>
    <mergeCell ref="A74:C74"/>
    <mergeCell ref="A84:E84"/>
    <mergeCell ref="A31:C31"/>
    <mergeCell ref="A36:C37"/>
    <mergeCell ref="A44:C44"/>
    <mergeCell ref="A48:C48"/>
    <mergeCell ref="A53:C53"/>
    <mergeCell ref="C23:D23"/>
    <mergeCell ref="A24:B24"/>
    <mergeCell ref="C24:D24"/>
    <mergeCell ref="A29:C29"/>
    <mergeCell ref="A18:B18"/>
    <mergeCell ref="C18:D18"/>
    <mergeCell ref="A20:E20"/>
    <mergeCell ref="C21:D21"/>
    <mergeCell ref="C22:D22"/>
    <mergeCell ref="A14:E14"/>
    <mergeCell ref="C15:D15"/>
    <mergeCell ref="C16:D16"/>
    <mergeCell ref="C17:D17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C97:D97"/>
    <mergeCell ref="C107:D107"/>
    <mergeCell ref="A86:B88"/>
    <mergeCell ref="A95:B97"/>
    <mergeCell ref="A105:B107"/>
    <mergeCell ref="A90:B90"/>
    <mergeCell ref="C90:D90"/>
    <mergeCell ref="A92:E92"/>
    <mergeCell ref="A93:B93"/>
    <mergeCell ref="C93:D93"/>
    <mergeCell ref="A94:B94"/>
    <mergeCell ref="C94:D94"/>
    <mergeCell ref="C95:D95"/>
    <mergeCell ref="C96:D96"/>
    <mergeCell ref="A98:B98"/>
    <mergeCell ref="C98:D98"/>
  </mergeCells>
  <conditionalFormatting sqref="C31:C35">
    <cfRule type="cellIs" dxfId="24" priority="16" operator="equal">
      <formula>0</formula>
    </cfRule>
  </conditionalFormatting>
  <conditionalFormatting sqref="C37:C47">
    <cfRule type="cellIs" dxfId="23" priority="14" operator="equal">
      <formula>0</formula>
    </cfRule>
  </conditionalFormatting>
  <conditionalFormatting sqref="C49:C52 C54:C55 C57:C61 C63:C66 C81">
    <cfRule type="cellIs" dxfId="22" priority="23" operator="equal">
      <formula>0</formula>
    </cfRule>
  </conditionalFormatting>
  <conditionalFormatting sqref="C71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2:J32">
    <cfRule type="cellIs" dxfId="19" priority="17" operator="equal">
      <formula>0</formula>
    </cfRule>
  </conditionalFormatting>
  <conditionalFormatting sqref="E86:E89">
    <cfRule type="cellIs" dxfId="18" priority="5" operator="equal">
      <formula>0</formula>
    </cfRule>
  </conditionalFormatting>
  <conditionalFormatting sqref="E88">
    <cfRule type="cellIs" dxfId="17" priority="6" operator="equal">
      <formula>0</formula>
    </cfRule>
  </conditionalFormatting>
  <conditionalFormatting sqref="E95:E98">
    <cfRule type="cellIs" dxfId="16" priority="3" operator="equal">
      <formula>0</formula>
    </cfRule>
  </conditionalFormatting>
  <conditionalFormatting sqref="E97">
    <cfRule type="cellIs" dxfId="15" priority="4" operator="equal">
      <formula>0</formula>
    </cfRule>
  </conditionalFormatting>
  <conditionalFormatting sqref="E105:E108">
    <cfRule type="cellIs" dxfId="14" priority="1" operator="equal">
      <formula>0</formula>
    </cfRule>
  </conditionalFormatting>
  <conditionalFormatting sqref="E107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4" zoomScaleNormal="100" workbookViewId="0">
      <selection activeCell="A11" sqref="A11:XFD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3" t="s">
        <v>427</v>
      </c>
      <c r="B1" s="73"/>
      <c r="C1" s="73"/>
      <c r="D1" s="73"/>
      <c r="E1" s="73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174</v>
      </c>
      <c r="C3" s="6">
        <f>E109</f>
        <v>50267.7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113" t="s">
        <v>22</v>
      </c>
      <c r="B4" s="113"/>
      <c r="C4" s="6">
        <f>SUM(C3)</f>
        <v>50267.7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104" t="s">
        <v>23</v>
      </c>
      <c r="B5" s="104"/>
      <c r="C5" s="6">
        <f>C80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6" t="s">
        <v>428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429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430</v>
      </c>
      <c r="B11" s="14" t="s">
        <v>52</v>
      </c>
      <c r="C11" s="80" t="s">
        <v>195</v>
      </c>
      <c r="D11" s="80"/>
      <c r="E11" s="6">
        <v>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15"/>
      <c r="B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86" t="s">
        <v>431</v>
      </c>
      <c r="B14" s="86"/>
      <c r="C14" s="86"/>
      <c r="D14" s="86"/>
      <c r="E14" s="8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3" t="s">
        <v>432</v>
      </c>
      <c r="B16" s="14" t="s">
        <v>32</v>
      </c>
      <c r="C16" s="80" t="s">
        <v>33</v>
      </c>
      <c r="D16" s="80"/>
      <c r="E16" s="6">
        <v>2405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433</v>
      </c>
      <c r="B17" s="14" t="s">
        <v>52</v>
      </c>
      <c r="C17" s="80" t="s">
        <v>195</v>
      </c>
      <c r="D17" s="80"/>
      <c r="E17" s="6">
        <v>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15"/>
      <c r="B19" s="15"/>
      <c r="C19" s="15"/>
      <c r="D19" s="32"/>
      <c r="E19" s="3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86" t="s">
        <v>434</v>
      </c>
      <c r="B20" s="86"/>
      <c r="C20" s="86"/>
      <c r="D20" s="86"/>
      <c r="E20" s="8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1" t="s">
        <v>4</v>
      </c>
      <c r="B21" s="1" t="s">
        <v>27</v>
      </c>
      <c r="C21" s="79" t="s">
        <v>28</v>
      </c>
      <c r="D21" s="79"/>
      <c r="E21" s="5" t="s">
        <v>29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3" t="s">
        <v>435</v>
      </c>
      <c r="B22" s="14" t="s">
        <v>32</v>
      </c>
      <c r="C22" s="80" t="s">
        <v>33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436</v>
      </c>
      <c r="B23" s="14" t="s">
        <v>52</v>
      </c>
      <c r="C23" s="80" t="s">
        <v>195</v>
      </c>
      <c r="D23" s="80"/>
      <c r="E23" s="6">
        <v>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</row>
    <row r="25" spans="1:35" ht="21.6" customHeight="1" x14ac:dyDescent="0.25">
      <c r="A25" s="15"/>
      <c r="B25" s="15"/>
      <c r="C25" s="15"/>
      <c r="D25" s="32"/>
      <c r="E25" s="33"/>
    </row>
    <row r="26" spans="1:35" ht="21.6" customHeight="1" x14ac:dyDescent="0.25">
      <c r="A26" s="15"/>
      <c r="B26" s="15"/>
      <c r="C26" s="15"/>
      <c r="D26" s="32"/>
      <c r="E26" s="33"/>
    </row>
    <row r="27" spans="1:35" ht="21.6" customHeight="1" x14ac:dyDescent="0.25">
      <c r="A27" s="15"/>
      <c r="B27" s="15"/>
      <c r="C27" s="15"/>
      <c r="D27" s="32"/>
      <c r="E27" s="33"/>
    </row>
    <row r="28" spans="1:35" ht="21.6" customHeight="1" x14ac:dyDescent="0.25">
      <c r="A28" s="15"/>
      <c r="B28" s="15"/>
    </row>
    <row r="29" spans="1:35" ht="21.6" customHeight="1" x14ac:dyDescent="0.25">
      <c r="A29" s="92" t="s">
        <v>437</v>
      </c>
      <c r="B29" s="92"/>
      <c r="C29" s="92"/>
    </row>
    <row r="30" spans="1:35" ht="21.6" customHeight="1" x14ac:dyDescent="0.25">
      <c r="A30" s="22" t="s">
        <v>27</v>
      </c>
      <c r="B30" s="22" t="s">
        <v>28</v>
      </c>
      <c r="C30" s="9" t="s">
        <v>29</v>
      </c>
      <c r="D30" s="20"/>
    </row>
    <row r="31" spans="1:35" ht="21.6" customHeight="1" x14ac:dyDescent="0.25">
      <c r="A31" s="91" t="s">
        <v>66</v>
      </c>
      <c r="B31" s="91"/>
      <c r="C31" s="91"/>
    </row>
    <row r="32" spans="1:35" ht="21.6" customHeight="1" x14ac:dyDescent="0.25">
      <c r="A32" s="13" t="s">
        <v>250</v>
      </c>
      <c r="B32" s="14"/>
      <c r="C32" s="23">
        <v>78</v>
      </c>
      <c r="K32" s="45"/>
    </row>
    <row r="33" spans="1:3" ht="21.6" customHeight="1" x14ac:dyDescent="0.25">
      <c r="A33" s="13" t="s">
        <v>46</v>
      </c>
      <c r="B33" s="4"/>
      <c r="C33" s="23">
        <v>0</v>
      </c>
    </row>
    <row r="34" spans="1:3" ht="21.6" customHeight="1" x14ac:dyDescent="0.25">
      <c r="A34" s="13" t="s">
        <v>69</v>
      </c>
      <c r="B34" s="14" t="s">
        <v>70</v>
      </c>
      <c r="C34" s="23">
        <v>149</v>
      </c>
    </row>
    <row r="35" spans="1:3" ht="21.6" customHeight="1" x14ac:dyDescent="0.25">
      <c r="A35" s="25"/>
      <c r="B35" s="11" t="s">
        <v>72</v>
      </c>
      <c r="C35" s="23">
        <f>SUM(C32:C34)</f>
        <v>227</v>
      </c>
    </row>
    <row r="36" spans="1:3" ht="21.6" customHeight="1" x14ac:dyDescent="0.25">
      <c r="A36" s="91" t="s">
        <v>267</v>
      </c>
      <c r="B36" s="91"/>
      <c r="C36" s="91"/>
    </row>
    <row r="37" spans="1:3" ht="21.6" customHeight="1" x14ac:dyDescent="0.25">
      <c r="A37" s="91"/>
      <c r="B37" s="91"/>
      <c r="C37" s="91"/>
    </row>
    <row r="38" spans="1:3" ht="21.6" customHeight="1" x14ac:dyDescent="0.25">
      <c r="A38" s="13" t="s">
        <v>77</v>
      </c>
      <c r="B38" s="14"/>
      <c r="C38" s="54">
        <v>0</v>
      </c>
    </row>
    <row r="39" spans="1:3" ht="21.6" customHeight="1" x14ac:dyDescent="0.25">
      <c r="A39" s="13" t="s">
        <v>79</v>
      </c>
      <c r="B39" s="14"/>
      <c r="C39" s="23">
        <v>0</v>
      </c>
    </row>
    <row r="40" spans="1:3" ht="21.6" customHeight="1" x14ac:dyDescent="0.25">
      <c r="A40" s="13" t="s">
        <v>81</v>
      </c>
      <c r="B40" s="14"/>
      <c r="C40" s="23">
        <v>0</v>
      </c>
    </row>
    <row r="41" spans="1:3" ht="21.6" customHeight="1" x14ac:dyDescent="0.25">
      <c r="A41" s="13" t="s">
        <v>83</v>
      </c>
      <c r="B41" s="14"/>
      <c r="C41" s="23">
        <v>0</v>
      </c>
    </row>
    <row r="42" spans="1:3" ht="43.15" customHeight="1" x14ac:dyDescent="0.25">
      <c r="A42" s="13" t="s">
        <v>141</v>
      </c>
      <c r="B42" s="14"/>
      <c r="C42" s="23">
        <v>0</v>
      </c>
    </row>
    <row r="43" spans="1:3" ht="21.6" customHeight="1" x14ac:dyDescent="0.25">
      <c r="A43" s="13"/>
      <c r="B43" s="11" t="s">
        <v>85</v>
      </c>
      <c r="C43" s="23">
        <f>SUM(C38:C42)</f>
        <v>0</v>
      </c>
    </row>
    <row r="44" spans="1:3" ht="21.6" customHeight="1" x14ac:dyDescent="0.25">
      <c r="A44" s="91" t="s">
        <v>87</v>
      </c>
      <c r="B44" s="91"/>
      <c r="C44" s="91"/>
    </row>
    <row r="45" spans="1:3" ht="21.6" customHeight="1" x14ac:dyDescent="0.25">
      <c r="A45" s="13" t="s">
        <v>89</v>
      </c>
      <c r="B45" s="14" t="s">
        <v>90</v>
      </c>
      <c r="C45" s="23">
        <v>0</v>
      </c>
    </row>
    <row r="46" spans="1:3" ht="21.6" customHeight="1" x14ac:dyDescent="0.25">
      <c r="A46" s="13" t="s">
        <v>92</v>
      </c>
      <c r="B46" s="14" t="s">
        <v>93</v>
      </c>
      <c r="C46" s="23">
        <v>0</v>
      </c>
    </row>
    <row r="47" spans="1:3" ht="21.6" customHeight="1" x14ac:dyDescent="0.25">
      <c r="A47" s="13"/>
      <c r="B47" s="11" t="s">
        <v>95</v>
      </c>
      <c r="C47" s="23">
        <f>SUM(C45:C46)</f>
        <v>0</v>
      </c>
    </row>
    <row r="48" spans="1:3" ht="21.6" customHeight="1" x14ac:dyDescent="0.25">
      <c r="A48" s="91" t="s">
        <v>97</v>
      </c>
      <c r="B48" s="91"/>
      <c r="C48" s="91"/>
    </row>
    <row r="49" spans="1:3" ht="21.6" customHeight="1" x14ac:dyDescent="0.25">
      <c r="A49" s="13" t="s">
        <v>99</v>
      </c>
      <c r="B49" s="14" t="s">
        <v>100</v>
      </c>
      <c r="C49" s="23">
        <v>0</v>
      </c>
    </row>
    <row r="50" spans="1:3" ht="21.6" customHeight="1" x14ac:dyDescent="0.25">
      <c r="A50" s="25"/>
      <c r="B50" s="14" t="s">
        <v>102</v>
      </c>
      <c r="C50" s="23">
        <v>0</v>
      </c>
    </row>
    <row r="51" spans="1:3" ht="21.6" customHeight="1" x14ac:dyDescent="0.25">
      <c r="A51" s="25"/>
      <c r="B51" s="14" t="s">
        <v>104</v>
      </c>
      <c r="C51" s="23">
        <v>0</v>
      </c>
    </row>
    <row r="52" spans="1:3" ht="21.6" customHeight="1" x14ac:dyDescent="0.25">
      <c r="A52" s="25"/>
      <c r="B52" s="11" t="s">
        <v>106</v>
      </c>
      <c r="C52" s="23">
        <f>SUM(C49:C51)</f>
        <v>0</v>
      </c>
    </row>
    <row r="53" spans="1:3" ht="21.6" customHeight="1" x14ac:dyDescent="0.25">
      <c r="A53" s="91" t="s">
        <v>107</v>
      </c>
      <c r="B53" s="91"/>
      <c r="C53" s="91"/>
    </row>
    <row r="54" spans="1:3" ht="21.6" customHeight="1" x14ac:dyDescent="0.25">
      <c r="A54" s="13" t="s">
        <v>108</v>
      </c>
      <c r="B54" s="14" t="s">
        <v>109</v>
      </c>
      <c r="C54" s="23">
        <v>0</v>
      </c>
    </row>
    <row r="55" spans="1:3" ht="21.6" customHeight="1" x14ac:dyDescent="0.25">
      <c r="A55" s="25"/>
      <c r="B55" s="11" t="s">
        <v>110</v>
      </c>
      <c r="C55" s="23">
        <f>SUM(C54)</f>
        <v>0</v>
      </c>
    </row>
    <row r="56" spans="1:3" ht="21.6" customHeight="1" x14ac:dyDescent="0.25">
      <c r="A56" s="91" t="s">
        <v>111</v>
      </c>
      <c r="B56" s="91"/>
      <c r="C56" s="91"/>
    </row>
    <row r="57" spans="1:3" ht="43.15" customHeight="1" x14ac:dyDescent="0.25">
      <c r="A57" s="13" t="s">
        <v>268</v>
      </c>
      <c r="B57" s="14" t="s">
        <v>113</v>
      </c>
      <c r="C57" s="23">
        <v>0</v>
      </c>
    </row>
    <row r="58" spans="1:3" ht="21.6" customHeight="1" x14ac:dyDescent="0.25">
      <c r="A58" s="13" t="s">
        <v>114</v>
      </c>
      <c r="B58" s="14" t="s">
        <v>115</v>
      </c>
      <c r="C58" s="23">
        <v>0</v>
      </c>
    </row>
    <row r="59" spans="1:3" ht="43.15" customHeight="1" x14ac:dyDescent="0.25">
      <c r="A59" s="13" t="s">
        <v>116</v>
      </c>
      <c r="B59" s="14" t="s">
        <v>117</v>
      </c>
      <c r="C59" s="23">
        <v>0</v>
      </c>
    </row>
    <row r="60" spans="1:3" ht="21.6" customHeight="1" x14ac:dyDescent="0.25">
      <c r="A60" s="13" t="s">
        <v>118</v>
      </c>
      <c r="B60" s="14" t="s">
        <v>118</v>
      </c>
      <c r="C60" s="23">
        <v>0</v>
      </c>
    </row>
    <row r="61" spans="1:3" ht="21.6" customHeight="1" x14ac:dyDescent="0.25">
      <c r="A61" s="13"/>
      <c r="B61" s="11" t="s">
        <v>22</v>
      </c>
      <c r="C61" s="23">
        <f>SUM(C57:C60)</f>
        <v>0</v>
      </c>
    </row>
    <row r="62" spans="1:3" ht="21.6" customHeight="1" x14ac:dyDescent="0.25">
      <c r="A62" s="91" t="s">
        <v>120</v>
      </c>
      <c r="B62" s="91"/>
      <c r="C62" s="91"/>
    </row>
    <row r="63" spans="1:3" ht="21.6" customHeight="1" x14ac:dyDescent="0.25">
      <c r="A63" s="13" t="s">
        <v>121</v>
      </c>
      <c r="B63" s="4"/>
      <c r="C63" s="23">
        <v>0</v>
      </c>
    </row>
    <row r="64" spans="1:3" ht="21.6" customHeight="1" x14ac:dyDescent="0.25">
      <c r="A64" s="25" t="s">
        <v>122</v>
      </c>
      <c r="B64" s="4" t="s">
        <v>123</v>
      </c>
      <c r="C64" s="23">
        <v>0</v>
      </c>
    </row>
    <row r="65" spans="1:10" ht="21.6" customHeight="1" x14ac:dyDescent="0.25">
      <c r="A65" s="13" t="s">
        <v>52</v>
      </c>
      <c r="B65" s="14" t="s">
        <v>124</v>
      </c>
      <c r="C65" s="23">
        <v>0</v>
      </c>
    </row>
    <row r="66" spans="1:10" ht="21.6" customHeight="1" x14ac:dyDescent="0.25">
      <c r="A66" s="13"/>
      <c r="B66" s="11" t="s">
        <v>125</v>
      </c>
      <c r="C66" s="23">
        <f>SUM(C63:C65)</f>
        <v>0</v>
      </c>
    </row>
    <row r="67" spans="1:10" ht="21.6" customHeight="1" x14ac:dyDescent="0.25">
      <c r="A67" s="91" t="s">
        <v>126</v>
      </c>
      <c r="B67" s="91"/>
      <c r="C67" s="91"/>
    </row>
    <row r="68" spans="1:10" ht="21.6" customHeight="1" x14ac:dyDescent="0.25">
      <c r="A68" s="13" t="s">
        <v>127</v>
      </c>
      <c r="B68" s="4" t="s">
        <v>128</v>
      </c>
      <c r="C68" s="23">
        <v>0</v>
      </c>
    </row>
    <row r="69" spans="1:10" ht="21.6" customHeight="1" x14ac:dyDescent="0.25">
      <c r="A69" s="7" t="s">
        <v>129</v>
      </c>
      <c r="B69" s="36" t="s">
        <v>130</v>
      </c>
      <c r="C69" s="23">
        <v>68</v>
      </c>
    </row>
    <row r="70" spans="1:10" ht="39.950000000000003" customHeight="1" x14ac:dyDescent="0.25">
      <c r="A70" s="13" t="s">
        <v>131</v>
      </c>
      <c r="B70" s="14" t="s">
        <v>289</v>
      </c>
      <c r="C70" s="23">
        <v>52</v>
      </c>
    </row>
    <row r="71" spans="1:10" ht="21.6" customHeight="1" x14ac:dyDescent="0.25">
      <c r="A71" s="13" t="s">
        <v>470</v>
      </c>
      <c r="B71" s="42" t="s">
        <v>471</v>
      </c>
      <c r="C71" s="23">
        <v>0</v>
      </c>
      <c r="H71"/>
      <c r="J71" s="31"/>
    </row>
    <row r="72" spans="1:10" ht="21.6" customHeight="1" x14ac:dyDescent="0.25">
      <c r="A72" s="25"/>
      <c r="B72" s="27" t="s">
        <v>135</v>
      </c>
      <c r="C72" s="23">
        <f>SUM(C68:C71)</f>
        <v>120</v>
      </c>
    </row>
    <row r="73" spans="1:10" ht="21.6" customHeight="1" x14ac:dyDescent="0.25">
      <c r="A73" s="25"/>
      <c r="B73" s="27" t="s">
        <v>22</v>
      </c>
      <c r="C73" s="23">
        <f>C35+C43+C47+C52+C55+C61+C66+C72</f>
        <v>347</v>
      </c>
    </row>
    <row r="74" spans="1:10" ht="21.6" customHeight="1" x14ac:dyDescent="0.25">
      <c r="A74" s="91" t="s">
        <v>137</v>
      </c>
      <c r="B74" s="91"/>
      <c r="C74" s="91"/>
    </row>
    <row r="75" spans="1:10" ht="21.6" customHeight="1" x14ac:dyDescent="0.25">
      <c r="A75" s="25" t="s">
        <v>138</v>
      </c>
      <c r="B75" s="4"/>
      <c r="C75" s="6" t="str">
        <f>IF(('January 2027 - March 2027'!C75)+SUM(E87+E96+E106) &lt; 0,(('January 2027 - March 2027'!C75))+SUM(E87+E96+E106), TEXT((('January 2027 - March 2027'!C75))+SUM(E87+E96+E106),"+$0.00"))</f>
        <v>+$0.00</v>
      </c>
    </row>
    <row r="76" spans="1:10" ht="21.6" customHeight="1" x14ac:dyDescent="0.25">
      <c r="A76" s="25" t="s">
        <v>139</v>
      </c>
      <c r="B76" s="4"/>
      <c r="C76" s="6">
        <v>0</v>
      </c>
    </row>
    <row r="77" spans="1:10" ht="21.6" customHeight="1" x14ac:dyDescent="0.25">
      <c r="A77" s="25" t="s">
        <v>140</v>
      </c>
      <c r="B77" s="4"/>
      <c r="C77" s="6" t="str">
        <f>IF(('January 2027 - March 2027'!C77)+SUM(0) &lt; 0,(('January 2027 - March 2027'!C77))+SUM(0), TEXT((('January 2027 - March 2027'!C77))+SUM(0),"+$0.00"))</f>
        <v>+$0.00</v>
      </c>
    </row>
    <row r="78" spans="1:10" ht="43.15" customHeight="1" x14ac:dyDescent="0.25">
      <c r="A78" s="13" t="s">
        <v>141</v>
      </c>
      <c r="B78" s="4"/>
      <c r="C78" s="6">
        <v>0</v>
      </c>
    </row>
    <row r="79" spans="1:10" ht="43.15" customHeight="1" x14ac:dyDescent="0.25">
      <c r="A79" s="13" t="s">
        <v>142</v>
      </c>
      <c r="B79" s="4"/>
      <c r="C79" s="6">
        <v>0</v>
      </c>
    </row>
    <row r="80" spans="1:10" ht="21.6" customHeight="1" x14ac:dyDescent="0.25">
      <c r="A80" s="25"/>
      <c r="B80" s="27" t="s">
        <v>143</v>
      </c>
      <c r="C80" s="6">
        <f>C75+C76+C77+C78+C79</f>
        <v>0</v>
      </c>
    </row>
    <row r="81" spans="1:8" ht="21.6" customHeight="1" x14ac:dyDescent="0.25">
      <c r="A81" s="13"/>
      <c r="B81" s="11" t="s">
        <v>144</v>
      </c>
      <c r="C81" s="23">
        <f>C73</f>
        <v>347</v>
      </c>
      <c r="H81" s="43"/>
    </row>
    <row r="82" spans="1:8" ht="21.6" customHeight="1" x14ac:dyDescent="0.25">
      <c r="A82" s="15"/>
      <c r="B82" s="15"/>
    </row>
    <row r="83" spans="1:8" ht="21.6" customHeight="1" x14ac:dyDescent="0.25">
      <c r="A83" s="15"/>
      <c r="B83" s="15"/>
    </row>
    <row r="84" spans="1:8" ht="21.6" customHeight="1" x14ac:dyDescent="0.25">
      <c r="A84" s="138" t="s">
        <v>438</v>
      </c>
      <c r="B84" s="138"/>
      <c r="C84" s="138"/>
      <c r="D84" s="138"/>
      <c r="E84" s="138"/>
      <c r="H84"/>
    </row>
    <row r="85" spans="1:8" ht="21.6" customHeight="1" x14ac:dyDescent="0.25">
      <c r="A85" s="95" t="s">
        <v>146</v>
      </c>
      <c r="B85" s="95"/>
      <c r="C85" s="95" t="s">
        <v>28</v>
      </c>
      <c r="D85" s="95"/>
      <c r="E85" s="28" t="s">
        <v>29</v>
      </c>
      <c r="H85"/>
    </row>
    <row r="86" spans="1:8" ht="43.15" customHeight="1" x14ac:dyDescent="0.25">
      <c r="A86" s="98" t="s">
        <v>126</v>
      </c>
      <c r="B86" s="99"/>
      <c r="C86" s="90" t="s">
        <v>329</v>
      </c>
      <c r="D86" s="90"/>
      <c r="E86" s="23">
        <v>0</v>
      </c>
      <c r="H86"/>
    </row>
    <row r="87" spans="1:8" ht="21.6" customHeight="1" x14ac:dyDescent="0.25">
      <c r="A87" s="100"/>
      <c r="B87" s="101"/>
      <c r="C87" s="80" t="s">
        <v>344</v>
      </c>
      <c r="D87" s="80"/>
      <c r="E87" s="23">
        <v>0</v>
      </c>
      <c r="H87"/>
    </row>
    <row r="88" spans="1:8" ht="39.950000000000003" customHeight="1" x14ac:dyDescent="0.25">
      <c r="A88" s="102"/>
      <c r="B88" s="103"/>
      <c r="C88" s="106" t="s">
        <v>481</v>
      </c>
      <c r="D88" s="124"/>
      <c r="E88" s="23">
        <v>0</v>
      </c>
    </row>
    <row r="89" spans="1:8" ht="21.6" customHeight="1" x14ac:dyDescent="0.25">
      <c r="A89" s="96" t="s">
        <v>147</v>
      </c>
      <c r="B89" s="96"/>
      <c r="C89" s="80"/>
      <c r="D89" s="80"/>
      <c r="E89" s="23">
        <f>C81</f>
        <v>347</v>
      </c>
      <c r="H89"/>
    </row>
    <row r="90" spans="1:8" ht="21.6" customHeight="1" x14ac:dyDescent="0.25">
      <c r="A90" s="96"/>
      <c r="B90" s="96"/>
      <c r="C90" s="94" t="s">
        <v>148</v>
      </c>
      <c r="D90" s="94"/>
      <c r="E90" s="6">
        <f>('January 2027 - March 2027'!E109+E12)-SUM(E86:E89)</f>
        <v>46151.7</v>
      </c>
      <c r="H90"/>
    </row>
    <row r="91" spans="1:8" ht="21.6" customHeight="1" x14ac:dyDescent="0.25">
      <c r="H91"/>
    </row>
    <row r="92" spans="1:8" ht="21.6" customHeight="1" x14ac:dyDescent="0.25">
      <c r="A92" s="138" t="s">
        <v>439</v>
      </c>
      <c r="B92" s="138"/>
      <c r="C92" s="138"/>
      <c r="D92" s="138"/>
      <c r="E92" s="138"/>
      <c r="H92"/>
    </row>
    <row r="93" spans="1:8" ht="21.6" customHeight="1" x14ac:dyDescent="0.25">
      <c r="A93" s="95" t="s">
        <v>146</v>
      </c>
      <c r="B93" s="95"/>
      <c r="C93" s="95" t="s">
        <v>28</v>
      </c>
      <c r="D93" s="95"/>
      <c r="E93" s="28" t="s">
        <v>29</v>
      </c>
      <c r="H93"/>
    </row>
    <row r="94" spans="1:8" ht="21.6" customHeight="1" x14ac:dyDescent="0.25">
      <c r="A94" s="96" t="s">
        <v>440</v>
      </c>
      <c r="B94" s="96"/>
      <c r="C94" s="80"/>
      <c r="D94" s="80"/>
      <c r="E94" s="6">
        <f>E90</f>
        <v>46151.7</v>
      </c>
      <c r="H94"/>
    </row>
    <row r="95" spans="1:8" ht="21.6" customHeight="1" x14ac:dyDescent="0.25">
      <c r="A95" s="98" t="s">
        <v>126</v>
      </c>
      <c r="B95" s="99"/>
      <c r="C95" s="90" t="s">
        <v>329</v>
      </c>
      <c r="D95" s="90"/>
      <c r="E95" s="23">
        <v>0</v>
      </c>
      <c r="H95"/>
    </row>
    <row r="96" spans="1:8" ht="21.6" customHeight="1" x14ac:dyDescent="0.25">
      <c r="A96" s="100"/>
      <c r="B96" s="101"/>
      <c r="C96" s="80" t="s">
        <v>344</v>
      </c>
      <c r="D96" s="80"/>
      <c r="E96" s="23">
        <v>0</v>
      </c>
      <c r="H96"/>
    </row>
    <row r="97" spans="1:8" ht="39.950000000000003" customHeight="1" x14ac:dyDescent="0.25">
      <c r="A97" s="102"/>
      <c r="B97" s="103"/>
      <c r="C97" s="106" t="s">
        <v>481</v>
      </c>
      <c r="D97" s="124"/>
      <c r="E97" s="23">
        <v>0</v>
      </c>
    </row>
    <row r="98" spans="1:8" ht="21.6" customHeight="1" x14ac:dyDescent="0.25">
      <c r="A98" s="96" t="s">
        <v>147</v>
      </c>
      <c r="B98" s="96"/>
      <c r="C98" s="80"/>
      <c r="D98" s="80"/>
      <c r="E98" s="23">
        <f>C81</f>
        <v>347</v>
      </c>
      <c r="H98"/>
    </row>
    <row r="99" spans="1:8" ht="21.6" customHeight="1" x14ac:dyDescent="0.25">
      <c r="A99" s="96"/>
      <c r="B99" s="96"/>
      <c r="C99" s="104" t="s">
        <v>157</v>
      </c>
      <c r="D99" s="104"/>
      <c r="E99" s="6">
        <f>(E18+E94)-SUM(E95:E98)</f>
        <v>48209.7</v>
      </c>
      <c r="H99"/>
    </row>
    <row r="100" spans="1:8" ht="21.6" customHeight="1" x14ac:dyDescent="0.25">
      <c r="A100" s="30"/>
      <c r="B100" s="30"/>
      <c r="C100" s="30"/>
      <c r="D100" s="30"/>
      <c r="E100" s="30"/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95" t="s">
        <v>441</v>
      </c>
      <c r="B102" s="95"/>
      <c r="C102" s="95"/>
      <c r="D102" s="95"/>
      <c r="E102" s="95"/>
      <c r="H102"/>
    </row>
    <row r="103" spans="1:8" ht="21.6" customHeight="1" x14ac:dyDescent="0.25">
      <c r="A103" s="95" t="s">
        <v>146</v>
      </c>
      <c r="B103" s="95"/>
      <c r="C103" s="95" t="s">
        <v>28</v>
      </c>
      <c r="D103" s="95"/>
      <c r="E103" s="28" t="s">
        <v>29</v>
      </c>
      <c r="H103"/>
    </row>
    <row r="104" spans="1:8" ht="21.6" customHeight="1" x14ac:dyDescent="0.25">
      <c r="A104" s="96" t="s">
        <v>442</v>
      </c>
      <c r="B104" s="96"/>
      <c r="C104" s="80"/>
      <c r="D104" s="80"/>
      <c r="E104" s="6">
        <f>E99</f>
        <v>48209.7</v>
      </c>
      <c r="H104"/>
    </row>
    <row r="105" spans="1:8" ht="43.15" customHeight="1" x14ac:dyDescent="0.25">
      <c r="A105" s="98" t="s">
        <v>126</v>
      </c>
      <c r="B105" s="99"/>
      <c r="C105" s="90" t="s">
        <v>329</v>
      </c>
      <c r="D105" s="90"/>
      <c r="E105" s="23">
        <v>0</v>
      </c>
      <c r="H105"/>
    </row>
    <row r="106" spans="1:8" ht="21.6" customHeight="1" x14ac:dyDescent="0.25">
      <c r="A106" s="100"/>
      <c r="B106" s="101"/>
      <c r="C106" s="80" t="s">
        <v>344</v>
      </c>
      <c r="D106" s="80"/>
      <c r="E106" s="23">
        <v>0</v>
      </c>
      <c r="H106"/>
    </row>
    <row r="107" spans="1:8" ht="39.950000000000003" customHeight="1" x14ac:dyDescent="0.25">
      <c r="A107" s="102"/>
      <c r="B107" s="103"/>
      <c r="C107" s="106" t="s">
        <v>481</v>
      </c>
      <c r="D107" s="124"/>
      <c r="E107" s="23">
        <v>0</v>
      </c>
    </row>
    <row r="108" spans="1:8" ht="21.6" customHeight="1" x14ac:dyDescent="0.25">
      <c r="A108" s="96" t="s">
        <v>147</v>
      </c>
      <c r="B108" s="96"/>
      <c r="C108" s="80"/>
      <c r="D108" s="80"/>
      <c r="E108" s="23">
        <f>C81</f>
        <v>347</v>
      </c>
    </row>
    <row r="109" spans="1:8" ht="21.6" customHeight="1" x14ac:dyDescent="0.25">
      <c r="A109" s="96"/>
      <c r="B109" s="96"/>
      <c r="C109" s="104" t="s">
        <v>157</v>
      </c>
      <c r="D109" s="104"/>
      <c r="E109" s="6">
        <f>(E24+E104)-SUM(E105:E108)</f>
        <v>50267.7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68">
    <mergeCell ref="C105:D105"/>
    <mergeCell ref="C106:D106"/>
    <mergeCell ref="A108:B108"/>
    <mergeCell ref="C108:D108"/>
    <mergeCell ref="C94:D94"/>
    <mergeCell ref="C95:D95"/>
    <mergeCell ref="C96:D96"/>
    <mergeCell ref="A98:B98"/>
    <mergeCell ref="C98:D98"/>
    <mergeCell ref="A62:C62"/>
    <mergeCell ref="A67:C67"/>
    <mergeCell ref="A74:C74"/>
    <mergeCell ref="A84:E84"/>
    <mergeCell ref="A85:B85"/>
    <mergeCell ref="A109:B109"/>
    <mergeCell ref="C109:D109"/>
    <mergeCell ref="A99:B99"/>
    <mergeCell ref="C99:D99"/>
    <mergeCell ref="A102:E102"/>
    <mergeCell ref="A104:B104"/>
    <mergeCell ref="C104:D104"/>
    <mergeCell ref="A103:B103"/>
    <mergeCell ref="C103:D103"/>
    <mergeCell ref="C85:D85"/>
    <mergeCell ref="A36:C37"/>
    <mergeCell ref="A44:C44"/>
    <mergeCell ref="A48:C48"/>
    <mergeCell ref="A53:C53"/>
    <mergeCell ref="A56:C56"/>
    <mergeCell ref="C23:D23"/>
    <mergeCell ref="A24:B24"/>
    <mergeCell ref="C24:D24"/>
    <mergeCell ref="A29:C29"/>
    <mergeCell ref="A31:C31"/>
    <mergeCell ref="A20:E20"/>
    <mergeCell ref="C21:D21"/>
    <mergeCell ref="C22:D22"/>
    <mergeCell ref="A14:E14"/>
    <mergeCell ref="C15:D15"/>
    <mergeCell ref="C16:D16"/>
    <mergeCell ref="C17:D17"/>
    <mergeCell ref="A18:B18"/>
    <mergeCell ref="C18:D18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C88:D88"/>
    <mergeCell ref="C97:D97"/>
    <mergeCell ref="C107:D107"/>
    <mergeCell ref="A105:B107"/>
    <mergeCell ref="A95:B97"/>
    <mergeCell ref="A86:B88"/>
    <mergeCell ref="C86:D86"/>
    <mergeCell ref="C87:D87"/>
    <mergeCell ref="A89:B89"/>
    <mergeCell ref="C89:D89"/>
    <mergeCell ref="A90:B90"/>
    <mergeCell ref="C90:D90"/>
    <mergeCell ref="A92:E92"/>
    <mergeCell ref="A93:B93"/>
    <mergeCell ref="C93:D93"/>
    <mergeCell ref="A94:B94"/>
  </mergeCells>
  <conditionalFormatting sqref="C31:C35">
    <cfRule type="cellIs" dxfId="12" priority="16" operator="equal">
      <formula>0</formula>
    </cfRule>
  </conditionalFormatting>
  <conditionalFormatting sqref="C37">
    <cfRule type="cellIs" dxfId="11" priority="15" operator="equal">
      <formula>0</formula>
    </cfRule>
  </conditionalFormatting>
  <conditionalFormatting sqref="C39:C47">
    <cfRule type="cellIs" dxfId="10" priority="14" operator="equal">
      <formula>0</formula>
    </cfRule>
  </conditionalFormatting>
  <conditionalFormatting sqref="C49:C52 C54:C55 C57:C61 C63:C66 C81">
    <cfRule type="cellIs" dxfId="9" priority="24" operator="equal">
      <formula>0</formula>
    </cfRule>
  </conditionalFormatting>
  <conditionalFormatting sqref="C68:C73">
    <cfRule type="cellIs" dxfId="8" priority="7" operator="equal">
      <formula>0</formula>
    </cfRule>
  </conditionalFormatting>
  <conditionalFormatting sqref="C71">
    <cfRule type="cellIs" dxfId="7" priority="8" operator="equal">
      <formula>0</formula>
    </cfRule>
  </conditionalFormatting>
  <conditionalFormatting sqref="D32:K32">
    <cfRule type="cellIs" dxfId="6" priority="17" operator="equal">
      <formula>0</formula>
    </cfRule>
  </conditionalFormatting>
  <conditionalFormatting sqref="E86:E89">
    <cfRule type="cellIs" dxfId="5" priority="5" operator="equal">
      <formula>0</formula>
    </cfRule>
  </conditionalFormatting>
  <conditionalFormatting sqref="E88">
    <cfRule type="cellIs" dxfId="4" priority="6" operator="equal">
      <formula>0</formula>
    </cfRule>
  </conditionalFormatting>
  <conditionalFormatting sqref="E95:E98">
    <cfRule type="cellIs" dxfId="3" priority="3" operator="equal">
      <formula>0</formula>
    </cfRule>
  </conditionalFormatting>
  <conditionalFormatting sqref="E97">
    <cfRule type="cellIs" dxfId="2" priority="4" operator="equal">
      <formula>0</formula>
    </cfRule>
  </conditionalFormatting>
  <conditionalFormatting sqref="E105:E108">
    <cfRule type="cellIs" dxfId="1" priority="1" operator="equal">
      <formula>0</formula>
    </cfRule>
  </conditionalFormatting>
  <conditionalFormatting sqref="E107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5"/>
  <sheetViews>
    <sheetView topLeftCell="A127" zoomScaleNormal="100" workbookViewId="0">
      <selection activeCell="B3" sqref="B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3" t="s">
        <v>173</v>
      </c>
      <c r="B1" s="73"/>
      <c r="C1" s="73"/>
      <c r="D1" s="73"/>
      <c r="E1" s="73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174</v>
      </c>
      <c r="C3" s="6">
        <f>E142</f>
        <v>556.71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113" t="s">
        <v>22</v>
      </c>
      <c r="B4" s="113"/>
      <c r="C4" s="6">
        <f>SUM(C3)</f>
        <v>556.71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104" t="s">
        <v>23</v>
      </c>
      <c r="B5" s="104"/>
      <c r="C5" s="6">
        <f>C96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6" t="s">
        <v>175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</row>
    <row r="10" spans="1:32" ht="21.6" customHeight="1" x14ac:dyDescent="0.25">
      <c r="A10" s="13" t="s">
        <v>176</v>
      </c>
      <c r="B10" s="14" t="s">
        <v>32</v>
      </c>
      <c r="C10" s="80" t="s">
        <v>33</v>
      </c>
      <c r="D10" s="80"/>
      <c r="E10" s="6">
        <v>2405</v>
      </c>
    </row>
    <row r="11" spans="1:32" ht="43.15" customHeight="1" x14ac:dyDescent="0.25">
      <c r="A11" s="13"/>
      <c r="B11" s="14" t="s">
        <v>177</v>
      </c>
      <c r="C11" s="80"/>
      <c r="D11" s="80"/>
      <c r="E11" s="6">
        <v>27</v>
      </c>
    </row>
    <row r="12" spans="1:32" ht="43.15" customHeight="1" x14ac:dyDescent="0.25">
      <c r="A12" s="13"/>
      <c r="B12" s="14" t="s">
        <v>178</v>
      </c>
      <c r="C12" s="80"/>
      <c r="D12" s="80"/>
      <c r="E12" s="6">
        <v>17</v>
      </c>
    </row>
    <row r="13" spans="1:32" ht="21.6" customHeight="1" x14ac:dyDescent="0.25">
      <c r="A13" s="13" t="s">
        <v>179</v>
      </c>
      <c r="B13" s="14" t="s">
        <v>180</v>
      </c>
      <c r="C13" s="80"/>
      <c r="D13" s="80"/>
      <c r="E13" s="6">
        <v>1500</v>
      </c>
    </row>
    <row r="14" spans="1:32" ht="21.6" customHeight="1" x14ac:dyDescent="0.25">
      <c r="A14" s="81"/>
      <c r="B14" s="81"/>
      <c r="C14" s="104" t="s">
        <v>35</v>
      </c>
      <c r="D14" s="104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6" t="s">
        <v>181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27</v>
      </c>
      <c r="C17" s="79" t="s">
        <v>28</v>
      </c>
      <c r="D17" s="79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182</v>
      </c>
      <c r="B18" s="14" t="s">
        <v>183</v>
      </c>
      <c r="C18" s="111" t="s">
        <v>184</v>
      </c>
      <c r="D18" s="111"/>
      <c r="E18" s="6">
        <v>204</v>
      </c>
    </row>
    <row r="19" spans="1:33" ht="21.6" customHeight="1" x14ac:dyDescent="0.25">
      <c r="A19" s="13" t="s">
        <v>182</v>
      </c>
      <c r="B19" s="14" t="s">
        <v>185</v>
      </c>
      <c r="C19" s="112" t="s">
        <v>186</v>
      </c>
      <c r="D19" s="112"/>
      <c r="E19" s="6">
        <v>207.5</v>
      </c>
    </row>
    <row r="20" spans="1:33" ht="21.6" customHeight="1" x14ac:dyDescent="0.25">
      <c r="A20" s="13" t="s">
        <v>187</v>
      </c>
      <c r="B20" s="14" t="s">
        <v>188</v>
      </c>
      <c r="C20" s="112" t="s">
        <v>189</v>
      </c>
      <c r="D20" s="112"/>
      <c r="E20" s="6">
        <v>900</v>
      </c>
    </row>
    <row r="21" spans="1:33" ht="21.6" customHeight="1" x14ac:dyDescent="0.25">
      <c r="A21" s="13" t="s">
        <v>190</v>
      </c>
      <c r="B21" s="14" t="s">
        <v>32</v>
      </c>
      <c r="C21" s="80" t="s">
        <v>33</v>
      </c>
      <c r="D21" s="80"/>
      <c r="E21" s="6">
        <v>2405</v>
      </c>
    </row>
    <row r="22" spans="1:33" ht="21.6" customHeight="1" x14ac:dyDescent="0.25">
      <c r="A22" s="13" t="s">
        <v>191</v>
      </c>
      <c r="B22" s="14" t="s">
        <v>192</v>
      </c>
      <c r="C22" s="80" t="s">
        <v>193</v>
      </c>
      <c r="D22" s="80"/>
      <c r="E22" s="6">
        <v>0</v>
      </c>
    </row>
    <row r="23" spans="1:33" ht="43.15" customHeight="1" x14ac:dyDescent="0.25">
      <c r="A23" s="13"/>
      <c r="B23" s="14" t="s">
        <v>178</v>
      </c>
      <c r="C23" s="80"/>
      <c r="D23" s="80"/>
      <c r="E23" s="6">
        <v>17</v>
      </c>
    </row>
    <row r="24" spans="1:33" ht="43.15" customHeight="1" x14ac:dyDescent="0.25">
      <c r="A24" s="13"/>
      <c r="B24" s="14" t="s">
        <v>177</v>
      </c>
      <c r="C24" s="80"/>
      <c r="D24" s="80"/>
      <c r="E24" s="6">
        <v>27</v>
      </c>
    </row>
    <row r="25" spans="1:33" ht="21.6" customHeight="1" x14ac:dyDescent="0.25">
      <c r="A25" s="13" t="s">
        <v>194</v>
      </c>
      <c r="B25" s="14" t="s">
        <v>52</v>
      </c>
      <c r="C25" s="80" t="s">
        <v>195</v>
      </c>
      <c r="D25" s="80"/>
      <c r="E25" s="6">
        <v>0</v>
      </c>
    </row>
    <row r="26" spans="1:33" ht="13.5" customHeight="1" x14ac:dyDescent="0.25">
      <c r="A26" s="81"/>
      <c r="B26" s="81"/>
      <c r="C26" s="104" t="s">
        <v>35</v>
      </c>
      <c r="D26" s="104"/>
      <c r="E26" s="6">
        <f>SUM(E18:E25)</f>
        <v>3760.5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21.6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6" t="s">
        <v>196</v>
      </c>
      <c r="B28" s="86"/>
      <c r="C28" s="86"/>
      <c r="D28" s="86"/>
      <c r="E28" s="8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27</v>
      </c>
      <c r="C29" s="79" t="s">
        <v>28</v>
      </c>
      <c r="D29" s="79"/>
      <c r="E29" s="5" t="s">
        <v>29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43.15" customHeight="1" x14ac:dyDescent="0.25">
      <c r="A30" s="13" t="s">
        <v>197</v>
      </c>
      <c r="B30" s="14" t="s">
        <v>52</v>
      </c>
      <c r="C30" s="80" t="s">
        <v>195</v>
      </c>
      <c r="D30" s="80"/>
      <c r="E30" s="6">
        <v>0</v>
      </c>
    </row>
    <row r="31" spans="1:33" ht="50.1" customHeight="1" x14ac:dyDescent="0.25">
      <c r="A31" s="13"/>
      <c r="B31" s="14" t="s">
        <v>198</v>
      </c>
      <c r="C31" s="80"/>
      <c r="D31" s="80"/>
      <c r="E31" s="6">
        <v>270</v>
      </c>
    </row>
    <row r="32" spans="1:33" ht="21.6" customHeight="1" x14ac:dyDescent="0.25">
      <c r="A32" s="13" t="s">
        <v>197</v>
      </c>
      <c r="B32" s="14" t="s">
        <v>32</v>
      </c>
      <c r="C32" s="80" t="s">
        <v>33</v>
      </c>
      <c r="D32" s="80"/>
      <c r="E32" s="6">
        <v>2405</v>
      </c>
    </row>
    <row r="33" spans="1:5" ht="21.6" customHeight="1" x14ac:dyDescent="0.25">
      <c r="A33" s="13"/>
      <c r="B33" s="14" t="s">
        <v>199</v>
      </c>
      <c r="C33" s="80"/>
      <c r="D33" s="80"/>
      <c r="E33" s="6">
        <v>204</v>
      </c>
    </row>
    <row r="34" spans="1:5" ht="21.6" customHeight="1" x14ac:dyDescent="0.25">
      <c r="A34" s="13" t="s">
        <v>197</v>
      </c>
      <c r="B34" s="14" t="s">
        <v>200</v>
      </c>
      <c r="C34" s="80"/>
      <c r="D34" s="80"/>
      <c r="E34" s="6">
        <v>27</v>
      </c>
    </row>
    <row r="35" spans="1:5" ht="43.15" customHeight="1" x14ac:dyDescent="0.25">
      <c r="A35" s="13" t="s">
        <v>201</v>
      </c>
      <c r="B35" s="14" t="s">
        <v>202</v>
      </c>
      <c r="C35" s="80"/>
      <c r="D35" s="80"/>
      <c r="E35" s="6">
        <v>1000</v>
      </c>
    </row>
    <row r="36" spans="1:5" ht="43.15" customHeight="1" x14ac:dyDescent="0.25">
      <c r="A36" s="13" t="s">
        <v>203</v>
      </c>
      <c r="B36" s="14" t="s">
        <v>204</v>
      </c>
      <c r="C36" s="90" t="s">
        <v>205</v>
      </c>
      <c r="D36" s="90"/>
      <c r="E36" s="6">
        <v>100</v>
      </c>
    </row>
    <row r="37" spans="1:5" ht="39.950000000000003" customHeight="1" x14ac:dyDescent="0.25">
      <c r="A37" s="13" t="s">
        <v>206</v>
      </c>
      <c r="B37" s="14" t="s">
        <v>207</v>
      </c>
      <c r="C37" s="90" t="s">
        <v>208</v>
      </c>
      <c r="D37" s="90"/>
      <c r="E37" s="6">
        <v>500</v>
      </c>
    </row>
    <row r="38" spans="1:5" ht="21.6" customHeight="1" x14ac:dyDescent="0.25">
      <c r="A38" s="34"/>
      <c r="B38" s="14" t="s">
        <v>209</v>
      </c>
      <c r="C38" s="80" t="s">
        <v>210</v>
      </c>
      <c r="D38" s="80"/>
      <c r="E38" s="6">
        <v>800</v>
      </c>
    </row>
    <row r="39" spans="1:5" ht="21.6" customHeight="1" x14ac:dyDescent="0.25">
      <c r="A39" s="34"/>
      <c r="B39" s="14" t="s">
        <v>494</v>
      </c>
      <c r="C39" s="87" t="s">
        <v>495</v>
      </c>
      <c r="D39" s="88"/>
      <c r="E39" s="6">
        <v>204</v>
      </c>
    </row>
    <row r="40" spans="1:5" ht="13.5" customHeight="1" x14ac:dyDescent="0.25">
      <c r="A40" s="81"/>
      <c r="B40" s="81"/>
      <c r="C40" s="104" t="s">
        <v>35</v>
      </c>
      <c r="D40" s="104"/>
      <c r="E40" s="6">
        <f>SUM(E30:E39)</f>
        <v>5510</v>
      </c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  <c r="C43" s="15"/>
      <c r="D43" s="32"/>
      <c r="E43" s="33"/>
    </row>
    <row r="44" spans="1:5" ht="21.6" customHeight="1" x14ac:dyDescent="0.25">
      <c r="A44" s="15"/>
      <c r="B44" s="15"/>
    </row>
    <row r="45" spans="1:5" ht="21.6" customHeight="1" x14ac:dyDescent="0.25">
      <c r="A45" s="92" t="s">
        <v>211</v>
      </c>
      <c r="B45" s="92"/>
      <c r="C45" s="92"/>
    </row>
    <row r="46" spans="1:5" ht="21.6" customHeight="1" x14ac:dyDescent="0.25">
      <c r="A46" s="22" t="s">
        <v>27</v>
      </c>
      <c r="B46" s="22" t="s">
        <v>28</v>
      </c>
      <c r="C46" s="9" t="s">
        <v>29</v>
      </c>
      <c r="D46" s="20"/>
    </row>
    <row r="47" spans="1:5" ht="21.6" customHeight="1" x14ac:dyDescent="0.25">
      <c r="A47" s="91" t="s">
        <v>66</v>
      </c>
      <c r="B47" s="91"/>
      <c r="C47" s="91"/>
    </row>
    <row r="48" spans="1:5" ht="21.6" customHeight="1" x14ac:dyDescent="0.25">
      <c r="A48" s="13" t="s">
        <v>68</v>
      </c>
      <c r="B48" s="14"/>
      <c r="C48" s="23">
        <v>204</v>
      </c>
    </row>
    <row r="49" spans="1:3" ht="21.6" customHeight="1" x14ac:dyDescent="0.25">
      <c r="A49" s="13" t="s">
        <v>46</v>
      </c>
      <c r="B49" s="4"/>
      <c r="C49" s="23">
        <v>0</v>
      </c>
    </row>
    <row r="50" spans="1:3" ht="21.6" customHeight="1" x14ac:dyDescent="0.25">
      <c r="A50" s="13" t="s">
        <v>69</v>
      </c>
      <c r="B50" s="14" t="s">
        <v>70</v>
      </c>
      <c r="C50" s="23">
        <v>207.5</v>
      </c>
    </row>
    <row r="51" spans="1:3" ht="21.6" customHeight="1" x14ac:dyDescent="0.25">
      <c r="A51" s="25"/>
      <c r="B51" s="11" t="s">
        <v>72</v>
      </c>
      <c r="C51" s="23">
        <f>SUM(C48:C50)</f>
        <v>411.5</v>
      </c>
    </row>
    <row r="52" spans="1:3" ht="21.6" customHeight="1" x14ac:dyDescent="0.25">
      <c r="A52" s="91" t="s">
        <v>75</v>
      </c>
      <c r="B52" s="91"/>
      <c r="C52" s="91"/>
    </row>
    <row r="53" spans="1:3" ht="21.6" customHeight="1" x14ac:dyDescent="0.25">
      <c r="A53" s="91"/>
      <c r="B53" s="91"/>
      <c r="C53" s="91"/>
    </row>
    <row r="54" spans="1:3" ht="21.6" customHeight="1" x14ac:dyDescent="0.25">
      <c r="A54" s="13" t="s">
        <v>77</v>
      </c>
      <c r="B54" s="14"/>
      <c r="C54" s="23">
        <v>0</v>
      </c>
    </row>
    <row r="55" spans="1:3" ht="21.6" customHeight="1" x14ac:dyDescent="0.25">
      <c r="A55" s="13" t="s">
        <v>79</v>
      </c>
      <c r="B55" s="14"/>
      <c r="C55" s="23">
        <v>0</v>
      </c>
    </row>
    <row r="56" spans="1:3" ht="21.6" customHeight="1" x14ac:dyDescent="0.25">
      <c r="A56" s="13" t="s">
        <v>81</v>
      </c>
      <c r="B56" s="14"/>
      <c r="C56" s="23">
        <v>0</v>
      </c>
    </row>
    <row r="57" spans="1:3" ht="21.6" customHeight="1" x14ac:dyDescent="0.25">
      <c r="A57" s="13" t="s">
        <v>83</v>
      </c>
      <c r="B57" s="14"/>
      <c r="C57" s="23">
        <v>0</v>
      </c>
    </row>
    <row r="58" spans="1:3" ht="21.6" customHeight="1" x14ac:dyDescent="0.25">
      <c r="A58" s="13" t="s">
        <v>212</v>
      </c>
      <c r="B58" s="14"/>
      <c r="C58" s="23">
        <v>0</v>
      </c>
    </row>
    <row r="59" spans="1:3" ht="21.6" customHeight="1" x14ac:dyDescent="0.25">
      <c r="A59" s="13"/>
      <c r="B59" s="11" t="s">
        <v>85</v>
      </c>
      <c r="C59" s="23">
        <f>SUM(C54:C58)</f>
        <v>0</v>
      </c>
    </row>
    <row r="60" spans="1:3" ht="21.6" customHeight="1" x14ac:dyDescent="0.25">
      <c r="A60" s="91" t="s">
        <v>87</v>
      </c>
      <c r="B60" s="91"/>
      <c r="C60" s="91"/>
    </row>
    <row r="61" spans="1:3" ht="21.6" customHeight="1" x14ac:dyDescent="0.25">
      <c r="A61" s="13" t="s">
        <v>89</v>
      </c>
      <c r="B61" s="14" t="s">
        <v>90</v>
      </c>
      <c r="C61" s="23">
        <v>0</v>
      </c>
    </row>
    <row r="62" spans="1:3" ht="21.6" customHeight="1" x14ac:dyDescent="0.25">
      <c r="A62" s="13" t="s">
        <v>92</v>
      </c>
      <c r="B62" s="14" t="s">
        <v>93</v>
      </c>
      <c r="C62" s="23">
        <v>0</v>
      </c>
    </row>
    <row r="63" spans="1:3" ht="21.6" customHeight="1" x14ac:dyDescent="0.25">
      <c r="A63" s="13"/>
      <c r="B63" s="11" t="s">
        <v>95</v>
      </c>
      <c r="C63" s="23">
        <f>SUM(C61:C62)</f>
        <v>0</v>
      </c>
    </row>
    <row r="64" spans="1:3" ht="21.6" customHeight="1" x14ac:dyDescent="0.25">
      <c r="A64" s="91" t="s">
        <v>97</v>
      </c>
      <c r="B64" s="91"/>
      <c r="C64" s="91"/>
    </row>
    <row r="65" spans="1:33" ht="21.6" customHeight="1" x14ac:dyDescent="0.25">
      <c r="A65" s="13" t="s">
        <v>99</v>
      </c>
      <c r="B65" s="14" t="s">
        <v>100</v>
      </c>
      <c r="C65" s="23">
        <v>0</v>
      </c>
    </row>
    <row r="66" spans="1:33" ht="21.6" customHeight="1" x14ac:dyDescent="0.25">
      <c r="A66" s="25"/>
      <c r="B66" s="14" t="s">
        <v>102</v>
      </c>
      <c r="C66" s="23">
        <v>0</v>
      </c>
    </row>
    <row r="67" spans="1:33" ht="21.6" customHeight="1" x14ac:dyDescent="0.25">
      <c r="A67" s="25"/>
      <c r="B67" s="14" t="s">
        <v>104</v>
      </c>
      <c r="C67" s="23">
        <v>0</v>
      </c>
    </row>
    <row r="68" spans="1:33" ht="21.6" customHeight="1" x14ac:dyDescent="0.25">
      <c r="A68" s="25"/>
      <c r="B68" s="11" t="s">
        <v>106</v>
      </c>
      <c r="C68" s="23">
        <f>SUM(C65:C67)</f>
        <v>0</v>
      </c>
    </row>
    <row r="69" spans="1:33" ht="21.6" customHeight="1" x14ac:dyDescent="0.25">
      <c r="A69" s="91" t="s">
        <v>107</v>
      </c>
      <c r="B69" s="91"/>
      <c r="C69" s="91"/>
    </row>
    <row r="70" spans="1:33" ht="21.6" customHeight="1" x14ac:dyDescent="0.25">
      <c r="A70" s="13" t="s">
        <v>108</v>
      </c>
      <c r="B70" s="14" t="s">
        <v>109</v>
      </c>
      <c r="C70" s="23">
        <v>0</v>
      </c>
    </row>
    <row r="71" spans="1:33" ht="21.6" customHeight="1" x14ac:dyDescent="0.25">
      <c r="A71" s="25"/>
      <c r="B71" s="11" t="s">
        <v>110</v>
      </c>
      <c r="C71" s="23">
        <f>SUM(C70)</f>
        <v>0</v>
      </c>
    </row>
    <row r="72" spans="1:33" s="35" customFormat="1" ht="43.15" customHeight="1" x14ac:dyDescent="0.25">
      <c r="A72" s="91" t="s">
        <v>111</v>
      </c>
      <c r="B72" s="91"/>
      <c r="C72" s="91"/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112</v>
      </c>
      <c r="B73" s="14" t="s">
        <v>113</v>
      </c>
      <c r="C73" s="23">
        <v>0</v>
      </c>
    </row>
    <row r="74" spans="1:33" ht="43.15" customHeight="1" x14ac:dyDescent="0.25">
      <c r="A74" s="13" t="s">
        <v>114</v>
      </c>
      <c r="B74" s="14" t="s">
        <v>115</v>
      </c>
      <c r="C74" s="23">
        <v>0</v>
      </c>
    </row>
    <row r="75" spans="1:33" ht="21.6" customHeight="1" x14ac:dyDescent="0.25">
      <c r="A75" s="13" t="s">
        <v>116</v>
      </c>
      <c r="B75" s="14" t="s">
        <v>117</v>
      </c>
      <c r="C75" s="23">
        <v>0</v>
      </c>
    </row>
    <row r="76" spans="1:33" ht="21.6" customHeight="1" x14ac:dyDescent="0.25">
      <c r="A76" s="13" t="s">
        <v>118</v>
      </c>
      <c r="B76" s="14" t="s">
        <v>118</v>
      </c>
      <c r="C76" s="23">
        <v>0</v>
      </c>
    </row>
    <row r="77" spans="1:33" ht="21.6" customHeight="1" x14ac:dyDescent="0.25">
      <c r="A77" s="13"/>
      <c r="B77" s="11" t="s">
        <v>22</v>
      </c>
      <c r="C77" s="23">
        <f>SUM(C73:C76)</f>
        <v>0</v>
      </c>
    </row>
    <row r="78" spans="1:33" ht="21.6" customHeight="1" x14ac:dyDescent="0.25">
      <c r="A78" s="91" t="s">
        <v>120</v>
      </c>
      <c r="B78" s="91"/>
      <c r="C78" s="91"/>
    </row>
    <row r="79" spans="1:33" ht="21.6" customHeight="1" x14ac:dyDescent="0.25">
      <c r="A79" s="13" t="s">
        <v>121</v>
      </c>
      <c r="B79" s="4"/>
      <c r="C79" s="23">
        <v>0</v>
      </c>
    </row>
    <row r="80" spans="1:33" ht="21.6" customHeight="1" x14ac:dyDescent="0.25">
      <c r="A80" s="25" t="s">
        <v>122</v>
      </c>
      <c r="B80" s="4" t="s">
        <v>123</v>
      </c>
      <c r="C80" s="23">
        <v>0</v>
      </c>
    </row>
    <row r="81" spans="1:8" ht="21.6" customHeight="1" x14ac:dyDescent="0.25">
      <c r="A81" s="13" t="s">
        <v>52</v>
      </c>
      <c r="B81" s="14" t="s">
        <v>124</v>
      </c>
      <c r="C81" s="23">
        <v>0</v>
      </c>
    </row>
    <row r="82" spans="1:8" ht="21.6" customHeight="1" x14ac:dyDescent="0.25">
      <c r="A82" s="13"/>
      <c r="B82" s="11" t="s">
        <v>125</v>
      </c>
      <c r="C82" s="23">
        <f>C81</f>
        <v>0</v>
      </c>
    </row>
    <row r="83" spans="1:8" ht="21.6" customHeight="1" x14ac:dyDescent="0.25">
      <c r="A83" s="91" t="s">
        <v>126</v>
      </c>
      <c r="B83" s="91"/>
      <c r="C83" s="91"/>
    </row>
    <row r="84" spans="1:8" ht="21.6" customHeight="1" x14ac:dyDescent="0.25">
      <c r="A84" s="13" t="s">
        <v>127</v>
      </c>
      <c r="B84" s="4" t="s">
        <v>128</v>
      </c>
      <c r="C84" s="23">
        <v>600</v>
      </c>
    </row>
    <row r="85" spans="1:8" ht="60" customHeight="1" x14ac:dyDescent="0.25">
      <c r="A85" s="7" t="s">
        <v>129</v>
      </c>
      <c r="B85" s="36" t="s">
        <v>130</v>
      </c>
      <c r="C85" s="23">
        <v>68</v>
      </c>
    </row>
    <row r="86" spans="1:8" ht="21.6" customHeight="1" x14ac:dyDescent="0.25">
      <c r="A86" s="13" t="s">
        <v>131</v>
      </c>
      <c r="B86" s="14" t="s">
        <v>213</v>
      </c>
      <c r="C86" s="23">
        <v>79</v>
      </c>
    </row>
    <row r="87" spans="1:8" ht="21.6" customHeight="1" x14ac:dyDescent="0.25">
      <c r="A87" s="13" t="s">
        <v>133</v>
      </c>
      <c r="B87" s="14" t="s">
        <v>214</v>
      </c>
      <c r="C87" s="23">
        <v>870</v>
      </c>
    </row>
    <row r="88" spans="1:8" ht="21.6" customHeight="1" x14ac:dyDescent="0.25">
      <c r="A88" s="25"/>
      <c r="B88" s="27" t="s">
        <v>135</v>
      </c>
      <c r="C88" s="23">
        <f>SUM(C84:C87)</f>
        <v>1617</v>
      </c>
    </row>
    <row r="89" spans="1:8" ht="21.6" customHeight="1" x14ac:dyDescent="0.25">
      <c r="A89" s="25"/>
      <c r="B89" s="27" t="s">
        <v>22</v>
      </c>
      <c r="C89" s="23">
        <f>C51+C59+C63+C68+C71+C77+C82+C88</f>
        <v>2028.5</v>
      </c>
      <c r="F89" s="15"/>
      <c r="G89" s="15"/>
      <c r="H89" s="15"/>
    </row>
    <row r="90" spans="1:8" ht="21.6" customHeight="1" x14ac:dyDescent="0.25">
      <c r="A90" s="91" t="s">
        <v>137</v>
      </c>
      <c r="B90" s="91"/>
      <c r="C90" s="91"/>
      <c r="D90" s="15"/>
      <c r="E90" s="15"/>
      <c r="F90" s="15"/>
      <c r="G90" s="15"/>
      <c r="H90" s="15"/>
    </row>
    <row r="91" spans="1:8" ht="21.6" customHeight="1" x14ac:dyDescent="0.25">
      <c r="A91" s="25" t="s">
        <v>138</v>
      </c>
      <c r="B91" s="4"/>
      <c r="C91" s="6">
        <f>IF(('April 2024 - June 2024'!C83 + 'April 2024 - June 2024'!E125)+SUM(E102+E121+E134) &lt; 0,('April 2024 - June 2024'!C83 + 'April 2024 - June 2024'!E125)+SUM(E102+E121+E134), TEXT(('April 2024 - June 2024'!C83 + 'April 2024 - June 2024'!E125)-SUM(E102+E121+E134),"+$0.00"))</f>
        <v>-7933</v>
      </c>
      <c r="D91" s="15"/>
      <c r="E91" s="15"/>
      <c r="F91" s="15"/>
      <c r="G91" s="15"/>
      <c r="H91" s="15"/>
    </row>
    <row r="92" spans="1:8" ht="21.6" customHeight="1" x14ac:dyDescent="0.25">
      <c r="A92" s="25" t="s">
        <v>139</v>
      </c>
      <c r="B92" s="4"/>
      <c r="C92" s="6">
        <v>0</v>
      </c>
      <c r="D92" s="15"/>
      <c r="E92" s="15"/>
      <c r="F92" s="15"/>
      <c r="G92" s="15"/>
      <c r="H92" s="15"/>
    </row>
    <row r="93" spans="1:8" ht="43.15" customHeight="1" x14ac:dyDescent="0.25">
      <c r="A93" s="25" t="s">
        <v>140</v>
      </c>
      <c r="B93" s="4"/>
      <c r="C93" s="6">
        <f>IF(('April 2024 - June 2024'!C85)+SUM(E122+E135) &lt; 0,('April 2024 - June 2024'!C85)+SUM(E122+E135), TEXT(('April 2024 - June 2024'!C85)+SUM(E122+E135),"+$0.00"))</f>
        <v>-500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141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13" t="s">
        <v>215</v>
      </c>
      <c r="B95" s="4"/>
      <c r="C95" s="6">
        <v>0</v>
      </c>
      <c r="D95" s="15"/>
      <c r="E95" s="15"/>
      <c r="F95" s="15"/>
      <c r="G95" s="15"/>
      <c r="H95" s="15"/>
    </row>
    <row r="96" spans="1:8" ht="21.6" customHeight="1" x14ac:dyDescent="0.25">
      <c r="A96" s="25"/>
      <c r="B96" s="27" t="s">
        <v>143</v>
      </c>
      <c r="C96" s="6">
        <f>C91+C92+C93+C94+C95</f>
        <v>-8433</v>
      </c>
      <c r="D96" s="15"/>
      <c r="E96" s="15"/>
      <c r="F96" s="15"/>
      <c r="G96" s="15"/>
      <c r="H96" s="15"/>
    </row>
    <row r="97" spans="1:8" ht="13.5" customHeight="1" x14ac:dyDescent="0.25">
      <c r="A97" s="13"/>
      <c r="B97" s="11" t="s">
        <v>144</v>
      </c>
      <c r="C97" s="23">
        <f>C89</f>
        <v>2028.5</v>
      </c>
      <c r="D97" s="15"/>
      <c r="E97" s="15"/>
      <c r="F97" s="15"/>
      <c r="G97" s="15"/>
      <c r="H97" s="15"/>
    </row>
    <row r="98" spans="1:8" ht="13.5" customHeight="1" x14ac:dyDescent="0.25">
      <c r="A98" s="15"/>
      <c r="B98" s="15"/>
      <c r="D98" s="15"/>
      <c r="E98" s="15"/>
    </row>
    <row r="99" spans="1:8" ht="21.6" customHeight="1" x14ac:dyDescent="0.25">
      <c r="A99" s="15"/>
      <c r="B99" s="15"/>
    </row>
    <row r="100" spans="1:8" ht="21.6" customHeight="1" x14ac:dyDescent="0.25">
      <c r="A100" s="95" t="s">
        <v>216</v>
      </c>
      <c r="B100" s="95"/>
      <c r="C100" s="95"/>
      <c r="D100" s="95"/>
      <c r="E100" s="95"/>
    </row>
    <row r="101" spans="1:8" ht="21.6" customHeight="1" x14ac:dyDescent="0.25">
      <c r="A101" s="95" t="s">
        <v>146</v>
      </c>
      <c r="B101" s="95"/>
      <c r="C101" s="95" t="s">
        <v>28</v>
      </c>
      <c r="D101" s="95"/>
      <c r="E101" s="28" t="s">
        <v>29</v>
      </c>
      <c r="H101" s="15"/>
    </row>
    <row r="102" spans="1:8" ht="21.6" customHeight="1" x14ac:dyDescent="0.25">
      <c r="A102" s="98" t="s">
        <v>126</v>
      </c>
      <c r="B102" s="99"/>
      <c r="C102" s="80" t="s">
        <v>217</v>
      </c>
      <c r="D102" s="80"/>
      <c r="E102" s="23">
        <v>1000</v>
      </c>
      <c r="H102" s="15"/>
    </row>
    <row r="103" spans="1:8" ht="21.6" customHeight="1" x14ac:dyDescent="0.25">
      <c r="A103" s="100"/>
      <c r="B103" s="101"/>
      <c r="C103" s="80" t="s">
        <v>218</v>
      </c>
      <c r="D103" s="80"/>
      <c r="E103" s="23">
        <v>0</v>
      </c>
      <c r="H103" s="15"/>
    </row>
    <row r="104" spans="1:8" ht="21.6" customHeight="1" x14ac:dyDescent="0.25">
      <c r="A104" s="100"/>
      <c r="B104" s="101"/>
      <c r="C104" s="80" t="s">
        <v>219</v>
      </c>
      <c r="D104" s="80"/>
      <c r="E104" s="23">
        <v>788</v>
      </c>
      <c r="H104" s="15"/>
    </row>
    <row r="105" spans="1:8" ht="21.6" customHeight="1" x14ac:dyDescent="0.25">
      <c r="A105" s="100"/>
      <c r="B105" s="101"/>
      <c r="C105" s="80" t="s">
        <v>220</v>
      </c>
      <c r="D105" s="80"/>
      <c r="E105" s="23">
        <v>318</v>
      </c>
      <c r="H105" s="15"/>
    </row>
    <row r="106" spans="1:8" ht="21.6" customHeight="1" x14ac:dyDescent="0.25">
      <c r="A106" s="100"/>
      <c r="B106" s="101"/>
      <c r="C106" s="80" t="s">
        <v>221</v>
      </c>
      <c r="D106" s="80"/>
      <c r="E106" s="23">
        <v>600</v>
      </c>
      <c r="H106" s="15"/>
    </row>
    <row r="107" spans="1:8" ht="21.6" customHeight="1" x14ac:dyDescent="0.25">
      <c r="A107" s="100"/>
      <c r="B107" s="101"/>
      <c r="C107" s="80" t="s">
        <v>222</v>
      </c>
      <c r="D107" s="80"/>
      <c r="E107" s="23">
        <v>264</v>
      </c>
      <c r="H107" s="15"/>
    </row>
    <row r="108" spans="1:8" ht="21.6" customHeight="1" x14ac:dyDescent="0.25">
      <c r="A108" s="100"/>
      <c r="B108" s="101"/>
      <c r="C108" s="80" t="s">
        <v>223</v>
      </c>
      <c r="D108" s="80"/>
      <c r="E108" s="23">
        <v>60</v>
      </c>
      <c r="H108" s="15"/>
    </row>
    <row r="109" spans="1:8" ht="21.6" customHeight="1" x14ac:dyDescent="0.25">
      <c r="A109" s="100"/>
      <c r="B109" s="101"/>
      <c r="C109" s="80" t="s">
        <v>224</v>
      </c>
      <c r="D109" s="80"/>
      <c r="E109" s="23">
        <v>900</v>
      </c>
      <c r="H109" s="15"/>
    </row>
    <row r="110" spans="1:8" ht="21.6" customHeight="1" x14ac:dyDescent="0.25">
      <c r="A110" s="100"/>
      <c r="B110" s="101"/>
      <c r="C110" s="80" t="s">
        <v>225</v>
      </c>
      <c r="D110" s="80"/>
      <c r="E110" s="23">
        <v>204</v>
      </c>
      <c r="H110" s="15"/>
    </row>
    <row r="111" spans="1:8" ht="21.6" customHeight="1" x14ac:dyDescent="0.25">
      <c r="A111" s="100"/>
      <c r="B111" s="101"/>
      <c r="C111" s="80" t="s">
        <v>226</v>
      </c>
      <c r="D111" s="80"/>
      <c r="E111" s="23">
        <v>207.5</v>
      </c>
      <c r="H111" s="15"/>
    </row>
    <row r="112" spans="1:8" ht="21.6" customHeight="1" x14ac:dyDescent="0.25">
      <c r="A112" s="102"/>
      <c r="B112" s="103"/>
      <c r="C112" s="116" t="s">
        <v>496</v>
      </c>
      <c r="D112" s="117"/>
      <c r="E112" s="23">
        <v>139.28</v>
      </c>
      <c r="H112" s="15"/>
    </row>
    <row r="113" spans="1:8" ht="21.6" customHeight="1" x14ac:dyDescent="0.25">
      <c r="A113" s="96" t="s">
        <v>147</v>
      </c>
      <c r="B113" s="96"/>
      <c r="C113" s="97"/>
      <c r="D113" s="97"/>
      <c r="E113" s="23">
        <f>C97</f>
        <v>2028.5</v>
      </c>
      <c r="H113" s="15"/>
    </row>
    <row r="114" spans="1:8" ht="13.5" customHeight="1" x14ac:dyDescent="0.25">
      <c r="A114" s="93"/>
      <c r="B114" s="93"/>
      <c r="C114" s="94" t="s">
        <v>148</v>
      </c>
      <c r="D114" s="94"/>
      <c r="E114" s="6">
        <f>('April 2024 - June 2024'!E127+E14)-SUM(E102:E113)</f>
        <v>549.83999999999924</v>
      </c>
      <c r="H114" s="15"/>
    </row>
    <row r="115" spans="1:8" ht="21.6" customHeight="1" x14ac:dyDescent="0.25">
      <c r="H115" s="15"/>
    </row>
    <row r="116" spans="1:8" ht="21.6" customHeight="1" x14ac:dyDescent="0.25">
      <c r="A116" s="95" t="s">
        <v>227</v>
      </c>
      <c r="B116" s="95"/>
      <c r="C116" s="95"/>
      <c r="D116" s="95"/>
      <c r="E116" s="95"/>
      <c r="H116" s="15"/>
    </row>
    <row r="117" spans="1:8" ht="21.6" customHeight="1" x14ac:dyDescent="0.25">
      <c r="A117" s="95" t="s">
        <v>146</v>
      </c>
      <c r="B117" s="95"/>
      <c r="C117" s="95" t="s">
        <v>28</v>
      </c>
      <c r="D117" s="95"/>
      <c r="E117" s="28" t="s">
        <v>29</v>
      </c>
    </row>
    <row r="118" spans="1:8" ht="21.6" customHeight="1" x14ac:dyDescent="0.25">
      <c r="A118" s="96" t="s">
        <v>228</v>
      </c>
      <c r="B118" s="96"/>
      <c r="C118" s="105"/>
      <c r="D118" s="105"/>
      <c r="E118" s="6">
        <f>E114</f>
        <v>549.83999999999924</v>
      </c>
    </row>
    <row r="119" spans="1:8" ht="21.6" customHeight="1" x14ac:dyDescent="0.25">
      <c r="A119" s="98" t="s">
        <v>126</v>
      </c>
      <c r="B119" s="99"/>
      <c r="C119" s="80" t="s">
        <v>229</v>
      </c>
      <c r="D119" s="80"/>
      <c r="E119" s="23">
        <v>72</v>
      </c>
    </row>
    <row r="120" spans="1:8" ht="21.6" customHeight="1" x14ac:dyDescent="0.25">
      <c r="A120" s="100"/>
      <c r="B120" s="101"/>
      <c r="C120" s="80" t="s">
        <v>230</v>
      </c>
      <c r="D120" s="80"/>
      <c r="E120" s="23">
        <v>55.3</v>
      </c>
    </row>
    <row r="121" spans="1:8" ht="21.6" customHeight="1" x14ac:dyDescent="0.25">
      <c r="A121" s="100"/>
      <c r="B121" s="101"/>
      <c r="C121" s="80" t="s">
        <v>231</v>
      </c>
      <c r="D121" s="80"/>
      <c r="E121" s="23">
        <v>0</v>
      </c>
    </row>
    <row r="122" spans="1:8" ht="21.6" customHeight="1" x14ac:dyDescent="0.25">
      <c r="A122" s="100"/>
      <c r="B122" s="101"/>
      <c r="C122" s="80" t="s">
        <v>232</v>
      </c>
      <c r="D122" s="80"/>
      <c r="E122" s="23">
        <v>500</v>
      </c>
    </row>
    <row r="123" spans="1:8" ht="21.6" customHeight="1" x14ac:dyDescent="0.25">
      <c r="A123" s="100"/>
      <c r="B123" s="101"/>
      <c r="C123" s="80" t="s">
        <v>233</v>
      </c>
      <c r="D123" s="80"/>
      <c r="E123" s="23">
        <v>85</v>
      </c>
    </row>
    <row r="124" spans="1:8" ht="21.6" customHeight="1" x14ac:dyDescent="0.25">
      <c r="A124" s="100"/>
      <c r="B124" s="101"/>
      <c r="C124" s="80" t="s">
        <v>234</v>
      </c>
      <c r="D124" s="80"/>
      <c r="E124" s="23">
        <v>630</v>
      </c>
    </row>
    <row r="125" spans="1:8" ht="21.6" customHeight="1" x14ac:dyDescent="0.25">
      <c r="A125" s="102"/>
      <c r="B125" s="103"/>
      <c r="C125" s="118" t="s">
        <v>497</v>
      </c>
      <c r="D125" s="119"/>
      <c r="E125" s="23">
        <v>464.47</v>
      </c>
    </row>
    <row r="126" spans="1:8" ht="21.6" customHeight="1" x14ac:dyDescent="0.25">
      <c r="A126" s="96" t="s">
        <v>147</v>
      </c>
      <c r="B126" s="96"/>
      <c r="C126" s="97"/>
      <c r="D126" s="97"/>
      <c r="E126" s="23">
        <f>C97</f>
        <v>2028.5</v>
      </c>
    </row>
    <row r="127" spans="1:8" ht="13.5" customHeight="1" x14ac:dyDescent="0.25">
      <c r="A127" s="93"/>
      <c r="B127" s="93"/>
      <c r="C127" s="104" t="s">
        <v>157</v>
      </c>
      <c r="D127" s="104"/>
      <c r="E127" s="6">
        <f>(E118+E26)-SUM(E119:E126)</f>
        <v>475.06999999999925</v>
      </c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30"/>
      <c r="B129" s="30"/>
      <c r="C129" s="30"/>
      <c r="D129" s="30"/>
      <c r="E129" s="30"/>
      <c r="G129" s="37" t="s">
        <v>236</v>
      </c>
      <c r="H129" s="23">
        <v>330.3</v>
      </c>
    </row>
    <row r="130" spans="1:33" ht="21.6" customHeight="1" x14ac:dyDescent="0.25">
      <c r="A130" s="95" t="s">
        <v>235</v>
      </c>
      <c r="B130" s="95"/>
      <c r="C130" s="95"/>
      <c r="D130" s="95"/>
      <c r="E130" s="95"/>
      <c r="G130" s="38" t="s">
        <v>237</v>
      </c>
      <c r="H130" s="114">
        <f>330-H129</f>
        <v>-0.30000000000001137</v>
      </c>
    </row>
    <row r="131" spans="1:33" ht="43.15" customHeight="1" x14ac:dyDescent="0.25">
      <c r="A131" s="95" t="s">
        <v>146</v>
      </c>
      <c r="B131" s="95"/>
      <c r="C131" s="95" t="s">
        <v>28</v>
      </c>
      <c r="D131" s="95"/>
      <c r="E131" s="28" t="s">
        <v>29</v>
      </c>
      <c r="G131" s="39" t="s">
        <v>239</v>
      </c>
      <c r="H131" s="114"/>
    </row>
    <row r="132" spans="1:33" ht="21.6" customHeight="1" x14ac:dyDescent="0.25">
      <c r="A132" s="96" t="s">
        <v>238</v>
      </c>
      <c r="B132" s="96"/>
      <c r="C132" s="97"/>
      <c r="D132" s="97"/>
      <c r="E132" s="6">
        <f>E127</f>
        <v>475.06999999999925</v>
      </c>
      <c r="H132"/>
    </row>
    <row r="133" spans="1:33" ht="21.6" customHeight="1" x14ac:dyDescent="0.25">
      <c r="A133" s="98" t="s">
        <v>126</v>
      </c>
      <c r="B133" s="99"/>
      <c r="C133" s="80" t="s">
        <v>240</v>
      </c>
      <c r="D133" s="80"/>
      <c r="E133" s="23">
        <v>130.84</v>
      </c>
    </row>
    <row r="134" spans="1:33" ht="21.6" customHeight="1" x14ac:dyDescent="0.25">
      <c r="A134" s="100"/>
      <c r="B134" s="101"/>
      <c r="C134" s="80" t="s">
        <v>241</v>
      </c>
      <c r="D134" s="80"/>
      <c r="E134" s="23">
        <v>1150</v>
      </c>
    </row>
    <row r="135" spans="1:33" ht="21.6" customHeight="1" x14ac:dyDescent="0.25">
      <c r="A135" s="100"/>
      <c r="B135" s="101"/>
      <c r="C135" s="80" t="s">
        <v>242</v>
      </c>
      <c r="D135" s="80"/>
      <c r="E135" s="23">
        <v>500</v>
      </c>
    </row>
    <row r="136" spans="1:33" ht="21.6" customHeight="1" x14ac:dyDescent="0.25">
      <c r="A136" s="100"/>
      <c r="B136" s="101"/>
      <c r="C136" s="80" t="s">
        <v>243</v>
      </c>
      <c r="D136" s="80"/>
      <c r="E136" s="23">
        <v>30</v>
      </c>
    </row>
    <row r="137" spans="1:33" ht="86.45" customHeight="1" x14ac:dyDescent="0.25">
      <c r="A137" s="100"/>
      <c r="B137" s="101"/>
      <c r="C137" s="80" t="s">
        <v>244</v>
      </c>
      <c r="D137" s="80"/>
      <c r="E137" s="23">
        <v>60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120" customHeight="1" x14ac:dyDescent="0.25">
      <c r="A138" s="100"/>
      <c r="B138" s="101"/>
      <c r="C138" s="90" t="s">
        <v>245</v>
      </c>
      <c r="D138" s="90"/>
      <c r="E138" s="23">
        <v>919.52</v>
      </c>
    </row>
    <row r="139" spans="1:33" ht="21.6" customHeight="1" x14ac:dyDescent="0.25">
      <c r="A139" s="100"/>
      <c r="B139" s="101"/>
      <c r="C139" s="90" t="s">
        <v>223</v>
      </c>
      <c r="D139" s="90"/>
      <c r="E139" s="23">
        <v>600</v>
      </c>
    </row>
    <row r="140" spans="1:33" ht="21.6" customHeight="1" x14ac:dyDescent="0.25">
      <c r="A140" s="102"/>
      <c r="B140" s="103"/>
      <c r="C140" s="120" t="s">
        <v>493</v>
      </c>
      <c r="D140" s="121"/>
      <c r="E140" s="23">
        <v>9.5</v>
      </c>
    </row>
    <row r="141" spans="1:33" ht="21.6" customHeight="1" x14ac:dyDescent="0.25">
      <c r="A141" s="96" t="s">
        <v>147</v>
      </c>
      <c r="B141" s="96"/>
      <c r="C141" s="97"/>
      <c r="D141" s="97"/>
      <c r="E141" s="23">
        <f>C97</f>
        <v>2028.5</v>
      </c>
    </row>
    <row r="142" spans="1:33" ht="13.5" customHeight="1" x14ac:dyDescent="0.25">
      <c r="A142" s="93"/>
      <c r="B142" s="93"/>
      <c r="C142" s="104" t="s">
        <v>157</v>
      </c>
      <c r="D142" s="104"/>
      <c r="E142" s="6">
        <f>(E40+E132)-SUM(E133:E141)</f>
        <v>556.71</v>
      </c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x14ac:dyDescent="0.25">
      <c r="A1055" s="15"/>
      <c r="B1055" s="15"/>
    </row>
  </sheetData>
  <mergeCells count="102">
    <mergeCell ref="A142:B142"/>
    <mergeCell ref="C142:D142"/>
    <mergeCell ref="A127:B127"/>
    <mergeCell ref="C127:D127"/>
    <mergeCell ref="A130:E130"/>
    <mergeCell ref="A131:B131"/>
    <mergeCell ref="C131:D131"/>
    <mergeCell ref="A133:B140"/>
    <mergeCell ref="C139:D139"/>
    <mergeCell ref="C140:D140"/>
    <mergeCell ref="C134:D134"/>
    <mergeCell ref="C135:D135"/>
    <mergeCell ref="C136:D136"/>
    <mergeCell ref="C137:D137"/>
    <mergeCell ref="C138:D138"/>
    <mergeCell ref="C112:D112"/>
    <mergeCell ref="A141:B141"/>
    <mergeCell ref="C141:D141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16:E116"/>
    <mergeCell ref="A117:B117"/>
    <mergeCell ref="C117:D117"/>
    <mergeCell ref="A118:B118"/>
    <mergeCell ref="C118:D118"/>
    <mergeCell ref="C37:D37"/>
    <mergeCell ref="C38:D38"/>
    <mergeCell ref="A40:B40"/>
    <mergeCell ref="C40:D40"/>
    <mergeCell ref="C39:D39"/>
    <mergeCell ref="H130:H131"/>
    <mergeCell ref="A132:B132"/>
    <mergeCell ref="C132:D132"/>
    <mergeCell ref="C133:D133"/>
    <mergeCell ref="C102:D102"/>
    <mergeCell ref="C103:D103"/>
    <mergeCell ref="C104:D104"/>
    <mergeCell ref="C105:D105"/>
    <mergeCell ref="C106:D106"/>
    <mergeCell ref="A113:B113"/>
    <mergeCell ref="C113:D113"/>
    <mergeCell ref="A114:B114"/>
    <mergeCell ref="C114:D114"/>
    <mergeCell ref="C107:D107"/>
    <mergeCell ref="C108:D108"/>
    <mergeCell ref="C109:D109"/>
    <mergeCell ref="A102:B112"/>
    <mergeCell ref="C110:D110"/>
    <mergeCell ref="C111:D111"/>
    <mergeCell ref="A119:B125"/>
    <mergeCell ref="A90:C90"/>
    <mergeCell ref="A100:E100"/>
    <mergeCell ref="A101:B101"/>
    <mergeCell ref="C101:D101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23:D23"/>
    <mergeCell ref="C24:D24"/>
    <mergeCell ref="C25:D25"/>
    <mergeCell ref="A26:B26"/>
    <mergeCell ref="C26:D26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</mergeCells>
  <conditionalFormatting sqref="C34:C35 E102:E113 E119:E126">
    <cfRule type="cellIs" dxfId="128" priority="4" operator="equal">
      <formula>0</formula>
    </cfRule>
  </conditionalFormatting>
  <conditionalFormatting sqref="C41">
    <cfRule type="cellIs" dxfId="127" priority="3" operator="equal">
      <formula>0</formula>
    </cfRule>
  </conditionalFormatting>
  <conditionalFormatting sqref="C48:C51 C54:C59 C61:C63 C65:C68 C70:C71 C73:C77 C79:C82 C84:C89 C97 H129 E133:E141">
    <cfRule type="cellIs" dxfId="126" priority="2" operator="equal">
      <formula>0</formula>
    </cfRule>
  </conditionalFormatting>
  <conditionalFormatting sqref="D35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6"/>
  <sheetViews>
    <sheetView tabSelected="1" topLeftCell="A125" zoomScaleNormal="100" workbookViewId="0">
      <selection activeCell="E125" sqref="E125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3" t="s">
        <v>246</v>
      </c>
      <c r="B1" s="73"/>
      <c r="C1" s="73"/>
      <c r="D1" s="73"/>
      <c r="E1" s="73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174</v>
      </c>
      <c r="C3" s="6">
        <f>E133</f>
        <v>380.69999999999982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113" t="s">
        <v>22</v>
      </c>
      <c r="B4" s="113"/>
      <c r="C4" s="6">
        <f>SUM(C3)</f>
        <v>380.69999999999982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104" t="s">
        <v>23</v>
      </c>
      <c r="B5" s="104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6" t="s">
        <v>247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</row>
    <row r="10" spans="1:29" ht="21.6" customHeight="1" x14ac:dyDescent="0.25">
      <c r="A10" s="13" t="s">
        <v>248</v>
      </c>
      <c r="B10" s="14" t="s">
        <v>52</v>
      </c>
      <c r="C10" s="80" t="s">
        <v>195</v>
      </c>
      <c r="D10" s="80"/>
      <c r="E10" s="6">
        <v>0</v>
      </c>
    </row>
    <row r="11" spans="1:29" ht="21.6" customHeight="1" x14ac:dyDescent="0.25">
      <c r="A11" s="13" t="s">
        <v>249</v>
      </c>
      <c r="B11" s="14" t="s">
        <v>250</v>
      </c>
      <c r="C11" s="80" t="s">
        <v>251</v>
      </c>
      <c r="D11" s="80"/>
      <c r="E11" s="6">
        <v>78</v>
      </c>
    </row>
    <row r="12" spans="1:29" ht="21.6" customHeight="1" x14ac:dyDescent="0.25">
      <c r="A12" s="13" t="s">
        <v>252</v>
      </c>
      <c r="B12" s="14" t="s">
        <v>69</v>
      </c>
      <c r="C12" s="80" t="s">
        <v>253</v>
      </c>
      <c r="D12" s="80"/>
      <c r="E12" s="6">
        <v>174</v>
      </c>
    </row>
    <row r="13" spans="1:29" ht="21.6" customHeight="1" x14ac:dyDescent="0.25">
      <c r="A13" s="13" t="s">
        <v>254</v>
      </c>
      <c r="B13" s="14" t="s">
        <v>32</v>
      </c>
      <c r="C13" s="80" t="s">
        <v>33</v>
      </c>
      <c r="D13" s="80"/>
      <c r="E13" s="6">
        <v>2405</v>
      </c>
      <c r="G13" s="15"/>
      <c r="H13" s="15"/>
      <c r="I13" s="15"/>
    </row>
    <row r="14" spans="1:29" ht="21.6" customHeight="1" x14ac:dyDescent="0.25">
      <c r="A14" s="81"/>
      <c r="B14" s="81"/>
      <c r="C14" s="104" t="s">
        <v>35</v>
      </c>
      <c r="D14" s="104"/>
      <c r="E14" s="6">
        <f>SUM(E10:E13)</f>
        <v>2657</v>
      </c>
      <c r="G14" s="15"/>
      <c r="H14" s="15"/>
      <c r="I14" s="15"/>
    </row>
    <row r="15" spans="1:2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9" ht="21.6" customHeight="1" x14ac:dyDescent="0.25">
      <c r="A16" s="86" t="s">
        <v>255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41" t="s">
        <v>4</v>
      </c>
      <c r="B17" s="1" t="s">
        <v>27</v>
      </c>
      <c r="C17" s="79" t="s">
        <v>28</v>
      </c>
      <c r="D17" s="79"/>
      <c r="E17" s="5" t="s">
        <v>29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256</v>
      </c>
      <c r="B18" s="14" t="s">
        <v>52</v>
      </c>
      <c r="C18" s="80" t="s">
        <v>195</v>
      </c>
      <c r="D18" s="80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257</v>
      </c>
      <c r="B19" s="14" t="s">
        <v>32</v>
      </c>
      <c r="C19" s="80" t="s">
        <v>33</v>
      </c>
      <c r="D19" s="80"/>
      <c r="E19" s="6"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258</v>
      </c>
      <c r="B20" s="14" t="s">
        <v>259</v>
      </c>
      <c r="C20" s="80" t="s">
        <v>260</v>
      </c>
      <c r="D20" s="80"/>
      <c r="E20" s="6">
        <v>300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0.1" customHeight="1" x14ac:dyDescent="0.25">
      <c r="A21" s="13" t="s">
        <v>261</v>
      </c>
      <c r="B21" s="14" t="s">
        <v>262</v>
      </c>
      <c r="C21" s="90" t="s">
        <v>263</v>
      </c>
      <c r="D21" s="90"/>
      <c r="E21" s="6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452</v>
      </c>
      <c r="B22" s="14" t="s">
        <v>138</v>
      </c>
      <c r="C22" s="90" t="s">
        <v>453</v>
      </c>
      <c r="D22" s="90"/>
      <c r="E22" s="6">
        <v>500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39.950000000000003" customHeight="1" x14ac:dyDescent="0.25">
      <c r="A23" s="13" t="s">
        <v>457</v>
      </c>
      <c r="B23" s="63" t="s">
        <v>459</v>
      </c>
      <c r="C23" s="106" t="s">
        <v>458</v>
      </c>
      <c r="D23" s="124"/>
      <c r="E23" s="6">
        <v>12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0.1" customHeight="1" x14ac:dyDescent="0.25">
      <c r="A24" s="13" t="s">
        <v>457</v>
      </c>
      <c r="B24" s="63" t="s">
        <v>460</v>
      </c>
      <c r="C24" s="115" t="s">
        <v>484</v>
      </c>
      <c r="D24" s="124"/>
      <c r="E24" s="6">
        <v>49.1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461</v>
      </c>
      <c r="B25" s="63" t="s">
        <v>140</v>
      </c>
      <c r="C25" s="115" t="s">
        <v>462</v>
      </c>
      <c r="D25" s="123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461</v>
      </c>
      <c r="B26" s="63" t="s">
        <v>15</v>
      </c>
      <c r="C26" s="115" t="s">
        <v>463</v>
      </c>
      <c r="D26" s="123"/>
      <c r="E26" s="6">
        <v>5.04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13" t="s">
        <v>468</v>
      </c>
      <c r="B27" s="63" t="s">
        <v>140</v>
      </c>
      <c r="C27" s="115" t="s">
        <v>469</v>
      </c>
      <c r="D27" s="123"/>
      <c r="E27" s="6">
        <v>1000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475</v>
      </c>
      <c r="B28" s="63" t="s">
        <v>140</v>
      </c>
      <c r="C28" s="115" t="s">
        <v>476</v>
      </c>
      <c r="D28" s="123"/>
      <c r="E28" s="6">
        <v>600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81"/>
      <c r="B29" s="81"/>
      <c r="C29" s="104" t="s">
        <v>35</v>
      </c>
      <c r="D29" s="104"/>
      <c r="E29" s="6">
        <f>SUM(E18:E28)</f>
        <v>5371.1399999999994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3.5" customHeight="1" x14ac:dyDescent="0.25">
      <c r="A30" s="15"/>
      <c r="B30" s="15"/>
      <c r="C30" s="15"/>
      <c r="D30" s="32"/>
      <c r="E30" s="33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86" t="s">
        <v>487</v>
      </c>
      <c r="B31" s="86"/>
      <c r="C31" s="86"/>
      <c r="D31" s="86"/>
      <c r="E31" s="8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1" t="s">
        <v>4</v>
      </c>
      <c r="B32" s="1" t="s">
        <v>27</v>
      </c>
      <c r="C32" s="79" t="s">
        <v>28</v>
      </c>
      <c r="D32" s="79"/>
      <c r="E32" s="5" t="s">
        <v>29</v>
      </c>
    </row>
    <row r="33" spans="1:5" ht="21.6" customHeight="1" x14ac:dyDescent="0.25">
      <c r="A33" s="13" t="s">
        <v>264</v>
      </c>
      <c r="B33" s="14" t="s">
        <v>52</v>
      </c>
      <c r="C33" s="80" t="s">
        <v>195</v>
      </c>
      <c r="D33" s="80"/>
      <c r="E33" s="6">
        <v>0</v>
      </c>
    </row>
    <row r="34" spans="1:5" ht="21.6" customHeight="1" x14ac:dyDescent="0.25">
      <c r="A34" s="13"/>
      <c r="B34" s="14" t="s">
        <v>464</v>
      </c>
      <c r="C34" s="87" t="s">
        <v>465</v>
      </c>
      <c r="D34" s="88"/>
      <c r="E34" s="6">
        <v>900</v>
      </c>
    </row>
    <row r="35" spans="1:5" ht="21.6" customHeight="1" x14ac:dyDescent="0.25">
      <c r="A35" s="13" t="s">
        <v>265</v>
      </c>
      <c r="B35" s="14" t="s">
        <v>32</v>
      </c>
      <c r="C35" s="80" t="s">
        <v>33</v>
      </c>
      <c r="D35" s="80"/>
      <c r="E35" s="6">
        <v>2405</v>
      </c>
    </row>
    <row r="36" spans="1:5" ht="150" customHeight="1" x14ac:dyDescent="0.25">
      <c r="A36" s="13"/>
      <c r="B36" s="63" t="s">
        <v>138</v>
      </c>
      <c r="C36" s="115" t="s">
        <v>485</v>
      </c>
      <c r="D36" s="88"/>
      <c r="E36" s="6">
        <v>66.400000000000006</v>
      </c>
    </row>
    <row r="37" spans="1:5" ht="21.6" customHeight="1" x14ac:dyDescent="0.25">
      <c r="A37" s="13" t="s">
        <v>265</v>
      </c>
      <c r="B37" s="63" t="s">
        <v>479</v>
      </c>
      <c r="C37" s="115" t="s">
        <v>480</v>
      </c>
      <c r="D37" s="123"/>
      <c r="E37" s="6">
        <v>200</v>
      </c>
    </row>
    <row r="38" spans="1:5" ht="21.6" customHeight="1" x14ac:dyDescent="0.25">
      <c r="A38" s="13"/>
      <c r="B38" s="63" t="s">
        <v>514</v>
      </c>
      <c r="C38" s="115" t="s">
        <v>515</v>
      </c>
      <c r="D38" s="123"/>
      <c r="E38" s="6">
        <v>47.6</v>
      </c>
    </row>
    <row r="39" spans="1:5" ht="21.6" customHeight="1" x14ac:dyDescent="0.25">
      <c r="A39" s="81"/>
      <c r="B39" s="81"/>
      <c r="C39" s="125" t="s">
        <v>35</v>
      </c>
      <c r="D39" s="126"/>
      <c r="E39" s="6">
        <f>SUM(E33:E38)</f>
        <v>3619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92" t="s">
        <v>266</v>
      </c>
      <c r="B44" s="92"/>
      <c r="C44" s="92"/>
    </row>
    <row r="45" spans="1:5" ht="21.6" customHeight="1" x14ac:dyDescent="0.25">
      <c r="A45" s="22" t="s">
        <v>27</v>
      </c>
      <c r="B45" s="22" t="s">
        <v>28</v>
      </c>
      <c r="C45" s="9" t="s">
        <v>29</v>
      </c>
      <c r="D45" s="20"/>
    </row>
    <row r="46" spans="1:5" ht="21.6" customHeight="1" x14ac:dyDescent="0.25">
      <c r="A46" s="91" t="s">
        <v>66</v>
      </c>
      <c r="B46" s="91"/>
      <c r="C46" s="91"/>
    </row>
    <row r="47" spans="1:5" ht="21.6" customHeight="1" x14ac:dyDescent="0.25">
      <c r="A47" s="13" t="s">
        <v>250</v>
      </c>
      <c r="B47" s="42"/>
      <c r="C47" s="23">
        <v>0</v>
      </c>
    </row>
    <row r="48" spans="1:5" ht="21.6" customHeight="1" x14ac:dyDescent="0.25">
      <c r="A48" s="13" t="s">
        <v>46</v>
      </c>
      <c r="B48" s="42"/>
      <c r="C48" s="23">
        <v>0</v>
      </c>
    </row>
    <row r="49" spans="1:3" ht="21.6" customHeight="1" x14ac:dyDescent="0.25">
      <c r="A49" s="13" t="s">
        <v>69</v>
      </c>
      <c r="B49" s="42" t="s">
        <v>70</v>
      </c>
      <c r="C49" s="23">
        <v>149</v>
      </c>
    </row>
    <row r="50" spans="1:3" ht="21.6" customHeight="1" x14ac:dyDescent="0.25">
      <c r="A50" s="25"/>
      <c r="B50" s="27" t="s">
        <v>72</v>
      </c>
      <c r="C50" s="23">
        <f>SUM(C47:C49)</f>
        <v>149</v>
      </c>
    </row>
    <row r="51" spans="1:3" ht="21.6" customHeight="1" x14ac:dyDescent="0.25">
      <c r="A51" s="91" t="s">
        <v>267</v>
      </c>
      <c r="B51" s="91"/>
      <c r="C51" s="91"/>
    </row>
    <row r="52" spans="1:3" ht="21.6" customHeight="1" x14ac:dyDescent="0.25">
      <c r="A52" s="91"/>
      <c r="B52" s="91"/>
      <c r="C52" s="91"/>
    </row>
    <row r="53" spans="1:3" ht="21.6" customHeight="1" x14ac:dyDescent="0.25">
      <c r="A53" s="13" t="s">
        <v>77</v>
      </c>
      <c r="B53" s="42"/>
      <c r="C53" s="23">
        <v>0</v>
      </c>
    </row>
    <row r="54" spans="1:3" ht="21.6" customHeight="1" x14ac:dyDescent="0.25">
      <c r="A54" s="13" t="s">
        <v>79</v>
      </c>
      <c r="B54" s="42"/>
      <c r="C54" s="23">
        <v>0</v>
      </c>
    </row>
    <row r="55" spans="1:3" ht="21.6" customHeight="1" x14ac:dyDescent="0.25">
      <c r="A55" s="13" t="s">
        <v>81</v>
      </c>
      <c r="B55" s="42"/>
      <c r="C55" s="23">
        <v>0</v>
      </c>
    </row>
    <row r="56" spans="1:3" ht="21.6" customHeight="1" x14ac:dyDescent="0.25">
      <c r="A56" s="13" t="s">
        <v>83</v>
      </c>
      <c r="B56" s="42"/>
      <c r="C56" s="23">
        <v>0</v>
      </c>
    </row>
    <row r="57" spans="1:3" ht="21.6" customHeight="1" x14ac:dyDescent="0.25">
      <c r="A57" s="13" t="s">
        <v>212</v>
      </c>
      <c r="B57" s="42"/>
      <c r="C57" s="23">
        <v>0</v>
      </c>
    </row>
    <row r="58" spans="1:3" ht="21.6" customHeight="1" x14ac:dyDescent="0.25">
      <c r="A58" s="13"/>
      <c r="B58" s="27" t="s">
        <v>85</v>
      </c>
      <c r="C58" s="23">
        <f>SUM(C53:C57)</f>
        <v>0</v>
      </c>
    </row>
    <row r="59" spans="1:3" ht="21.6" customHeight="1" x14ac:dyDescent="0.25">
      <c r="A59" s="91" t="s">
        <v>87</v>
      </c>
      <c r="B59" s="91"/>
      <c r="C59" s="91"/>
    </row>
    <row r="60" spans="1:3" ht="21.6" customHeight="1" x14ac:dyDescent="0.25">
      <c r="A60" s="13" t="s">
        <v>89</v>
      </c>
      <c r="B60" s="42" t="s">
        <v>90</v>
      </c>
      <c r="C60" s="23">
        <v>0</v>
      </c>
    </row>
    <row r="61" spans="1:3" ht="21.6" customHeight="1" x14ac:dyDescent="0.25">
      <c r="A61" s="13" t="s">
        <v>92</v>
      </c>
      <c r="B61" s="42" t="s">
        <v>93</v>
      </c>
      <c r="C61" s="23">
        <v>0</v>
      </c>
    </row>
    <row r="62" spans="1:3" ht="21.6" customHeight="1" x14ac:dyDescent="0.25">
      <c r="A62" s="13"/>
      <c r="B62" s="27" t="s">
        <v>95</v>
      </c>
      <c r="C62" s="23">
        <f>SUM(C60:C61)</f>
        <v>0</v>
      </c>
    </row>
    <row r="63" spans="1:3" ht="21.6" customHeight="1" x14ac:dyDescent="0.25">
      <c r="A63" s="91" t="s">
        <v>97</v>
      </c>
      <c r="B63" s="91"/>
      <c r="C63" s="91"/>
    </row>
    <row r="64" spans="1:3" ht="21.6" customHeight="1" x14ac:dyDescent="0.25">
      <c r="A64" s="13" t="s">
        <v>99</v>
      </c>
      <c r="B64" s="42" t="s">
        <v>100</v>
      </c>
      <c r="C64" s="23">
        <v>0</v>
      </c>
    </row>
    <row r="65" spans="1:3" ht="21.6" customHeight="1" x14ac:dyDescent="0.25">
      <c r="A65" s="25"/>
      <c r="B65" s="42" t="s">
        <v>102</v>
      </c>
      <c r="C65" s="23">
        <v>0</v>
      </c>
    </row>
    <row r="66" spans="1:3" ht="21.6" customHeight="1" x14ac:dyDescent="0.25">
      <c r="A66" s="25"/>
      <c r="B66" s="42" t="s">
        <v>104</v>
      </c>
      <c r="C66" s="23">
        <v>0</v>
      </c>
    </row>
    <row r="67" spans="1:3" ht="21.6" customHeight="1" x14ac:dyDescent="0.25">
      <c r="A67" s="25"/>
      <c r="B67" s="27" t="s">
        <v>106</v>
      </c>
      <c r="C67" s="23">
        <f>SUM(C64:C66)</f>
        <v>0</v>
      </c>
    </row>
    <row r="68" spans="1:3" ht="21.6" customHeight="1" x14ac:dyDescent="0.25">
      <c r="A68" s="91" t="s">
        <v>107</v>
      </c>
      <c r="B68" s="91"/>
      <c r="C68" s="91"/>
    </row>
    <row r="69" spans="1:3" ht="21.6" customHeight="1" x14ac:dyDescent="0.25">
      <c r="A69" s="13" t="s">
        <v>108</v>
      </c>
      <c r="B69" s="42" t="s">
        <v>109</v>
      </c>
      <c r="C69" s="23">
        <v>0</v>
      </c>
    </row>
    <row r="70" spans="1:3" ht="21.6" customHeight="1" x14ac:dyDescent="0.25">
      <c r="A70" s="25"/>
      <c r="B70" s="27" t="s">
        <v>110</v>
      </c>
      <c r="C70" s="23">
        <f>SUM(C69)</f>
        <v>0</v>
      </c>
    </row>
    <row r="71" spans="1:3" ht="21.6" customHeight="1" x14ac:dyDescent="0.25">
      <c r="A71" s="91" t="s">
        <v>111</v>
      </c>
      <c r="B71" s="91"/>
      <c r="C71" s="91"/>
    </row>
    <row r="72" spans="1:3" ht="43.15" customHeight="1" x14ac:dyDescent="0.25">
      <c r="A72" s="13" t="s">
        <v>268</v>
      </c>
      <c r="B72" s="42" t="s">
        <v>113</v>
      </c>
      <c r="C72" s="23">
        <v>0</v>
      </c>
    </row>
    <row r="73" spans="1:3" ht="21.6" customHeight="1" x14ac:dyDescent="0.25">
      <c r="A73" s="13" t="s">
        <v>114</v>
      </c>
      <c r="B73" s="42" t="s">
        <v>115</v>
      </c>
      <c r="C73" s="23">
        <v>0</v>
      </c>
    </row>
    <row r="74" spans="1:3" ht="43.15" customHeight="1" x14ac:dyDescent="0.25">
      <c r="A74" s="13" t="s">
        <v>116</v>
      </c>
      <c r="B74" s="42" t="s">
        <v>117</v>
      </c>
      <c r="C74" s="23">
        <v>0</v>
      </c>
    </row>
    <row r="75" spans="1:3" ht="21.6" customHeight="1" x14ac:dyDescent="0.25">
      <c r="A75" s="13" t="s">
        <v>118</v>
      </c>
      <c r="B75" s="42" t="s">
        <v>118</v>
      </c>
      <c r="C75" s="23">
        <v>0</v>
      </c>
    </row>
    <row r="76" spans="1:3" ht="21.6" customHeight="1" x14ac:dyDescent="0.25">
      <c r="A76" s="13"/>
      <c r="B76" s="27" t="s">
        <v>22</v>
      </c>
      <c r="C76" s="23">
        <f>SUM(C72:C75)</f>
        <v>0</v>
      </c>
    </row>
    <row r="77" spans="1:3" ht="21.6" customHeight="1" x14ac:dyDescent="0.25">
      <c r="A77" s="91" t="s">
        <v>120</v>
      </c>
      <c r="B77" s="91"/>
      <c r="C77" s="91"/>
    </row>
    <row r="78" spans="1:3" ht="21.6" customHeight="1" x14ac:dyDescent="0.25">
      <c r="A78" s="13" t="s">
        <v>121</v>
      </c>
      <c r="B78" s="42"/>
      <c r="C78" s="23">
        <v>0</v>
      </c>
    </row>
    <row r="79" spans="1:3" ht="21.6" customHeight="1" x14ac:dyDescent="0.25">
      <c r="A79" s="25" t="s">
        <v>122</v>
      </c>
      <c r="B79" s="42" t="s">
        <v>123</v>
      </c>
      <c r="C79" s="23">
        <v>0</v>
      </c>
    </row>
    <row r="80" spans="1:3" ht="21.6" customHeight="1" x14ac:dyDescent="0.25">
      <c r="A80" s="13" t="s">
        <v>52</v>
      </c>
      <c r="B80" s="42" t="s">
        <v>124</v>
      </c>
      <c r="C80" s="23">
        <v>0</v>
      </c>
    </row>
    <row r="81" spans="1:8" ht="21.6" customHeight="1" x14ac:dyDescent="0.25">
      <c r="A81" s="13"/>
      <c r="B81" s="27" t="s">
        <v>125</v>
      </c>
      <c r="C81" s="23">
        <f>SUM(C78:C80)</f>
        <v>0</v>
      </c>
    </row>
    <row r="82" spans="1:8" ht="21.6" customHeight="1" x14ac:dyDescent="0.25">
      <c r="A82" s="91" t="s">
        <v>126</v>
      </c>
      <c r="B82" s="91"/>
      <c r="C82" s="91"/>
    </row>
    <row r="83" spans="1:8" ht="21.6" customHeight="1" x14ac:dyDescent="0.25">
      <c r="A83" s="13" t="s">
        <v>127</v>
      </c>
      <c r="B83" s="42" t="s">
        <v>128</v>
      </c>
      <c r="C83" s="23">
        <v>200</v>
      </c>
    </row>
    <row r="84" spans="1:8" ht="21.6" customHeight="1" x14ac:dyDescent="0.25">
      <c r="A84" s="7" t="s">
        <v>129</v>
      </c>
      <c r="B84" s="42" t="s">
        <v>130</v>
      </c>
      <c r="C84" s="23">
        <v>68</v>
      </c>
    </row>
    <row r="85" spans="1:8" ht="39.950000000000003" customHeight="1" x14ac:dyDescent="0.25">
      <c r="A85" s="13" t="s">
        <v>131</v>
      </c>
      <c r="B85" s="60" t="s">
        <v>269</v>
      </c>
      <c r="C85" s="23">
        <v>52</v>
      </c>
    </row>
    <row r="86" spans="1:8" ht="21.6" customHeight="1" x14ac:dyDescent="0.25">
      <c r="A86" s="13" t="s">
        <v>133</v>
      </c>
      <c r="B86" s="42" t="s">
        <v>214</v>
      </c>
      <c r="C86" s="23">
        <v>900</v>
      </c>
    </row>
    <row r="87" spans="1:8" ht="21.6" customHeight="1" x14ac:dyDescent="0.25">
      <c r="A87" s="25"/>
      <c r="B87" s="27" t="s">
        <v>135</v>
      </c>
      <c r="C87" s="23">
        <f>SUM(C83:C86)</f>
        <v>1220</v>
      </c>
    </row>
    <row r="88" spans="1:8" ht="21.6" customHeight="1" x14ac:dyDescent="0.25">
      <c r="A88" s="25"/>
      <c r="B88" s="27" t="s">
        <v>22</v>
      </c>
      <c r="C88" s="23">
        <f>C50+C58+C62+C67+C70+C76+C81+C87</f>
        <v>1369</v>
      </c>
    </row>
    <row r="89" spans="1:8" ht="21.6" customHeight="1" x14ac:dyDescent="0.25">
      <c r="A89" s="91" t="s">
        <v>137</v>
      </c>
      <c r="B89" s="91"/>
      <c r="C89" s="91"/>
    </row>
    <row r="90" spans="1:8" ht="21.6" customHeight="1" x14ac:dyDescent="0.25">
      <c r="A90" s="25" t="s">
        <v>138</v>
      </c>
      <c r="B90" s="4"/>
      <c r="C90" s="6">
        <f>IF(('July 2024 - September 2024'!C91)+SUM(E104+E114+E126)  &lt; 0,(('July 2024 - September 2024'!C91))+SUM(E104+E114+E126), TEXT((('July 2024 - September 2024'!C91))+SUM(E104+E114+E126),"+$0.00"))</f>
        <v>-7933</v>
      </c>
    </row>
    <row r="91" spans="1:8" ht="21.6" customHeight="1" x14ac:dyDescent="0.25">
      <c r="A91" s="25" t="s">
        <v>139</v>
      </c>
      <c r="B91" s="4"/>
      <c r="C91" s="6">
        <v>0</v>
      </c>
    </row>
    <row r="92" spans="1:8" ht="21.6" customHeight="1" x14ac:dyDescent="0.25">
      <c r="A92" s="25" t="s">
        <v>140</v>
      </c>
      <c r="B92" s="4"/>
      <c r="C92" s="6">
        <f>IF(('July 2024 - September 2024'!C93)+SUM(E103+E115+E128) &lt; 0,(('July 2024 - September 2024'!C93))+SUM(E103+E115+E128), TEXT((('July 2024 - September 2024'!C93))+SUM(E103+E115+E128),"+$0.00")) - 1000</f>
        <v>-500</v>
      </c>
    </row>
    <row r="93" spans="1:8" ht="43.15" customHeight="1" x14ac:dyDescent="0.25">
      <c r="A93" s="13" t="s">
        <v>141</v>
      </c>
      <c r="B93" s="4"/>
      <c r="C93" s="6">
        <v>0</v>
      </c>
    </row>
    <row r="94" spans="1:8" ht="43.15" customHeight="1" x14ac:dyDescent="0.25">
      <c r="A94" s="13" t="s">
        <v>142</v>
      </c>
      <c r="B94" s="4"/>
      <c r="C94" s="6">
        <v>0</v>
      </c>
    </row>
    <row r="95" spans="1:8" ht="21.6" customHeight="1" x14ac:dyDescent="0.25">
      <c r="A95" s="25"/>
      <c r="B95" s="27" t="s">
        <v>143</v>
      </c>
      <c r="C95" s="6">
        <f>C90+C91+C92+C93+C94</f>
        <v>-8433</v>
      </c>
    </row>
    <row r="96" spans="1:8" ht="21.6" customHeight="1" x14ac:dyDescent="0.25">
      <c r="A96" s="13"/>
      <c r="B96" s="11" t="s">
        <v>144</v>
      </c>
      <c r="C96" s="23">
        <f>C88</f>
        <v>1369</v>
      </c>
      <c r="H96" s="43"/>
    </row>
    <row r="97" spans="1:8" ht="13.5" customHeight="1" x14ac:dyDescent="0.25">
      <c r="A97" s="15"/>
      <c r="B97" s="15"/>
    </row>
    <row r="98" spans="1:8" ht="13.5" customHeight="1" x14ac:dyDescent="0.25">
      <c r="A98" s="15"/>
      <c r="B98" s="15"/>
    </row>
    <row r="99" spans="1:8" ht="21.6" customHeight="1" x14ac:dyDescent="0.25">
      <c r="A99" s="95" t="s">
        <v>270</v>
      </c>
      <c r="B99" s="95"/>
      <c r="C99" s="95"/>
      <c r="D99" s="95"/>
      <c r="E99" s="95"/>
      <c r="G99" s="37" t="s">
        <v>236</v>
      </c>
      <c r="H99" s="23">
        <v>651.70000000000005</v>
      </c>
    </row>
    <row r="100" spans="1:8" ht="21.6" customHeight="1" x14ac:dyDescent="0.25">
      <c r="A100" s="95" t="s">
        <v>146</v>
      </c>
      <c r="B100" s="95"/>
      <c r="C100" s="95" t="s">
        <v>28</v>
      </c>
      <c r="D100" s="95"/>
      <c r="E100" s="28" t="s">
        <v>29</v>
      </c>
      <c r="G100" s="38" t="s">
        <v>237</v>
      </c>
      <c r="H100" s="114">
        <f>C83-H99</f>
        <v>-451.70000000000005</v>
      </c>
    </row>
    <row r="101" spans="1:8" ht="43.15" customHeight="1" x14ac:dyDescent="0.25">
      <c r="A101" s="96" t="s">
        <v>271</v>
      </c>
      <c r="B101" s="96"/>
      <c r="C101" s="80"/>
      <c r="D101" s="80"/>
      <c r="E101" s="6">
        <f>'July 2024 - September 2024'!E142</f>
        <v>556.71</v>
      </c>
      <c r="G101" s="39" t="s">
        <v>239</v>
      </c>
      <c r="H101" s="114"/>
    </row>
    <row r="102" spans="1:8" ht="99.95" customHeight="1" x14ac:dyDescent="0.25">
      <c r="A102" s="98" t="s">
        <v>126</v>
      </c>
      <c r="B102" s="99"/>
      <c r="C102" s="122" t="s">
        <v>512</v>
      </c>
      <c r="D102" s="90"/>
      <c r="E102" s="23">
        <v>569.70000000000005</v>
      </c>
      <c r="H102"/>
    </row>
    <row r="103" spans="1:8" ht="21.6" customHeight="1" x14ac:dyDescent="0.25">
      <c r="A103" s="100"/>
      <c r="B103" s="101"/>
      <c r="C103" s="80" t="s">
        <v>272</v>
      </c>
      <c r="D103" s="80"/>
      <c r="E103" s="23">
        <v>200</v>
      </c>
    </row>
    <row r="104" spans="1:8" ht="21.6" customHeight="1" x14ac:dyDescent="0.25">
      <c r="A104" s="100"/>
      <c r="B104" s="101"/>
      <c r="C104" s="80" t="s">
        <v>231</v>
      </c>
      <c r="D104" s="80"/>
      <c r="E104" s="23">
        <v>0</v>
      </c>
    </row>
    <row r="105" spans="1:8" ht="21.6" customHeight="1" x14ac:dyDescent="0.25">
      <c r="A105" s="100"/>
      <c r="B105" s="101"/>
      <c r="C105" s="80" t="s">
        <v>273</v>
      </c>
      <c r="D105" s="80"/>
      <c r="E105" s="23">
        <v>58</v>
      </c>
    </row>
    <row r="106" spans="1:8" ht="21.6" customHeight="1" x14ac:dyDescent="0.25">
      <c r="A106" s="100"/>
      <c r="B106" s="101"/>
      <c r="C106" s="80" t="s">
        <v>274</v>
      </c>
      <c r="D106" s="80"/>
      <c r="E106" s="23">
        <v>600</v>
      </c>
    </row>
    <row r="107" spans="1:8" ht="21.6" customHeight="1" x14ac:dyDescent="0.25">
      <c r="A107" s="102"/>
      <c r="B107" s="103"/>
      <c r="C107" s="118" t="s">
        <v>498</v>
      </c>
      <c r="D107" s="119"/>
      <c r="E107" s="23">
        <v>321.85000000000002</v>
      </c>
    </row>
    <row r="108" spans="1:8" ht="21.6" customHeight="1" x14ac:dyDescent="0.25">
      <c r="A108" s="96" t="s">
        <v>147</v>
      </c>
      <c r="B108" s="96"/>
      <c r="C108" s="80"/>
      <c r="D108" s="80"/>
      <c r="E108" s="23">
        <f>C96</f>
        <v>1369</v>
      </c>
    </row>
    <row r="109" spans="1:8" ht="21.6" customHeight="1" x14ac:dyDescent="0.25">
      <c r="A109" s="96"/>
      <c r="B109" s="96"/>
      <c r="C109" s="94" t="s">
        <v>148</v>
      </c>
      <c r="D109" s="94"/>
      <c r="E109" s="6">
        <f>('July 2024 - September 2024'!E142+E14)-SUM(E102:E108)</f>
        <v>95.159999999999854</v>
      </c>
    </row>
    <row r="110" spans="1:8" ht="13.5" customHeight="1" x14ac:dyDescent="0.25"/>
    <row r="111" spans="1:8" ht="21.6" customHeight="1" x14ac:dyDescent="0.25">
      <c r="A111" s="95" t="s">
        <v>275</v>
      </c>
      <c r="B111" s="95"/>
      <c r="C111" s="95"/>
      <c r="D111" s="95"/>
      <c r="E111" s="95"/>
      <c r="H111"/>
    </row>
    <row r="112" spans="1:8" ht="21.6" customHeight="1" x14ac:dyDescent="0.25">
      <c r="A112" s="95" t="s">
        <v>146</v>
      </c>
      <c r="B112" s="95"/>
      <c r="C112" s="95" t="s">
        <v>28</v>
      </c>
      <c r="D112" s="95"/>
      <c r="E112" s="28" t="s">
        <v>29</v>
      </c>
      <c r="H112"/>
    </row>
    <row r="113" spans="1:8" ht="43.15" customHeight="1" x14ac:dyDescent="0.25">
      <c r="A113" s="96" t="s">
        <v>276</v>
      </c>
      <c r="B113" s="96"/>
      <c r="C113" s="80"/>
      <c r="D113" s="80"/>
      <c r="E113" s="6">
        <f>E109</f>
        <v>95.159999999999854</v>
      </c>
      <c r="H113"/>
    </row>
    <row r="114" spans="1:8" ht="43.15" customHeight="1" x14ac:dyDescent="0.25">
      <c r="A114" s="98" t="s">
        <v>126</v>
      </c>
      <c r="B114" s="99"/>
      <c r="C114" s="90" t="s">
        <v>455</v>
      </c>
      <c r="D114" s="90"/>
      <c r="E114" s="23">
        <v>0</v>
      </c>
      <c r="H114"/>
    </row>
    <row r="115" spans="1:8" ht="21.6" customHeight="1" x14ac:dyDescent="0.25">
      <c r="A115" s="100"/>
      <c r="B115" s="101"/>
      <c r="C115" s="80" t="s">
        <v>277</v>
      </c>
      <c r="D115" s="80"/>
      <c r="E115" s="23">
        <v>300</v>
      </c>
    </row>
    <row r="116" spans="1:8" ht="290.10000000000002" customHeight="1" x14ac:dyDescent="0.25">
      <c r="A116" s="100"/>
      <c r="B116" s="101"/>
      <c r="C116" s="122" t="s">
        <v>483</v>
      </c>
      <c r="D116" s="90"/>
      <c r="E116" s="23">
        <v>3389</v>
      </c>
      <c r="G116" s="31"/>
    </row>
    <row r="117" spans="1:8" ht="24.95" customHeight="1" x14ac:dyDescent="0.25">
      <c r="A117" s="100"/>
      <c r="B117" s="101"/>
      <c r="C117" s="115" t="s">
        <v>454</v>
      </c>
      <c r="D117" s="123"/>
      <c r="E117" s="23">
        <v>200</v>
      </c>
      <c r="G117" s="31"/>
    </row>
    <row r="118" spans="1:8" ht="24.95" customHeight="1" x14ac:dyDescent="0.25">
      <c r="A118" s="102"/>
      <c r="B118" s="103"/>
      <c r="C118" s="127" t="s">
        <v>504</v>
      </c>
      <c r="D118" s="123"/>
      <c r="E118" s="23">
        <v>24.9</v>
      </c>
      <c r="G118" s="31"/>
    </row>
    <row r="119" spans="1:8" ht="21.6" customHeight="1" x14ac:dyDescent="0.25">
      <c r="A119" s="96" t="s">
        <v>147</v>
      </c>
      <c r="B119" s="96"/>
      <c r="C119" s="80"/>
      <c r="D119" s="80"/>
      <c r="E119" s="23">
        <f>C96</f>
        <v>1369</v>
      </c>
    </row>
    <row r="120" spans="1:8" ht="21.6" customHeight="1" x14ac:dyDescent="0.25">
      <c r="A120" s="96"/>
      <c r="B120" s="96"/>
      <c r="C120" s="104" t="s">
        <v>157</v>
      </c>
      <c r="D120" s="104"/>
      <c r="E120" s="6">
        <f>(E29+E113)-SUM(E114:E119)</f>
        <v>183.39999999999964</v>
      </c>
    </row>
    <row r="121" spans="1:8" ht="13.5" customHeight="1" x14ac:dyDescent="0.25">
      <c r="A121" s="30"/>
      <c r="B121" s="30"/>
      <c r="C121" s="30"/>
      <c r="D121" s="30"/>
      <c r="E121" s="30"/>
      <c r="H121"/>
    </row>
    <row r="122" spans="1:8" ht="17.25" customHeight="1" x14ac:dyDescent="0.25">
      <c r="A122" s="30"/>
      <c r="B122" s="30"/>
      <c r="C122" s="30"/>
      <c r="D122" s="30"/>
      <c r="E122" s="30"/>
      <c r="H122"/>
    </row>
    <row r="123" spans="1:8" ht="21.6" customHeight="1" x14ac:dyDescent="0.25">
      <c r="A123" s="95" t="s">
        <v>488</v>
      </c>
      <c r="B123" s="95"/>
      <c r="C123" s="95"/>
      <c r="D123" s="95"/>
      <c r="E123" s="95"/>
    </row>
    <row r="124" spans="1:8" ht="21.6" customHeight="1" x14ac:dyDescent="0.25">
      <c r="A124" s="95" t="s">
        <v>146</v>
      </c>
      <c r="B124" s="95"/>
      <c r="C124" s="95" t="s">
        <v>28</v>
      </c>
      <c r="D124" s="95"/>
      <c r="E124" s="28" t="s">
        <v>29</v>
      </c>
    </row>
    <row r="125" spans="1:8" ht="43.15" customHeight="1" x14ac:dyDescent="0.25">
      <c r="A125" s="96" t="s">
        <v>278</v>
      </c>
      <c r="B125" s="96"/>
      <c r="C125" s="80"/>
      <c r="D125" s="80"/>
      <c r="E125" s="6">
        <f>E120</f>
        <v>183.39999999999964</v>
      </c>
      <c r="H125"/>
    </row>
    <row r="126" spans="1:8" ht="21.6" customHeight="1" x14ac:dyDescent="0.25">
      <c r="A126" s="98" t="s">
        <v>126</v>
      </c>
      <c r="B126" s="99"/>
      <c r="C126" s="122" t="s">
        <v>151</v>
      </c>
      <c r="D126" s="90"/>
      <c r="E126" s="23">
        <v>0</v>
      </c>
      <c r="H126"/>
    </row>
    <row r="127" spans="1:8" ht="39.950000000000003" customHeight="1" x14ac:dyDescent="0.25">
      <c r="A127" s="100"/>
      <c r="B127" s="101"/>
      <c r="C127" s="115" t="s">
        <v>477</v>
      </c>
      <c r="D127" s="124"/>
      <c r="E127" s="23">
        <v>351</v>
      </c>
      <c r="H127"/>
    </row>
    <row r="128" spans="1:8" ht="21.6" customHeight="1" x14ac:dyDescent="0.25">
      <c r="A128" s="100"/>
      <c r="B128" s="101"/>
      <c r="C128" s="106" t="s">
        <v>242</v>
      </c>
      <c r="D128" s="124"/>
      <c r="E128" s="23">
        <v>500</v>
      </c>
      <c r="H128"/>
    </row>
    <row r="129" spans="1:8" ht="50.1" customHeight="1" x14ac:dyDescent="0.25">
      <c r="A129" s="100"/>
      <c r="B129" s="101"/>
      <c r="C129" s="122" t="s">
        <v>478</v>
      </c>
      <c r="D129" s="90"/>
      <c r="E129" s="23">
        <v>370</v>
      </c>
      <c r="H129"/>
    </row>
    <row r="130" spans="1:8" ht="120" customHeight="1" x14ac:dyDescent="0.25">
      <c r="A130" s="100"/>
      <c r="B130" s="101"/>
      <c r="C130" s="122" t="s">
        <v>511</v>
      </c>
      <c r="D130" s="90"/>
      <c r="E130" s="23">
        <v>80</v>
      </c>
    </row>
    <row r="131" spans="1:8" ht="249.95" customHeight="1" x14ac:dyDescent="0.25">
      <c r="A131" s="102"/>
      <c r="B131" s="103"/>
      <c r="C131" s="115" t="s">
        <v>509</v>
      </c>
      <c r="D131" s="124"/>
      <c r="E131" s="23">
        <v>751.7</v>
      </c>
    </row>
    <row r="132" spans="1:8" ht="21.6" customHeight="1" x14ac:dyDescent="0.25">
      <c r="A132" s="96" t="s">
        <v>147</v>
      </c>
      <c r="B132" s="96"/>
      <c r="C132" s="80"/>
      <c r="D132" s="80"/>
      <c r="E132" s="23">
        <f>C96</f>
        <v>1369</v>
      </c>
    </row>
    <row r="133" spans="1:8" ht="21.6" customHeight="1" x14ac:dyDescent="0.25">
      <c r="A133" s="96"/>
      <c r="B133" s="96"/>
      <c r="C133" s="104" t="s">
        <v>157</v>
      </c>
      <c r="D133" s="104"/>
      <c r="E133" s="6">
        <f>(E39+E125)-SUM(E126:E132)</f>
        <v>380.69999999999982</v>
      </c>
    </row>
    <row r="134" spans="1:8" ht="13.5" customHeight="1" x14ac:dyDescent="0.25">
      <c r="A134" s="15"/>
      <c r="B134" s="15"/>
    </row>
    <row r="135" spans="1:8" ht="13.5" customHeight="1" x14ac:dyDescent="0.25">
      <c r="A135" s="15"/>
      <c r="B135" s="15"/>
    </row>
    <row r="136" spans="1:8" ht="13.5" customHeight="1" x14ac:dyDescent="0.25">
      <c r="A136" s="15"/>
      <c r="B136" s="15"/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</sheetData>
  <mergeCells count="94">
    <mergeCell ref="A120:B120"/>
    <mergeCell ref="C120:D120"/>
    <mergeCell ref="A123:E123"/>
    <mergeCell ref="C127:D127"/>
    <mergeCell ref="C130:D130"/>
    <mergeCell ref="C128:D128"/>
    <mergeCell ref="A125:B125"/>
    <mergeCell ref="C125:D125"/>
    <mergeCell ref="C126:D126"/>
    <mergeCell ref="C129:D129"/>
    <mergeCell ref="A124:B124"/>
    <mergeCell ref="C124:D124"/>
    <mergeCell ref="A126:B131"/>
    <mergeCell ref="A132:B132"/>
    <mergeCell ref="C132:D132"/>
    <mergeCell ref="A133:B133"/>
    <mergeCell ref="C133:D133"/>
    <mergeCell ref="C131:D131"/>
    <mergeCell ref="A119:B119"/>
    <mergeCell ref="C119:D119"/>
    <mergeCell ref="C117:D117"/>
    <mergeCell ref="A108:B108"/>
    <mergeCell ref="C108:D108"/>
    <mergeCell ref="A109:B109"/>
    <mergeCell ref="C109:D109"/>
    <mergeCell ref="A111:E111"/>
    <mergeCell ref="A112:B112"/>
    <mergeCell ref="C112:D112"/>
    <mergeCell ref="A113:B113"/>
    <mergeCell ref="C113:D113"/>
    <mergeCell ref="C114:D114"/>
    <mergeCell ref="C115:D115"/>
    <mergeCell ref="C116:D116"/>
    <mergeCell ref="C118:D118"/>
    <mergeCell ref="C107:D107"/>
    <mergeCell ref="A99:E99"/>
    <mergeCell ref="A100:B100"/>
    <mergeCell ref="C100:D100"/>
    <mergeCell ref="C102:D102"/>
    <mergeCell ref="C103:D103"/>
    <mergeCell ref="C104:D104"/>
    <mergeCell ref="C105:D105"/>
    <mergeCell ref="C106:D106"/>
    <mergeCell ref="A102:B107"/>
    <mergeCell ref="H100:H101"/>
    <mergeCell ref="A101:B101"/>
    <mergeCell ref="C101:D101"/>
    <mergeCell ref="A68:C68"/>
    <mergeCell ref="A71:C71"/>
    <mergeCell ref="A77:C77"/>
    <mergeCell ref="A82:C82"/>
    <mergeCell ref="A89:C89"/>
    <mergeCell ref="A44:C44"/>
    <mergeCell ref="A46:C46"/>
    <mergeCell ref="A51:C52"/>
    <mergeCell ref="A59:C59"/>
    <mergeCell ref="A63:C63"/>
    <mergeCell ref="C32:D32"/>
    <mergeCell ref="C33:D33"/>
    <mergeCell ref="C35:D35"/>
    <mergeCell ref="A39:B39"/>
    <mergeCell ref="C39:D39"/>
    <mergeCell ref="C34:D34"/>
    <mergeCell ref="C36:D36"/>
    <mergeCell ref="C37:D37"/>
    <mergeCell ref="C38:D38"/>
    <mergeCell ref="C22:D22"/>
    <mergeCell ref="A29:B29"/>
    <mergeCell ref="C29:D29"/>
    <mergeCell ref="A31:E31"/>
    <mergeCell ref="C24:D24"/>
    <mergeCell ref="C26:D26"/>
    <mergeCell ref="C25:D25"/>
    <mergeCell ref="C23:D23"/>
    <mergeCell ref="C27:D27"/>
    <mergeCell ref="C28:D28"/>
    <mergeCell ref="C11:D11"/>
    <mergeCell ref="C12:D12"/>
    <mergeCell ref="C21:D21"/>
    <mergeCell ref="A114:B118"/>
    <mergeCell ref="A1:E1"/>
    <mergeCell ref="A4:B4"/>
    <mergeCell ref="A5:B5"/>
    <mergeCell ref="A8:E8"/>
    <mergeCell ref="C9:D9"/>
    <mergeCell ref="C17:D17"/>
    <mergeCell ref="C18:D18"/>
    <mergeCell ref="C19:D19"/>
    <mergeCell ref="C20:D20"/>
    <mergeCell ref="C13:D13"/>
    <mergeCell ref="A14:B14"/>
    <mergeCell ref="C14:D14"/>
    <mergeCell ref="A16:E16"/>
    <mergeCell ref="C10:D10"/>
  </mergeCells>
  <conditionalFormatting sqref="C41:C42 H99 E102:E108 E114:E119 E126:E132">
    <cfRule type="cellIs" dxfId="124" priority="5" operator="equal">
      <formula>0</formula>
    </cfRule>
  </conditionalFormatting>
  <conditionalFormatting sqref="C47:C50 C53:C58 C60:C62 C64:C67 C69:C70 C72:C76 C78:C81 C83:C88 C96 E102:E108 E114:E119 E126:E132">
    <cfRule type="cellIs" dxfId="123" priority="9" operator="equal">
      <formula>0</formula>
    </cfRule>
  </conditionalFormatting>
  <conditionalFormatting sqref="C47:C50 C53:C58 C60:C62 C64:C67 C69:C70 C72:C76 C78:C81 C83:C88 C96">
    <cfRule type="cellIs" dxfId="122" priority="8" operator="equal">
      <formula>0</formula>
    </cfRule>
  </conditionalFormatting>
  <conditionalFormatting sqref="D42">
    <cfRule type="cellIs" dxfId="121" priority="7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5"/>
  <sheetViews>
    <sheetView topLeftCell="A97" zoomScaleNormal="100" workbookViewId="0">
      <selection activeCell="A11" sqref="A11:XFD1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3" t="s">
        <v>279</v>
      </c>
      <c r="B1" s="73"/>
      <c r="C1" s="73"/>
      <c r="D1" s="73"/>
      <c r="E1" s="73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174</v>
      </c>
      <c r="C3" s="6">
        <f>E112</f>
        <v>1769.6999999999998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113" t="s">
        <v>22</v>
      </c>
      <c r="B4" s="113"/>
      <c r="C4" s="6">
        <f>SUM(C3)</f>
        <v>1769.6999999999998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104" t="s">
        <v>23</v>
      </c>
      <c r="B5" s="104"/>
      <c r="C5" s="6">
        <f>C80</f>
        <v>-5733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6" t="s">
        <v>489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280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281</v>
      </c>
      <c r="B11" s="14" t="s">
        <v>52</v>
      </c>
      <c r="C11" s="80" t="s">
        <v>195</v>
      </c>
      <c r="D11" s="80"/>
      <c r="E11" s="6">
        <v>0</v>
      </c>
    </row>
    <row r="12" spans="1:37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</row>
    <row r="13" spans="1:37" ht="13.5" customHeight="1" x14ac:dyDescent="0.25">
      <c r="A13" s="15"/>
      <c r="B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37" ht="21.6" customHeight="1" x14ac:dyDescent="0.25">
      <c r="A14" s="86" t="s">
        <v>282</v>
      </c>
      <c r="B14" s="86"/>
      <c r="C14" s="86"/>
      <c r="D14" s="86"/>
      <c r="E14" s="8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3" t="s">
        <v>283</v>
      </c>
      <c r="B16" s="14" t="s">
        <v>32</v>
      </c>
      <c r="C16" s="80" t="s">
        <v>33</v>
      </c>
      <c r="D16" s="80"/>
      <c r="E16" s="6">
        <v>2405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7" ht="21.6" customHeight="1" x14ac:dyDescent="0.25">
      <c r="A17" s="13" t="s">
        <v>284</v>
      </c>
      <c r="B17" s="14" t="s">
        <v>52</v>
      </c>
      <c r="C17" s="80" t="s">
        <v>195</v>
      </c>
      <c r="D17" s="80"/>
      <c r="E17" s="6">
        <v>0</v>
      </c>
    </row>
    <row r="18" spans="1:27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</row>
    <row r="19" spans="1:27" ht="13.5" customHeight="1" x14ac:dyDescent="0.25">
      <c r="A19" s="15"/>
      <c r="B19" s="15"/>
      <c r="C19" s="15"/>
      <c r="D19" s="32"/>
      <c r="E19" s="3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7" ht="21.6" customHeight="1" x14ac:dyDescent="0.25">
      <c r="A20" s="86" t="s">
        <v>285</v>
      </c>
      <c r="B20" s="86"/>
      <c r="C20" s="86"/>
      <c r="D20" s="86"/>
      <c r="E20" s="8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44"/>
    </row>
    <row r="21" spans="1:27" ht="21.6" customHeight="1" x14ac:dyDescent="0.25">
      <c r="A21" s="1" t="s">
        <v>4</v>
      </c>
      <c r="B21" s="1" t="s">
        <v>27</v>
      </c>
      <c r="C21" s="79" t="s">
        <v>28</v>
      </c>
      <c r="D21" s="79"/>
      <c r="E21" s="5" t="s">
        <v>29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7" ht="21.6" customHeight="1" x14ac:dyDescent="0.25">
      <c r="A22" s="13" t="s">
        <v>286</v>
      </c>
      <c r="B22" s="14" t="s">
        <v>32</v>
      </c>
      <c r="C22" s="80" t="s">
        <v>33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7" ht="21.6" customHeight="1" x14ac:dyDescent="0.25">
      <c r="A23" s="13" t="s">
        <v>287</v>
      </c>
      <c r="B23" s="14" t="s">
        <v>52</v>
      </c>
      <c r="C23" s="80" t="s">
        <v>195</v>
      </c>
      <c r="D23" s="80"/>
      <c r="E23" s="6">
        <v>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7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7" ht="13.5" customHeight="1" x14ac:dyDescent="0.25">
      <c r="A25" s="15"/>
      <c r="B25" s="15"/>
      <c r="C25" s="15"/>
      <c r="D25" s="32"/>
      <c r="E25" s="33"/>
    </row>
    <row r="26" spans="1:27" ht="12.75" customHeight="1" x14ac:dyDescent="0.25">
      <c r="A26" s="15"/>
      <c r="B26" s="15"/>
      <c r="C26" s="15"/>
      <c r="D26" s="32"/>
      <c r="E26" s="33"/>
    </row>
    <row r="27" spans="1:27" ht="13.5" customHeight="1" x14ac:dyDescent="0.25">
      <c r="A27" s="15"/>
      <c r="B27" s="15"/>
      <c r="C27" s="15"/>
      <c r="D27" s="32"/>
      <c r="E27" s="33"/>
    </row>
    <row r="28" spans="1:27" ht="13.5" customHeight="1" x14ac:dyDescent="0.25">
      <c r="A28" s="15"/>
      <c r="B28" s="15"/>
    </row>
    <row r="29" spans="1:27" ht="21.6" customHeight="1" x14ac:dyDescent="0.25">
      <c r="A29" s="92" t="s">
        <v>288</v>
      </c>
      <c r="B29" s="92"/>
      <c r="C29" s="92"/>
    </row>
    <row r="30" spans="1:27" ht="21.6" customHeight="1" x14ac:dyDescent="0.25">
      <c r="A30" s="22" t="s">
        <v>27</v>
      </c>
      <c r="B30" s="22" t="s">
        <v>28</v>
      </c>
      <c r="C30" s="9" t="s">
        <v>29</v>
      </c>
      <c r="D30" s="45"/>
    </row>
    <row r="31" spans="1:27" ht="21.6" customHeight="1" x14ac:dyDescent="0.25">
      <c r="A31" s="91" t="s">
        <v>66</v>
      </c>
      <c r="B31" s="91"/>
      <c r="C31" s="91"/>
      <c r="D31" s="45"/>
    </row>
    <row r="32" spans="1:27" ht="21.6" customHeight="1" x14ac:dyDescent="0.25">
      <c r="A32" s="13" t="s">
        <v>250</v>
      </c>
      <c r="B32" s="14"/>
      <c r="C32" s="23">
        <v>78</v>
      </c>
    </row>
    <row r="33" spans="1:38" ht="21.6" customHeight="1" x14ac:dyDescent="0.25">
      <c r="A33" s="13" t="s">
        <v>46</v>
      </c>
      <c r="B33" s="4"/>
      <c r="C33" s="23">
        <v>0</v>
      </c>
    </row>
    <row r="34" spans="1:38" ht="21.6" customHeight="1" x14ac:dyDescent="0.25">
      <c r="A34" s="13" t="s">
        <v>69</v>
      </c>
      <c r="B34" s="14" t="s">
        <v>70</v>
      </c>
      <c r="C34" s="23">
        <v>149</v>
      </c>
    </row>
    <row r="35" spans="1:38" ht="21.6" customHeight="1" x14ac:dyDescent="0.25">
      <c r="A35" s="25"/>
      <c r="B35" s="11" t="s">
        <v>72</v>
      </c>
      <c r="C35" s="23">
        <f>SUM(C32:C34)</f>
        <v>227</v>
      </c>
    </row>
    <row r="36" spans="1:38" ht="21.6" customHeight="1" x14ac:dyDescent="0.25">
      <c r="A36" s="91" t="s">
        <v>267</v>
      </c>
      <c r="B36" s="91"/>
      <c r="C36" s="91"/>
    </row>
    <row r="37" spans="1:38" s="15" customFormat="1" ht="21.6" customHeight="1" x14ac:dyDescent="0.25">
      <c r="A37" s="91"/>
      <c r="B37" s="91"/>
      <c r="C37" s="91"/>
      <c r="D37"/>
      <c r="E37"/>
      <c r="F37"/>
      <c r="G37"/>
      <c r="H37"/>
      <c r="I37"/>
      <c r="J37" s="31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21.6" customHeight="1" x14ac:dyDescent="0.25">
      <c r="A38" s="13" t="s">
        <v>77</v>
      </c>
      <c r="B38" s="14"/>
      <c r="C38" s="23">
        <v>0</v>
      </c>
    </row>
    <row r="39" spans="1:38" ht="21.6" customHeight="1" x14ac:dyDescent="0.25">
      <c r="A39" s="13" t="s">
        <v>79</v>
      </c>
      <c r="B39" s="14"/>
      <c r="C39" s="23">
        <v>0</v>
      </c>
    </row>
    <row r="40" spans="1:38" ht="21.6" customHeight="1" x14ac:dyDescent="0.25">
      <c r="A40" s="13" t="s">
        <v>81</v>
      </c>
      <c r="B40" s="14"/>
      <c r="C40" s="23">
        <v>0</v>
      </c>
    </row>
    <row r="41" spans="1:38" ht="21.6" customHeight="1" x14ac:dyDescent="0.25">
      <c r="A41" s="13" t="s">
        <v>83</v>
      </c>
      <c r="B41" s="14"/>
      <c r="C41" s="23">
        <v>0</v>
      </c>
    </row>
    <row r="42" spans="1:38" ht="21.6" customHeight="1" x14ac:dyDescent="0.25">
      <c r="A42" s="13" t="s">
        <v>212</v>
      </c>
      <c r="B42" s="14"/>
      <c r="C42" s="23">
        <v>0</v>
      </c>
    </row>
    <row r="43" spans="1:38" ht="21.6" customHeight="1" x14ac:dyDescent="0.25">
      <c r="A43" s="13"/>
      <c r="B43" s="11" t="s">
        <v>85</v>
      </c>
      <c r="C43" s="23">
        <f>SUM(C38:C42)</f>
        <v>0</v>
      </c>
    </row>
    <row r="44" spans="1:38" ht="21.6" customHeight="1" x14ac:dyDescent="0.25">
      <c r="A44" s="91" t="s">
        <v>87</v>
      </c>
      <c r="B44" s="91"/>
      <c r="C44" s="91"/>
    </row>
    <row r="45" spans="1:38" ht="21.6" customHeight="1" x14ac:dyDescent="0.25">
      <c r="A45" s="13" t="s">
        <v>89</v>
      </c>
      <c r="B45" s="14" t="s">
        <v>90</v>
      </c>
      <c r="C45" s="23">
        <v>0</v>
      </c>
    </row>
    <row r="46" spans="1:38" ht="21.6" customHeight="1" x14ac:dyDescent="0.25">
      <c r="A46" s="13" t="s">
        <v>92</v>
      </c>
      <c r="B46" s="14" t="s">
        <v>93</v>
      </c>
      <c r="C46" s="23">
        <v>0</v>
      </c>
    </row>
    <row r="47" spans="1:38" ht="21.6" customHeight="1" x14ac:dyDescent="0.25">
      <c r="A47" s="13"/>
      <c r="B47" s="11" t="s">
        <v>95</v>
      </c>
      <c r="C47" s="23">
        <f>SUM(C45:C46)</f>
        <v>0</v>
      </c>
    </row>
    <row r="48" spans="1:38" ht="21.6" customHeight="1" x14ac:dyDescent="0.25">
      <c r="A48" s="91" t="s">
        <v>97</v>
      </c>
      <c r="B48" s="91"/>
      <c r="C48" s="91"/>
    </row>
    <row r="49" spans="1:3" ht="21.6" customHeight="1" x14ac:dyDescent="0.25">
      <c r="A49" s="13" t="s">
        <v>99</v>
      </c>
      <c r="B49" s="14" t="s">
        <v>100</v>
      </c>
      <c r="C49" s="23">
        <v>0</v>
      </c>
    </row>
    <row r="50" spans="1:3" ht="21.6" customHeight="1" x14ac:dyDescent="0.25">
      <c r="A50" s="25"/>
      <c r="B50" s="14" t="s">
        <v>102</v>
      </c>
      <c r="C50" s="23">
        <v>0</v>
      </c>
    </row>
    <row r="51" spans="1:3" ht="21.6" customHeight="1" x14ac:dyDescent="0.25">
      <c r="A51" s="25"/>
      <c r="B51" s="14" t="s">
        <v>104</v>
      </c>
      <c r="C51" s="23">
        <v>0</v>
      </c>
    </row>
    <row r="52" spans="1:3" ht="21.6" customHeight="1" x14ac:dyDescent="0.25">
      <c r="A52" s="25"/>
      <c r="B52" s="11" t="s">
        <v>106</v>
      </c>
      <c r="C52" s="23">
        <f>SUM(C49:C51)</f>
        <v>0</v>
      </c>
    </row>
    <row r="53" spans="1:3" ht="21.6" customHeight="1" x14ac:dyDescent="0.25">
      <c r="A53" s="91" t="s">
        <v>107</v>
      </c>
      <c r="B53" s="91"/>
      <c r="C53" s="91"/>
    </row>
    <row r="54" spans="1:3" ht="21.6" customHeight="1" x14ac:dyDescent="0.25">
      <c r="A54" s="13" t="s">
        <v>108</v>
      </c>
      <c r="B54" s="14" t="s">
        <v>109</v>
      </c>
      <c r="C54" s="23">
        <v>0</v>
      </c>
    </row>
    <row r="55" spans="1:3" ht="21.6" customHeight="1" x14ac:dyDescent="0.25">
      <c r="A55" s="25"/>
      <c r="B55" s="11" t="s">
        <v>110</v>
      </c>
      <c r="C55" s="23">
        <f>SUM(C54)</f>
        <v>0</v>
      </c>
    </row>
    <row r="56" spans="1:3" ht="21.6" customHeight="1" x14ac:dyDescent="0.25">
      <c r="A56" s="91" t="s">
        <v>111</v>
      </c>
      <c r="B56" s="91"/>
      <c r="C56" s="91"/>
    </row>
    <row r="57" spans="1:3" ht="43.15" customHeight="1" x14ac:dyDescent="0.25">
      <c r="A57" s="13" t="s">
        <v>268</v>
      </c>
      <c r="B57" s="14" t="s">
        <v>113</v>
      </c>
      <c r="C57" s="23">
        <v>0</v>
      </c>
    </row>
    <row r="58" spans="1:3" ht="21.6" customHeight="1" x14ac:dyDescent="0.25">
      <c r="A58" s="13" t="s">
        <v>114</v>
      </c>
      <c r="B58" s="14" t="s">
        <v>115</v>
      </c>
      <c r="C58" s="23">
        <v>0</v>
      </c>
    </row>
    <row r="59" spans="1:3" ht="43.15" customHeight="1" x14ac:dyDescent="0.25">
      <c r="A59" s="13" t="s">
        <v>116</v>
      </c>
      <c r="B59" s="14" t="s">
        <v>117</v>
      </c>
      <c r="C59" s="23">
        <v>0</v>
      </c>
    </row>
    <row r="60" spans="1:3" ht="21.6" customHeight="1" x14ac:dyDescent="0.25">
      <c r="A60" s="13" t="s">
        <v>118</v>
      </c>
      <c r="B60" s="14" t="s">
        <v>118</v>
      </c>
      <c r="C60" s="23">
        <v>0</v>
      </c>
    </row>
    <row r="61" spans="1:3" ht="21.6" customHeight="1" x14ac:dyDescent="0.25">
      <c r="A61" s="13"/>
      <c r="B61" s="11" t="s">
        <v>22</v>
      </c>
      <c r="C61" s="23">
        <f>SUM(C57:C60)</f>
        <v>0</v>
      </c>
    </row>
    <row r="62" spans="1:3" ht="21.6" customHeight="1" x14ac:dyDescent="0.25">
      <c r="A62" s="91" t="s">
        <v>120</v>
      </c>
      <c r="B62" s="91"/>
      <c r="C62" s="91"/>
    </row>
    <row r="63" spans="1:3" ht="21.6" customHeight="1" x14ac:dyDescent="0.25">
      <c r="A63" s="13" t="s">
        <v>121</v>
      </c>
      <c r="B63" s="4"/>
      <c r="C63" s="23">
        <v>0</v>
      </c>
    </row>
    <row r="64" spans="1:3" ht="21.6" customHeight="1" x14ac:dyDescent="0.25">
      <c r="A64" s="25" t="s">
        <v>122</v>
      </c>
      <c r="B64" s="4" t="s">
        <v>123</v>
      </c>
      <c r="C64" s="23">
        <v>0</v>
      </c>
    </row>
    <row r="65" spans="1:3" ht="21.6" customHeight="1" x14ac:dyDescent="0.25">
      <c r="A65" s="13" t="s">
        <v>52</v>
      </c>
      <c r="B65" s="14" t="s">
        <v>124</v>
      </c>
      <c r="C65" s="23">
        <v>0</v>
      </c>
    </row>
    <row r="66" spans="1:3" ht="21.6" customHeight="1" x14ac:dyDescent="0.25">
      <c r="A66" s="13"/>
      <c r="B66" s="11" t="s">
        <v>125</v>
      </c>
      <c r="C66" s="23">
        <f>SUM(C63:C65)</f>
        <v>0</v>
      </c>
    </row>
    <row r="67" spans="1:3" ht="21.6" customHeight="1" x14ac:dyDescent="0.25">
      <c r="A67" s="91" t="s">
        <v>126</v>
      </c>
      <c r="B67" s="91"/>
      <c r="C67" s="91"/>
    </row>
    <row r="68" spans="1:3" ht="21.6" customHeight="1" x14ac:dyDescent="0.25">
      <c r="A68" s="13" t="s">
        <v>127</v>
      </c>
      <c r="B68" s="4" t="s">
        <v>128</v>
      </c>
      <c r="C68" s="23">
        <v>0</v>
      </c>
    </row>
    <row r="69" spans="1:3" ht="21.6" customHeight="1" x14ac:dyDescent="0.25">
      <c r="A69" s="7" t="s">
        <v>129</v>
      </c>
      <c r="B69" s="36" t="s">
        <v>130</v>
      </c>
      <c r="C69" s="23">
        <v>68</v>
      </c>
    </row>
    <row r="70" spans="1:3" ht="39.950000000000003" customHeight="1" x14ac:dyDescent="0.25">
      <c r="A70" s="13" t="s">
        <v>131</v>
      </c>
      <c r="B70" s="14" t="s">
        <v>289</v>
      </c>
      <c r="C70" s="23">
        <v>52</v>
      </c>
    </row>
    <row r="71" spans="1:3" ht="21.6" customHeight="1" x14ac:dyDescent="0.25">
      <c r="A71" s="13" t="s">
        <v>470</v>
      </c>
      <c r="B71" s="42" t="s">
        <v>471</v>
      </c>
      <c r="C71" s="23">
        <v>0</v>
      </c>
    </row>
    <row r="72" spans="1:3" ht="21.6" customHeight="1" x14ac:dyDescent="0.25">
      <c r="A72" s="25"/>
      <c r="B72" s="27" t="s">
        <v>135</v>
      </c>
      <c r="C72" s="23">
        <f>SUM(C68:C71)</f>
        <v>120</v>
      </c>
    </row>
    <row r="73" spans="1:3" ht="21.6" customHeight="1" x14ac:dyDescent="0.25">
      <c r="A73" s="25"/>
      <c r="B73" s="27" t="s">
        <v>22</v>
      </c>
      <c r="C73" s="23">
        <f>C35+C43+C47+C52+C55+C61+C66+C72</f>
        <v>347</v>
      </c>
    </row>
    <row r="74" spans="1:3" ht="21.6" customHeight="1" x14ac:dyDescent="0.25">
      <c r="A74" s="91" t="s">
        <v>137</v>
      </c>
      <c r="B74" s="91"/>
      <c r="C74" s="91"/>
    </row>
    <row r="75" spans="1:3" ht="21.6" customHeight="1" x14ac:dyDescent="0.25">
      <c r="A75" s="25" t="s">
        <v>138</v>
      </c>
      <c r="B75" s="4"/>
      <c r="C75" s="6">
        <f>IF(('October 2024 - December 2024'!C90)+SUM(E86+E98+E99+E108)  &lt; 0,(('October 2024 - December 2024'!C90))+SUM(E86+E98+E99+E108), TEXT((('October 2024 - December 2024'!C90))+SUM(E86+E98+E99+E108),"+$0.00"))</f>
        <v>-5733</v>
      </c>
    </row>
    <row r="76" spans="1:3" ht="21.6" customHeight="1" x14ac:dyDescent="0.25">
      <c r="A76" s="25" t="s">
        <v>139</v>
      </c>
      <c r="B76" s="4"/>
      <c r="C76" s="6">
        <v>0</v>
      </c>
    </row>
    <row r="77" spans="1:3" ht="21.6" customHeight="1" x14ac:dyDescent="0.25">
      <c r="A77" s="25" t="s">
        <v>140</v>
      </c>
      <c r="B77" s="4"/>
      <c r="C77" s="6" t="str">
        <f>IF(('October 2024 - December 2024'!C92)+SUM(E89) &lt; 0,(('October 2024 - December 2024'!C92))+SUM(E89), TEXT((('October 2024 - December 2024'!C92))+SUM(E89),"+$0.00"))</f>
        <v>+$0.00</v>
      </c>
    </row>
    <row r="78" spans="1:3" ht="43.15" customHeight="1" x14ac:dyDescent="0.25">
      <c r="A78" s="13" t="s">
        <v>141</v>
      </c>
      <c r="B78" s="4"/>
      <c r="C78" s="6">
        <v>0</v>
      </c>
    </row>
    <row r="79" spans="1:3" ht="43.15" customHeight="1" x14ac:dyDescent="0.25">
      <c r="A79" s="13" t="s">
        <v>142</v>
      </c>
      <c r="B79" s="4"/>
      <c r="C79" s="6">
        <v>0</v>
      </c>
    </row>
    <row r="80" spans="1:3" ht="21.6" customHeight="1" x14ac:dyDescent="0.25">
      <c r="A80" s="25"/>
      <c r="B80" s="27" t="s">
        <v>143</v>
      </c>
      <c r="C80" s="6">
        <f>C75+C76+C77+C78+C79</f>
        <v>-5733</v>
      </c>
    </row>
    <row r="81" spans="1:37" ht="21.6" customHeight="1" x14ac:dyDescent="0.25">
      <c r="A81" s="13"/>
      <c r="B81" s="11" t="s">
        <v>144</v>
      </c>
      <c r="C81" s="23">
        <f>C73</f>
        <v>347</v>
      </c>
      <c r="J81" s="43"/>
    </row>
    <row r="82" spans="1:37" ht="13.5" customHeight="1" x14ac:dyDescent="0.25">
      <c r="A82" s="15"/>
      <c r="B82" s="15"/>
    </row>
    <row r="83" spans="1:37" ht="13.5" customHeight="1" x14ac:dyDescent="0.25">
      <c r="A83" s="15"/>
      <c r="B83" s="15"/>
    </row>
    <row r="84" spans="1:37" ht="21.6" customHeight="1" x14ac:dyDescent="0.25">
      <c r="A84" s="95" t="s">
        <v>490</v>
      </c>
      <c r="B84" s="95"/>
      <c r="C84" s="95"/>
      <c r="D84" s="95"/>
      <c r="E84" s="95"/>
      <c r="F84" s="95"/>
      <c r="G84" s="95"/>
      <c r="J84"/>
    </row>
    <row r="85" spans="1:37" ht="21.6" customHeight="1" x14ac:dyDescent="0.25">
      <c r="A85" s="95" t="s">
        <v>146</v>
      </c>
      <c r="B85" s="95"/>
      <c r="C85" s="95" t="s">
        <v>28</v>
      </c>
      <c r="D85" s="95"/>
      <c r="E85" s="95" t="s">
        <v>29</v>
      </c>
      <c r="F85" s="95"/>
      <c r="G85" s="95"/>
      <c r="H85" s="15"/>
      <c r="J8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</row>
    <row r="86" spans="1:37" ht="43.15" customHeight="1" x14ac:dyDescent="0.25">
      <c r="A86" s="98" t="s">
        <v>126</v>
      </c>
      <c r="B86" s="99"/>
      <c r="C86" s="80" t="s">
        <v>217</v>
      </c>
      <c r="D86" s="80"/>
      <c r="E86" s="128">
        <v>0</v>
      </c>
      <c r="F86" s="128"/>
      <c r="G86" s="128"/>
      <c r="J86"/>
    </row>
    <row r="87" spans="1:37" ht="43.15" customHeight="1" x14ac:dyDescent="0.25">
      <c r="A87" s="100"/>
      <c r="B87" s="101"/>
      <c r="C87" s="122" t="s">
        <v>486</v>
      </c>
      <c r="D87" s="90"/>
      <c r="E87" s="128">
        <v>900</v>
      </c>
      <c r="F87" s="128"/>
      <c r="G87" s="128"/>
      <c r="J87"/>
    </row>
    <row r="88" spans="1:37" ht="21.6" customHeight="1" x14ac:dyDescent="0.25">
      <c r="A88" s="100"/>
      <c r="B88" s="101"/>
      <c r="C88" s="90" t="s">
        <v>290</v>
      </c>
      <c r="D88" s="90"/>
      <c r="E88" s="128">
        <v>0</v>
      </c>
      <c r="F88" s="128"/>
      <c r="G88" s="128"/>
      <c r="J88"/>
    </row>
    <row r="89" spans="1:37" ht="21.6" customHeight="1" x14ac:dyDescent="0.25">
      <c r="A89" s="100"/>
      <c r="B89" s="101"/>
      <c r="C89" s="106" t="s">
        <v>232</v>
      </c>
      <c r="D89" s="124"/>
      <c r="E89" s="131">
        <v>500</v>
      </c>
      <c r="F89" s="132"/>
      <c r="G89" s="133"/>
      <c r="J89"/>
    </row>
    <row r="90" spans="1:37" ht="180" customHeight="1" x14ac:dyDescent="0.25">
      <c r="A90" s="102"/>
      <c r="B90" s="103"/>
      <c r="C90" s="106" t="s">
        <v>501</v>
      </c>
      <c r="D90" s="124"/>
      <c r="E90" s="128">
        <v>395</v>
      </c>
      <c r="F90" s="128"/>
      <c r="G90" s="128"/>
      <c r="H90" s="31"/>
      <c r="J90"/>
    </row>
    <row r="91" spans="1:37" ht="21.6" customHeight="1" x14ac:dyDescent="0.25">
      <c r="A91" s="96" t="s">
        <v>147</v>
      </c>
      <c r="B91" s="96"/>
      <c r="C91" s="80"/>
      <c r="D91" s="80"/>
      <c r="E91" s="128">
        <f>C81</f>
        <v>347</v>
      </c>
      <c r="F91" s="128"/>
      <c r="G91" s="128"/>
      <c r="J91"/>
    </row>
    <row r="92" spans="1:37" ht="21.6" customHeight="1" x14ac:dyDescent="0.25">
      <c r="A92" s="96"/>
      <c r="B92" s="96"/>
      <c r="C92" s="94" t="s">
        <v>148</v>
      </c>
      <c r="D92" s="94"/>
      <c r="E92" s="77">
        <f>('October 2024 - December 2024'!E133+E12)-SUM(E86:E91)</f>
        <v>643.69999999999982</v>
      </c>
      <c r="F92" s="77"/>
      <c r="G92" s="77"/>
      <c r="J92"/>
    </row>
    <row r="93" spans="1:37" ht="13.5" customHeight="1" x14ac:dyDescent="0.25">
      <c r="J93"/>
    </row>
    <row r="94" spans="1:37" ht="21.6" customHeight="1" x14ac:dyDescent="0.25">
      <c r="A94" s="95" t="s">
        <v>291</v>
      </c>
      <c r="B94" s="95"/>
      <c r="C94" s="95"/>
      <c r="D94" s="95"/>
      <c r="E94" s="95"/>
      <c r="F94" s="95"/>
      <c r="G94" s="95"/>
      <c r="J94"/>
    </row>
    <row r="95" spans="1:37" ht="21.6" customHeight="1" x14ac:dyDescent="0.25">
      <c r="A95" s="95" t="s">
        <v>146</v>
      </c>
      <c r="B95" s="95"/>
      <c r="C95" s="95" t="s">
        <v>28</v>
      </c>
      <c r="D95" s="95"/>
      <c r="E95" s="95" t="s">
        <v>29</v>
      </c>
      <c r="F95" s="95"/>
      <c r="G95" s="95"/>
      <c r="H95" s="15"/>
      <c r="J9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96" t="s">
        <v>292</v>
      </c>
      <c r="B96" s="96"/>
      <c r="C96" s="80"/>
      <c r="D96" s="80"/>
      <c r="E96" s="77">
        <f>E92</f>
        <v>643.69999999999982</v>
      </c>
      <c r="F96" s="77"/>
      <c r="G96" s="77"/>
      <c r="J96"/>
    </row>
    <row r="97" spans="1:37" ht="43.15" customHeight="1" x14ac:dyDescent="0.25">
      <c r="A97" s="98" t="s">
        <v>126</v>
      </c>
      <c r="B97" s="99"/>
      <c r="C97" s="90" t="s">
        <v>329</v>
      </c>
      <c r="D97" s="90"/>
      <c r="E97" s="128">
        <v>0</v>
      </c>
      <c r="F97" s="128"/>
      <c r="G97" s="128"/>
      <c r="J97"/>
    </row>
    <row r="98" spans="1:37" ht="64.900000000000006" customHeight="1" x14ac:dyDescent="0.25">
      <c r="A98" s="100"/>
      <c r="B98" s="101"/>
      <c r="C98" s="90" t="s">
        <v>456</v>
      </c>
      <c r="D98" s="90"/>
      <c r="E98" s="128">
        <v>0</v>
      </c>
      <c r="F98" s="128"/>
      <c r="G98" s="128"/>
      <c r="J98"/>
    </row>
    <row r="99" spans="1:37" ht="21.6" customHeight="1" x14ac:dyDescent="0.25">
      <c r="A99" s="100"/>
      <c r="B99" s="101"/>
      <c r="C99" s="115" t="s">
        <v>505</v>
      </c>
      <c r="D99" s="124"/>
      <c r="E99" s="131">
        <v>1100</v>
      </c>
      <c r="F99" s="132"/>
      <c r="G99" s="133"/>
      <c r="J99"/>
    </row>
    <row r="100" spans="1:37" ht="180" customHeight="1" x14ac:dyDescent="0.25">
      <c r="A100" s="102"/>
      <c r="B100" s="103"/>
      <c r="C100" s="106" t="s">
        <v>500</v>
      </c>
      <c r="D100" s="124"/>
      <c r="E100" s="128">
        <v>395</v>
      </c>
      <c r="F100" s="128"/>
      <c r="G100" s="128"/>
      <c r="H100" s="31"/>
      <c r="J100"/>
    </row>
    <row r="101" spans="1:37" ht="21.6" customHeight="1" x14ac:dyDescent="0.25">
      <c r="A101" s="96" t="s">
        <v>147</v>
      </c>
      <c r="B101" s="96"/>
      <c r="C101" s="129"/>
      <c r="D101" s="129"/>
      <c r="E101" s="128">
        <f>C81</f>
        <v>347</v>
      </c>
      <c r="F101" s="128"/>
      <c r="G101" s="128"/>
      <c r="J101"/>
    </row>
    <row r="102" spans="1:37" ht="21.6" customHeight="1" x14ac:dyDescent="0.25">
      <c r="A102" s="96"/>
      <c r="B102" s="96"/>
      <c r="C102" s="104" t="s">
        <v>157</v>
      </c>
      <c r="D102" s="104"/>
      <c r="E102" s="77">
        <f>(E18+E96)-SUM(E97:E101)</f>
        <v>1206.6999999999998</v>
      </c>
      <c r="F102" s="77"/>
      <c r="G102" s="77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95" t="s">
        <v>293</v>
      </c>
      <c r="B105" s="95"/>
      <c r="C105" s="95"/>
      <c r="D105" s="95"/>
      <c r="E105" s="95"/>
      <c r="F105" s="95"/>
      <c r="G105" s="95"/>
      <c r="J105"/>
    </row>
    <row r="106" spans="1:37" ht="21.6" customHeight="1" x14ac:dyDescent="0.25">
      <c r="A106" s="95" t="s">
        <v>146</v>
      </c>
      <c r="B106" s="95"/>
      <c r="C106" s="95" t="s">
        <v>28</v>
      </c>
      <c r="D106" s="95"/>
      <c r="E106" s="95" t="s">
        <v>29</v>
      </c>
      <c r="F106" s="95"/>
      <c r="G106" s="95"/>
      <c r="H106" s="15"/>
      <c r="J106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96" t="s">
        <v>294</v>
      </c>
      <c r="B107" s="96"/>
      <c r="C107" s="80"/>
      <c r="D107" s="80"/>
      <c r="E107" s="77">
        <f>E102</f>
        <v>1206.6999999999998</v>
      </c>
      <c r="F107" s="77"/>
      <c r="G107" s="77"/>
      <c r="J107"/>
    </row>
    <row r="108" spans="1:37" ht="21.6" customHeight="1" x14ac:dyDescent="0.25">
      <c r="A108" s="98" t="s">
        <v>126</v>
      </c>
      <c r="B108" s="99"/>
      <c r="C108" s="130" t="s">
        <v>506</v>
      </c>
      <c r="D108" s="80"/>
      <c r="E108" s="128">
        <v>1100</v>
      </c>
      <c r="F108" s="128"/>
      <c r="G108" s="128"/>
      <c r="J108"/>
    </row>
    <row r="109" spans="1:37" ht="21.6" customHeight="1" x14ac:dyDescent="0.25">
      <c r="A109" s="100"/>
      <c r="B109" s="101"/>
      <c r="C109" s="90" t="s">
        <v>295</v>
      </c>
      <c r="D109" s="90"/>
      <c r="E109" s="128">
        <v>0</v>
      </c>
      <c r="F109" s="128"/>
      <c r="G109" s="128"/>
      <c r="J109"/>
    </row>
    <row r="110" spans="1:37" ht="180" customHeight="1" x14ac:dyDescent="0.25">
      <c r="A110" s="102"/>
      <c r="B110" s="103"/>
      <c r="C110" s="106" t="s">
        <v>502</v>
      </c>
      <c r="D110" s="124"/>
      <c r="E110" s="128">
        <v>395</v>
      </c>
      <c r="F110" s="128"/>
      <c r="G110" s="128"/>
      <c r="H110" s="31"/>
      <c r="J110"/>
    </row>
    <row r="111" spans="1:37" ht="21.6" customHeight="1" x14ac:dyDescent="0.25">
      <c r="A111" s="96" t="s">
        <v>147</v>
      </c>
      <c r="B111" s="96"/>
      <c r="C111" s="80"/>
      <c r="D111" s="80"/>
      <c r="E111" s="128">
        <f>C81</f>
        <v>347</v>
      </c>
      <c r="F111" s="128"/>
      <c r="G111" s="128"/>
    </row>
    <row r="112" spans="1:37" ht="21.6" customHeight="1" x14ac:dyDescent="0.25">
      <c r="A112" s="96"/>
      <c r="B112" s="96"/>
      <c r="C112" s="104" t="s">
        <v>157</v>
      </c>
      <c r="D112" s="104"/>
      <c r="E112" s="77">
        <f>(E24+E107)-SUM(E108:E111)</f>
        <v>1769.6999999999998</v>
      </c>
      <c r="F112" s="77"/>
      <c r="G112" s="77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94">
    <mergeCell ref="C88:D88"/>
    <mergeCell ref="E88:G88"/>
    <mergeCell ref="A112:B112"/>
    <mergeCell ref="C112:D112"/>
    <mergeCell ref="E112:G112"/>
    <mergeCell ref="C89:D89"/>
    <mergeCell ref="E89:G89"/>
    <mergeCell ref="C99:D99"/>
    <mergeCell ref="E99:G99"/>
    <mergeCell ref="C97:D97"/>
    <mergeCell ref="E97:G97"/>
    <mergeCell ref="C98:D98"/>
    <mergeCell ref="E98:G98"/>
    <mergeCell ref="A94:G94"/>
    <mergeCell ref="A95:B95"/>
    <mergeCell ref="C95:D95"/>
    <mergeCell ref="E95:G95"/>
    <mergeCell ref="C108:D108"/>
    <mergeCell ref="E108:G108"/>
    <mergeCell ref="C109:D109"/>
    <mergeCell ref="E109:G109"/>
    <mergeCell ref="A111:B111"/>
    <mergeCell ref="C111:D111"/>
    <mergeCell ref="E111:G111"/>
    <mergeCell ref="A105:G105"/>
    <mergeCell ref="A106:B106"/>
    <mergeCell ref="C106:D106"/>
    <mergeCell ref="E106:G106"/>
    <mergeCell ref="A107:B107"/>
    <mergeCell ref="C107:D107"/>
    <mergeCell ref="E107:G107"/>
    <mergeCell ref="A101:B101"/>
    <mergeCell ref="C101:D101"/>
    <mergeCell ref="E101:G101"/>
    <mergeCell ref="A102:B102"/>
    <mergeCell ref="C102:D102"/>
    <mergeCell ref="E102:G102"/>
    <mergeCell ref="A91:B91"/>
    <mergeCell ref="C91:D91"/>
    <mergeCell ref="E91:G91"/>
    <mergeCell ref="A92:B92"/>
    <mergeCell ref="C92:D92"/>
    <mergeCell ref="E92:G92"/>
    <mergeCell ref="A62:C62"/>
    <mergeCell ref="A67:C67"/>
    <mergeCell ref="A74:C74"/>
    <mergeCell ref="A84:G84"/>
    <mergeCell ref="A85:B85"/>
    <mergeCell ref="C85:D85"/>
    <mergeCell ref="E85:G85"/>
    <mergeCell ref="A36:C37"/>
    <mergeCell ref="A44:C44"/>
    <mergeCell ref="A48:C48"/>
    <mergeCell ref="A53:C53"/>
    <mergeCell ref="A56:C56"/>
    <mergeCell ref="C23:D23"/>
    <mergeCell ref="A24:B24"/>
    <mergeCell ref="C24:D24"/>
    <mergeCell ref="A29:C29"/>
    <mergeCell ref="A31:C31"/>
    <mergeCell ref="A18:B18"/>
    <mergeCell ref="C18:D18"/>
    <mergeCell ref="A20:E20"/>
    <mergeCell ref="C21:D21"/>
    <mergeCell ref="C22:D22"/>
    <mergeCell ref="A14:E14"/>
    <mergeCell ref="C15:D15"/>
    <mergeCell ref="C16:D16"/>
    <mergeCell ref="C17:D17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A86:B90"/>
    <mergeCell ref="C110:D110"/>
    <mergeCell ref="E110:G110"/>
    <mergeCell ref="A108:B110"/>
    <mergeCell ref="A97:B100"/>
    <mergeCell ref="C90:D90"/>
    <mergeCell ref="E90:G90"/>
    <mergeCell ref="C100:D100"/>
    <mergeCell ref="E100:G100"/>
    <mergeCell ref="C86:D86"/>
    <mergeCell ref="E86:G86"/>
    <mergeCell ref="C87:D87"/>
    <mergeCell ref="E87:G87"/>
    <mergeCell ref="A96:B96"/>
    <mergeCell ref="C96:D96"/>
    <mergeCell ref="E96:G96"/>
  </mergeCells>
  <conditionalFormatting sqref="C32:C35 C38:C43 C45:C47 C49:C52 C54:C55 C57:C61 C63:C66 C81">
    <cfRule type="cellIs" dxfId="120" priority="10" operator="equal">
      <formula>0</formula>
    </cfRule>
  </conditionalFormatting>
  <conditionalFormatting sqref="C68:C73">
    <cfRule type="cellIs" dxfId="119" priority="7" operator="equal">
      <formula>0</formula>
    </cfRule>
  </conditionalFormatting>
  <conditionalFormatting sqref="C71">
    <cfRule type="cellIs" dxfId="118" priority="8" operator="equal">
      <formula>0</formula>
    </cfRule>
  </conditionalFormatting>
  <conditionalFormatting sqref="D33">
    <cfRule type="cellIs" dxfId="117" priority="11" operator="equal">
      <formula>0</formula>
    </cfRule>
  </conditionalFormatting>
  <conditionalFormatting sqref="E86:E91">
    <cfRule type="cellIs" dxfId="116" priority="5" operator="equal">
      <formula>0</formula>
    </cfRule>
  </conditionalFormatting>
  <conditionalFormatting sqref="E90">
    <cfRule type="cellIs" dxfId="115" priority="6" operator="equal">
      <formula>0</formula>
    </cfRule>
  </conditionalFormatting>
  <conditionalFormatting sqref="E97:E101">
    <cfRule type="cellIs" dxfId="114" priority="3" operator="equal">
      <formula>0</formula>
    </cfRule>
  </conditionalFormatting>
  <conditionalFormatting sqref="E100">
    <cfRule type="cellIs" dxfId="113" priority="4" operator="equal">
      <formula>0</formula>
    </cfRule>
  </conditionalFormatting>
  <conditionalFormatting sqref="E108:E111">
    <cfRule type="cellIs" dxfId="112" priority="1" operator="equal">
      <formula>0</formula>
    </cfRule>
  </conditionalFormatting>
  <conditionalFormatting sqref="E110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3" zoomScaleNormal="100" workbookViewId="0">
      <selection activeCell="A11" sqref="A11:XFD1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3" t="s">
        <v>296</v>
      </c>
      <c r="B1" s="73"/>
      <c r="C1" s="73"/>
      <c r="D1" s="73"/>
      <c r="E1" s="73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174</v>
      </c>
      <c r="C3" s="6">
        <f>E109</f>
        <v>3458.7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113" t="s">
        <v>22</v>
      </c>
      <c r="B4" s="113"/>
      <c r="C4" s="6">
        <f>SUM(C3)</f>
        <v>3458.7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104" t="s">
        <v>23</v>
      </c>
      <c r="B5" s="104"/>
      <c r="C5" s="6">
        <f>C80</f>
        <v>-2433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6" t="s">
        <v>297</v>
      </c>
      <c r="B8" s="86"/>
      <c r="C8" s="86"/>
      <c r="D8" s="86"/>
      <c r="E8" s="86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</row>
    <row r="10" spans="1:25" ht="21.6" customHeight="1" x14ac:dyDescent="0.25">
      <c r="A10" s="13" t="s">
        <v>298</v>
      </c>
      <c r="B10" s="14" t="s">
        <v>32</v>
      </c>
      <c r="C10" s="80" t="s">
        <v>33</v>
      </c>
      <c r="D10" s="80"/>
      <c r="E10" s="6">
        <v>2405</v>
      </c>
    </row>
    <row r="11" spans="1:25" ht="21.6" customHeight="1" x14ac:dyDescent="0.25">
      <c r="A11" s="13" t="s">
        <v>299</v>
      </c>
      <c r="B11" s="14" t="s">
        <v>52</v>
      </c>
      <c r="C11" s="80" t="s">
        <v>195</v>
      </c>
      <c r="D11" s="80"/>
      <c r="E11" s="6">
        <v>0</v>
      </c>
    </row>
    <row r="12" spans="1:25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</row>
    <row r="13" spans="1:25" ht="13.5" customHeight="1" x14ac:dyDescent="0.25">
      <c r="A13" s="15"/>
      <c r="B13" s="15"/>
    </row>
    <row r="14" spans="1:25" ht="21.6" customHeight="1" x14ac:dyDescent="0.25">
      <c r="A14" s="86" t="s">
        <v>300</v>
      </c>
      <c r="B14" s="86"/>
      <c r="C14" s="86"/>
      <c r="D14" s="86"/>
      <c r="E14" s="86"/>
      <c r="G14" s="44"/>
      <c r="H14" s="46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 spans="1:25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</row>
    <row r="16" spans="1:25" ht="21.6" customHeight="1" x14ac:dyDescent="0.25">
      <c r="A16" s="13" t="s">
        <v>301</v>
      </c>
      <c r="B16" s="14" t="s">
        <v>32</v>
      </c>
      <c r="C16" s="80" t="s">
        <v>33</v>
      </c>
      <c r="D16" s="80"/>
      <c r="E16" s="6">
        <v>2405</v>
      </c>
    </row>
    <row r="17" spans="1:25" ht="21.6" customHeight="1" x14ac:dyDescent="0.25">
      <c r="A17" s="13" t="s">
        <v>302</v>
      </c>
      <c r="B17" s="14" t="s">
        <v>52</v>
      </c>
      <c r="C17" s="80" t="s">
        <v>195</v>
      </c>
      <c r="D17" s="80"/>
      <c r="E17" s="6">
        <v>0</v>
      </c>
    </row>
    <row r="18" spans="1:25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</row>
    <row r="19" spans="1:25" ht="13.5" customHeight="1" x14ac:dyDescent="0.25">
      <c r="A19" s="15"/>
      <c r="B19" s="15"/>
      <c r="C19" s="15"/>
      <c r="D19" s="32"/>
      <c r="E19" s="33"/>
    </row>
    <row r="20" spans="1:25" ht="21.6" customHeight="1" x14ac:dyDescent="0.25">
      <c r="A20" s="86" t="s">
        <v>303</v>
      </c>
      <c r="B20" s="86"/>
      <c r="C20" s="86"/>
      <c r="D20" s="86"/>
      <c r="E20" s="86"/>
      <c r="G20" s="44"/>
      <c r="H20" s="46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25" ht="21.6" customHeight="1" x14ac:dyDescent="0.25">
      <c r="A21" s="1" t="s">
        <v>4</v>
      </c>
      <c r="B21" s="1" t="s">
        <v>27</v>
      </c>
      <c r="C21" s="79" t="s">
        <v>28</v>
      </c>
      <c r="D21" s="79"/>
      <c r="E21" s="5" t="s">
        <v>29</v>
      </c>
    </row>
    <row r="22" spans="1:25" ht="21.6" customHeight="1" x14ac:dyDescent="0.25">
      <c r="A22" s="13" t="s">
        <v>304</v>
      </c>
      <c r="B22" s="14" t="s">
        <v>32</v>
      </c>
      <c r="C22" s="80" t="s">
        <v>33</v>
      </c>
      <c r="D22" s="80"/>
      <c r="E22" s="6">
        <v>2405</v>
      </c>
    </row>
    <row r="23" spans="1:25" ht="21.6" customHeight="1" x14ac:dyDescent="0.25">
      <c r="A23" s="13" t="s">
        <v>305</v>
      </c>
      <c r="B23" s="14" t="s">
        <v>52</v>
      </c>
      <c r="C23" s="80" t="s">
        <v>195</v>
      </c>
      <c r="D23" s="80"/>
      <c r="E23" s="6">
        <v>0</v>
      </c>
    </row>
    <row r="24" spans="1:25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</row>
    <row r="25" spans="1:25" ht="13.5" customHeight="1" x14ac:dyDescent="0.25">
      <c r="A25" s="15"/>
      <c r="B25" s="15"/>
      <c r="C25" s="15"/>
      <c r="D25" s="32"/>
      <c r="E25" s="33"/>
    </row>
    <row r="26" spans="1:25" ht="12.75" customHeight="1" x14ac:dyDescent="0.25">
      <c r="A26" s="15"/>
      <c r="B26" s="15"/>
      <c r="C26" s="15"/>
      <c r="D26" s="32"/>
      <c r="E26" s="33"/>
    </row>
    <row r="27" spans="1:25" ht="13.5" customHeight="1" x14ac:dyDescent="0.25">
      <c r="A27" s="15"/>
      <c r="B27" s="15"/>
      <c r="C27" s="15"/>
      <c r="D27" s="32"/>
      <c r="E27" s="33"/>
    </row>
    <row r="28" spans="1:25" ht="13.5" customHeight="1" x14ac:dyDescent="0.25">
      <c r="A28" s="15"/>
      <c r="B28" s="15"/>
    </row>
    <row r="29" spans="1:25" ht="21.6" customHeight="1" x14ac:dyDescent="0.25">
      <c r="A29" s="92" t="s">
        <v>306</v>
      </c>
      <c r="B29" s="92"/>
      <c r="C29" s="92"/>
    </row>
    <row r="30" spans="1:25" ht="21.6" customHeight="1" x14ac:dyDescent="0.25">
      <c r="A30" s="22" t="s">
        <v>27</v>
      </c>
      <c r="B30" s="22" t="s">
        <v>28</v>
      </c>
      <c r="C30" s="9" t="s">
        <v>29</v>
      </c>
      <c r="D30" s="20"/>
    </row>
    <row r="31" spans="1:25" ht="21.6" customHeight="1" x14ac:dyDescent="0.25">
      <c r="A31" s="91" t="s">
        <v>66</v>
      </c>
      <c r="B31" s="91"/>
      <c r="C31" s="91"/>
    </row>
    <row r="32" spans="1:25" ht="21.6" customHeight="1" x14ac:dyDescent="0.25">
      <c r="A32" s="13" t="s">
        <v>250</v>
      </c>
      <c r="B32" s="14"/>
      <c r="C32" s="23">
        <v>78</v>
      </c>
    </row>
    <row r="33" spans="1:3" ht="21.6" customHeight="1" x14ac:dyDescent="0.25">
      <c r="A33" s="13" t="s">
        <v>46</v>
      </c>
      <c r="B33" s="4"/>
      <c r="C33" s="23">
        <v>0</v>
      </c>
    </row>
    <row r="34" spans="1:3" ht="21.6" customHeight="1" x14ac:dyDescent="0.25">
      <c r="A34" s="13" t="s">
        <v>69</v>
      </c>
      <c r="B34" s="14" t="s">
        <v>70</v>
      </c>
      <c r="C34" s="23">
        <v>149</v>
      </c>
    </row>
    <row r="35" spans="1:3" ht="21.6" customHeight="1" x14ac:dyDescent="0.25">
      <c r="A35" s="25"/>
      <c r="B35" s="11" t="s">
        <v>72</v>
      </c>
      <c r="C35" s="23">
        <f>SUM(C32:C34)</f>
        <v>227</v>
      </c>
    </row>
    <row r="36" spans="1:3" ht="21.6" customHeight="1" x14ac:dyDescent="0.25">
      <c r="A36" s="91" t="s">
        <v>267</v>
      </c>
      <c r="B36" s="91"/>
      <c r="C36" s="91"/>
    </row>
    <row r="37" spans="1:3" ht="21.6" customHeight="1" x14ac:dyDescent="0.25">
      <c r="A37" s="91"/>
      <c r="B37" s="91"/>
      <c r="C37" s="91"/>
    </row>
    <row r="38" spans="1:3" ht="21.6" customHeight="1" x14ac:dyDescent="0.25">
      <c r="A38" s="13" t="s">
        <v>77</v>
      </c>
      <c r="B38" s="14"/>
      <c r="C38" s="23">
        <v>0</v>
      </c>
    </row>
    <row r="39" spans="1:3" ht="21.6" customHeight="1" x14ac:dyDescent="0.25">
      <c r="A39" s="13" t="s">
        <v>79</v>
      </c>
      <c r="B39" s="14"/>
      <c r="C39" s="23">
        <v>0</v>
      </c>
    </row>
    <row r="40" spans="1:3" ht="21.6" customHeight="1" x14ac:dyDescent="0.25">
      <c r="A40" s="13" t="s">
        <v>81</v>
      </c>
      <c r="B40" s="14"/>
      <c r="C40" s="23">
        <v>0</v>
      </c>
    </row>
    <row r="41" spans="1:3" ht="21.6" customHeight="1" x14ac:dyDescent="0.25">
      <c r="A41" s="13" t="s">
        <v>83</v>
      </c>
      <c r="B41" s="14"/>
      <c r="C41" s="23">
        <v>0</v>
      </c>
    </row>
    <row r="42" spans="1:3" ht="21.6" customHeight="1" x14ac:dyDescent="0.25">
      <c r="A42" s="13" t="s">
        <v>212</v>
      </c>
      <c r="B42" s="14"/>
      <c r="C42" s="23">
        <v>0</v>
      </c>
    </row>
    <row r="43" spans="1:3" ht="21.6" customHeight="1" x14ac:dyDescent="0.25">
      <c r="A43" s="13"/>
      <c r="B43" s="11" t="s">
        <v>85</v>
      </c>
      <c r="C43" s="23">
        <f>SUM(C38:C42)</f>
        <v>0</v>
      </c>
    </row>
    <row r="44" spans="1:3" ht="21.6" customHeight="1" x14ac:dyDescent="0.25">
      <c r="A44" s="91" t="s">
        <v>87</v>
      </c>
      <c r="B44" s="91"/>
      <c r="C44" s="91"/>
    </row>
    <row r="45" spans="1:3" ht="21.6" customHeight="1" x14ac:dyDescent="0.25">
      <c r="A45" s="13" t="s">
        <v>89</v>
      </c>
      <c r="B45" s="14" t="s">
        <v>90</v>
      </c>
      <c r="C45" s="23">
        <v>0</v>
      </c>
    </row>
    <row r="46" spans="1:3" ht="21.6" customHeight="1" x14ac:dyDescent="0.25">
      <c r="A46" s="13" t="s">
        <v>92</v>
      </c>
      <c r="B46" s="14" t="s">
        <v>93</v>
      </c>
      <c r="C46" s="23">
        <v>0</v>
      </c>
    </row>
    <row r="47" spans="1:3" ht="21.6" customHeight="1" x14ac:dyDescent="0.25">
      <c r="A47" s="13"/>
      <c r="B47" s="11" t="s">
        <v>95</v>
      </c>
      <c r="C47" s="23">
        <f>SUM(C45:C46)</f>
        <v>0</v>
      </c>
    </row>
    <row r="48" spans="1:3" ht="21.6" customHeight="1" x14ac:dyDescent="0.25">
      <c r="A48" s="91" t="s">
        <v>97</v>
      </c>
      <c r="B48" s="91"/>
      <c r="C48" s="91"/>
    </row>
    <row r="49" spans="1:5" ht="21.6" customHeight="1" x14ac:dyDescent="0.25">
      <c r="A49" s="13" t="s">
        <v>99</v>
      </c>
      <c r="B49" s="14" t="s">
        <v>100</v>
      </c>
      <c r="C49" s="23">
        <v>0</v>
      </c>
    </row>
    <row r="50" spans="1:5" ht="21.6" customHeight="1" x14ac:dyDescent="0.25">
      <c r="A50" s="25"/>
      <c r="B50" s="14" t="s">
        <v>102</v>
      </c>
      <c r="C50" s="23">
        <v>0</v>
      </c>
    </row>
    <row r="51" spans="1:5" ht="21.6" customHeight="1" x14ac:dyDescent="0.25">
      <c r="A51" s="25"/>
      <c r="B51" s="14" t="s">
        <v>104</v>
      </c>
      <c r="C51" s="23">
        <v>0</v>
      </c>
    </row>
    <row r="52" spans="1:5" ht="21.6" customHeight="1" x14ac:dyDescent="0.25">
      <c r="A52" s="25"/>
      <c r="B52" s="11" t="s">
        <v>106</v>
      </c>
      <c r="C52" s="23">
        <f>SUM(C49:C51)</f>
        <v>0</v>
      </c>
    </row>
    <row r="53" spans="1:5" ht="21.6" customHeight="1" x14ac:dyDescent="0.25">
      <c r="A53" s="91" t="s">
        <v>107</v>
      </c>
      <c r="B53" s="91"/>
      <c r="C53" s="91"/>
    </row>
    <row r="54" spans="1:5" ht="21.6" customHeight="1" x14ac:dyDescent="0.25">
      <c r="A54" s="13" t="s">
        <v>108</v>
      </c>
      <c r="B54" s="14" t="s">
        <v>109</v>
      </c>
      <c r="C54" s="23">
        <v>0</v>
      </c>
    </row>
    <row r="55" spans="1:5" ht="21.6" customHeight="1" x14ac:dyDescent="0.25">
      <c r="A55" s="25"/>
      <c r="B55" s="11" t="s">
        <v>110</v>
      </c>
      <c r="C55" s="23">
        <f>SUM(C54)</f>
        <v>0</v>
      </c>
    </row>
    <row r="56" spans="1:5" ht="21.6" customHeight="1" x14ac:dyDescent="0.25">
      <c r="A56" s="91" t="s">
        <v>111</v>
      </c>
      <c r="B56" s="91"/>
      <c r="C56" s="91"/>
    </row>
    <row r="57" spans="1:5" ht="43.15" customHeight="1" x14ac:dyDescent="0.25">
      <c r="A57" s="13" t="s">
        <v>268</v>
      </c>
      <c r="B57" s="14" t="s">
        <v>113</v>
      </c>
      <c r="C57" s="23">
        <v>0</v>
      </c>
      <c r="E57" s="48"/>
    </row>
    <row r="58" spans="1:5" ht="21.6" customHeight="1" x14ac:dyDescent="0.25">
      <c r="A58" s="13" t="s">
        <v>114</v>
      </c>
      <c r="B58" s="14" t="s">
        <v>115</v>
      </c>
      <c r="C58" s="23">
        <v>0</v>
      </c>
    </row>
    <row r="59" spans="1:5" ht="43.15" customHeight="1" x14ac:dyDescent="0.25">
      <c r="A59" s="13" t="s">
        <v>116</v>
      </c>
      <c r="B59" s="14" t="s">
        <v>117</v>
      </c>
      <c r="C59" s="23">
        <v>0</v>
      </c>
    </row>
    <row r="60" spans="1:5" ht="21.6" customHeight="1" x14ac:dyDescent="0.25">
      <c r="A60" s="13" t="s">
        <v>118</v>
      </c>
      <c r="B60" s="14" t="s">
        <v>118</v>
      </c>
      <c r="C60" s="23">
        <v>0</v>
      </c>
    </row>
    <row r="61" spans="1:5" ht="21.6" customHeight="1" x14ac:dyDescent="0.25">
      <c r="A61" s="13"/>
      <c r="B61" s="11" t="s">
        <v>22</v>
      </c>
      <c r="C61" s="23">
        <f>SUM(C57:C60)</f>
        <v>0</v>
      </c>
    </row>
    <row r="62" spans="1:5" ht="21.6" customHeight="1" x14ac:dyDescent="0.25">
      <c r="A62" s="91" t="s">
        <v>120</v>
      </c>
      <c r="B62" s="91"/>
      <c r="C62" s="91"/>
    </row>
    <row r="63" spans="1:5" ht="21.6" customHeight="1" x14ac:dyDescent="0.25">
      <c r="A63" s="13" t="s">
        <v>121</v>
      </c>
      <c r="B63" s="4"/>
      <c r="C63" s="23">
        <v>0</v>
      </c>
    </row>
    <row r="64" spans="1:5" ht="21.6" customHeight="1" x14ac:dyDescent="0.25">
      <c r="A64" s="25" t="s">
        <v>122</v>
      </c>
      <c r="B64" s="4" t="s">
        <v>123</v>
      </c>
      <c r="C64" s="23">
        <v>0</v>
      </c>
    </row>
    <row r="65" spans="1:10" ht="21.6" customHeight="1" x14ac:dyDescent="0.25">
      <c r="A65" s="13" t="s">
        <v>52</v>
      </c>
      <c r="B65" s="14" t="s">
        <v>124</v>
      </c>
      <c r="C65" s="23">
        <v>0</v>
      </c>
    </row>
    <row r="66" spans="1:10" ht="21.6" customHeight="1" x14ac:dyDescent="0.25">
      <c r="A66" s="13"/>
      <c r="B66" s="11" t="s">
        <v>125</v>
      </c>
      <c r="C66" s="23">
        <f>SUM(C63:C65)</f>
        <v>0</v>
      </c>
    </row>
    <row r="67" spans="1:10" ht="21.6" customHeight="1" x14ac:dyDescent="0.25">
      <c r="A67" s="91" t="s">
        <v>126</v>
      </c>
      <c r="B67" s="91"/>
      <c r="C67" s="91"/>
    </row>
    <row r="68" spans="1:10" ht="21.6" customHeight="1" x14ac:dyDescent="0.25">
      <c r="A68" s="13" t="s">
        <v>127</v>
      </c>
      <c r="B68" s="4" t="s">
        <v>128</v>
      </c>
      <c r="C68" s="23">
        <v>0</v>
      </c>
    </row>
    <row r="69" spans="1:10" ht="21.6" customHeight="1" x14ac:dyDescent="0.25">
      <c r="A69" s="7" t="s">
        <v>129</v>
      </c>
      <c r="B69" s="36" t="s">
        <v>130</v>
      </c>
      <c r="C69" s="23">
        <v>68</v>
      </c>
    </row>
    <row r="70" spans="1:10" ht="39.950000000000003" customHeight="1" x14ac:dyDescent="0.25">
      <c r="A70" s="13" t="s">
        <v>131</v>
      </c>
      <c r="B70" s="14" t="s">
        <v>289</v>
      </c>
      <c r="C70" s="23">
        <v>52</v>
      </c>
    </row>
    <row r="71" spans="1:10" ht="21.6" customHeight="1" x14ac:dyDescent="0.25">
      <c r="A71" s="13" t="s">
        <v>470</v>
      </c>
      <c r="B71" s="42" t="s">
        <v>471</v>
      </c>
      <c r="C71" s="23">
        <v>0</v>
      </c>
      <c r="H71"/>
      <c r="J71" s="31"/>
    </row>
    <row r="72" spans="1:10" ht="21.6" customHeight="1" x14ac:dyDescent="0.25">
      <c r="A72" s="25"/>
      <c r="B72" s="27" t="s">
        <v>135</v>
      </c>
      <c r="C72" s="23">
        <f>SUM(C68:C71)</f>
        <v>120</v>
      </c>
    </row>
    <row r="73" spans="1:10" ht="21.6" customHeight="1" x14ac:dyDescent="0.25">
      <c r="A73" s="25"/>
      <c r="B73" s="27" t="s">
        <v>22</v>
      </c>
      <c r="C73" s="23">
        <f>C35+C43+C47+C52+C55+C61+C66+C72</f>
        <v>347</v>
      </c>
    </row>
    <row r="74" spans="1:10" ht="21.6" customHeight="1" x14ac:dyDescent="0.25">
      <c r="A74" s="91" t="s">
        <v>137</v>
      </c>
      <c r="B74" s="91"/>
      <c r="C74" s="91"/>
    </row>
    <row r="75" spans="1:10" ht="21.6" customHeight="1" x14ac:dyDescent="0.25">
      <c r="A75" s="25" t="s">
        <v>138</v>
      </c>
      <c r="B75" s="4"/>
      <c r="C75" s="6">
        <f>IF(('January 2025 - March 2025'!C75)+SUM(E86+E95+E105) &lt; 0,(('January 2025 - March 2025'!C75))+SUM(E86+E95+E105), TEXT((('January 2025 - March 2025'!C75))+SUM(E86+E95+E105),"+$0.00"))</f>
        <v>-2433</v>
      </c>
    </row>
    <row r="76" spans="1:10" ht="21.6" customHeight="1" x14ac:dyDescent="0.25">
      <c r="A76" s="25" t="s">
        <v>139</v>
      </c>
      <c r="B76" s="4"/>
      <c r="C76" s="6">
        <v>0</v>
      </c>
    </row>
    <row r="77" spans="1:10" ht="21.6" customHeight="1" x14ac:dyDescent="0.25">
      <c r="A77" s="25" t="s">
        <v>140</v>
      </c>
      <c r="B77" s="4"/>
      <c r="C77" s="6" t="str">
        <f>IF(('January 2025 - March 2025'!C77)+SUM(0) &lt; 0,(('January 2025 - March 2025'!C77))+SUM(0), TEXT((('January 2025 - March 2025'!C77))+SUM(0),"+$0.00"))</f>
        <v>+$0.00</v>
      </c>
    </row>
    <row r="78" spans="1:10" ht="43.15" customHeight="1" x14ac:dyDescent="0.25">
      <c r="A78" s="13" t="s">
        <v>141</v>
      </c>
      <c r="B78" s="4"/>
      <c r="C78" s="6">
        <v>0</v>
      </c>
    </row>
    <row r="79" spans="1:10" ht="43.15" customHeight="1" x14ac:dyDescent="0.25">
      <c r="A79" s="13" t="s">
        <v>142</v>
      </c>
      <c r="B79" s="4"/>
      <c r="C79" s="6">
        <v>0</v>
      </c>
    </row>
    <row r="80" spans="1:10" ht="21.6" customHeight="1" x14ac:dyDescent="0.25">
      <c r="A80" s="25"/>
      <c r="B80" s="27" t="s">
        <v>143</v>
      </c>
      <c r="C80" s="6">
        <f>C75+C76+C77+C78+C79</f>
        <v>-2433</v>
      </c>
    </row>
    <row r="81" spans="1:8" ht="21.6" customHeight="1" x14ac:dyDescent="0.25">
      <c r="A81" s="13"/>
      <c r="B81" s="11" t="s">
        <v>144</v>
      </c>
      <c r="C81" s="23">
        <f>C73</f>
        <v>347</v>
      </c>
      <c r="H81" s="43"/>
    </row>
    <row r="82" spans="1:8" ht="13.5" customHeight="1" x14ac:dyDescent="0.25">
      <c r="A82" s="15"/>
      <c r="B82" s="15"/>
    </row>
    <row r="83" spans="1:8" ht="13.5" customHeight="1" x14ac:dyDescent="0.25">
      <c r="A83" s="15"/>
      <c r="B83" s="15"/>
      <c r="H83"/>
    </row>
    <row r="84" spans="1:8" ht="21.6" customHeight="1" x14ac:dyDescent="0.25">
      <c r="A84" s="95" t="s">
        <v>307</v>
      </c>
      <c r="B84" s="95"/>
      <c r="C84" s="95"/>
      <c r="D84" s="95"/>
      <c r="E84" s="95"/>
      <c r="H84"/>
    </row>
    <row r="85" spans="1:8" ht="21.6" customHeight="1" x14ac:dyDescent="0.25">
      <c r="A85" s="95" t="s">
        <v>146</v>
      </c>
      <c r="B85" s="95"/>
      <c r="C85" s="95" t="s">
        <v>28</v>
      </c>
      <c r="D85" s="95"/>
      <c r="E85" s="28" t="s">
        <v>29</v>
      </c>
      <c r="H85"/>
    </row>
    <row r="86" spans="1:8" ht="21.6" customHeight="1" x14ac:dyDescent="0.25">
      <c r="A86" s="98" t="s">
        <v>126</v>
      </c>
      <c r="B86" s="99"/>
      <c r="C86" s="130" t="s">
        <v>506</v>
      </c>
      <c r="D86" s="80"/>
      <c r="E86" s="23">
        <v>1100</v>
      </c>
      <c r="H86"/>
    </row>
    <row r="87" spans="1:8" ht="21.6" customHeight="1" x14ac:dyDescent="0.25">
      <c r="A87" s="100"/>
      <c r="B87" s="101"/>
      <c r="C87" s="80" t="s">
        <v>295</v>
      </c>
      <c r="D87" s="80"/>
      <c r="E87" s="23">
        <v>0</v>
      </c>
      <c r="H87"/>
    </row>
    <row r="88" spans="1:8" ht="180" customHeight="1" x14ac:dyDescent="0.25">
      <c r="A88" s="102"/>
      <c r="B88" s="103"/>
      <c r="C88" s="115" t="s">
        <v>502</v>
      </c>
      <c r="D88" s="124"/>
      <c r="E88" s="23">
        <v>395</v>
      </c>
    </row>
    <row r="89" spans="1:8" ht="21.6" customHeight="1" x14ac:dyDescent="0.25">
      <c r="A89" s="96" t="s">
        <v>147</v>
      </c>
      <c r="B89" s="96"/>
      <c r="C89" s="80"/>
      <c r="D89" s="80"/>
      <c r="E89" s="23">
        <f>C81</f>
        <v>347</v>
      </c>
      <c r="H89"/>
    </row>
    <row r="90" spans="1:8" ht="21.6" customHeight="1" x14ac:dyDescent="0.25">
      <c r="A90" s="96"/>
      <c r="B90" s="96"/>
      <c r="C90" s="94" t="s">
        <v>148</v>
      </c>
      <c r="D90" s="94"/>
      <c r="E90" s="6">
        <f>('January 2025 - March 2025'!E112+E12)-SUM(E86:E89)</f>
        <v>2332.6999999999998</v>
      </c>
      <c r="H90"/>
    </row>
    <row r="91" spans="1:8" ht="13.5" customHeight="1" x14ac:dyDescent="0.25">
      <c r="H91"/>
    </row>
    <row r="92" spans="1:8" ht="21.6" customHeight="1" x14ac:dyDescent="0.25">
      <c r="A92" s="95" t="s">
        <v>308</v>
      </c>
      <c r="B92" s="95"/>
      <c r="C92" s="95"/>
      <c r="D92" s="95"/>
      <c r="E92" s="95"/>
      <c r="H92"/>
    </row>
    <row r="93" spans="1:8" ht="21.6" customHeight="1" x14ac:dyDescent="0.25">
      <c r="A93" s="95" t="s">
        <v>146</v>
      </c>
      <c r="B93" s="95"/>
      <c r="C93" s="95" t="s">
        <v>28</v>
      </c>
      <c r="D93" s="95"/>
      <c r="E93" s="28" t="s">
        <v>29</v>
      </c>
      <c r="H93"/>
    </row>
    <row r="94" spans="1:8" ht="21.6" customHeight="1" x14ac:dyDescent="0.25">
      <c r="A94" s="96" t="s">
        <v>309</v>
      </c>
      <c r="B94" s="96"/>
      <c r="C94" s="80"/>
      <c r="D94" s="80"/>
      <c r="E94" s="6">
        <f>E90</f>
        <v>2332.6999999999998</v>
      </c>
      <c r="H94"/>
    </row>
    <row r="95" spans="1:8" ht="21.6" customHeight="1" x14ac:dyDescent="0.25">
      <c r="A95" s="98" t="s">
        <v>126</v>
      </c>
      <c r="B95" s="99"/>
      <c r="C95" s="130" t="s">
        <v>506</v>
      </c>
      <c r="D95" s="80"/>
      <c r="E95" s="23">
        <v>1100</v>
      </c>
      <c r="H95"/>
    </row>
    <row r="96" spans="1:8" ht="90" customHeight="1" x14ac:dyDescent="0.25">
      <c r="A96" s="100"/>
      <c r="B96" s="101"/>
      <c r="C96" s="90" t="s">
        <v>510</v>
      </c>
      <c r="D96" s="90"/>
      <c r="E96" s="23">
        <v>0</v>
      </c>
      <c r="H96"/>
    </row>
    <row r="97" spans="1:8" ht="180" customHeight="1" x14ac:dyDescent="0.25">
      <c r="A97" s="102"/>
      <c r="B97" s="103"/>
      <c r="C97" s="115" t="s">
        <v>502</v>
      </c>
      <c r="D97" s="124"/>
      <c r="E97" s="23">
        <v>395</v>
      </c>
    </row>
    <row r="98" spans="1:8" ht="21.6" customHeight="1" x14ac:dyDescent="0.25">
      <c r="A98" s="96" t="s">
        <v>147</v>
      </c>
      <c r="B98" s="96"/>
      <c r="C98" s="80"/>
      <c r="D98" s="80"/>
      <c r="E98" s="23">
        <f>C81</f>
        <v>347</v>
      </c>
      <c r="H98"/>
    </row>
    <row r="99" spans="1:8" ht="21.6" customHeight="1" x14ac:dyDescent="0.25">
      <c r="A99" s="96"/>
      <c r="B99" s="96"/>
      <c r="C99" s="104" t="s">
        <v>157</v>
      </c>
      <c r="D99" s="104"/>
      <c r="E99" s="6">
        <f>(E18+E94)-SUM(E95:E98)</f>
        <v>2895.7</v>
      </c>
      <c r="H99"/>
    </row>
    <row r="100" spans="1:8" ht="13.5" customHeight="1" x14ac:dyDescent="0.25">
      <c r="A100" s="30"/>
      <c r="B100" s="30"/>
      <c r="C100" s="30"/>
      <c r="D100" s="30"/>
      <c r="E100" s="30"/>
      <c r="H100"/>
    </row>
    <row r="101" spans="1:8" ht="17.25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95" t="s">
        <v>310</v>
      </c>
      <c r="B102" s="95"/>
      <c r="C102" s="95"/>
      <c r="D102" s="95"/>
      <c r="E102" s="95"/>
      <c r="H102"/>
    </row>
    <row r="103" spans="1:8" ht="21.6" customHeight="1" x14ac:dyDescent="0.25">
      <c r="A103" s="95" t="s">
        <v>146</v>
      </c>
      <c r="B103" s="95"/>
      <c r="C103" s="95" t="s">
        <v>28</v>
      </c>
      <c r="D103" s="95"/>
      <c r="E103" s="28" t="s">
        <v>29</v>
      </c>
      <c r="H103"/>
    </row>
    <row r="104" spans="1:8" ht="21.6" customHeight="1" x14ac:dyDescent="0.25">
      <c r="A104" s="96" t="s">
        <v>311</v>
      </c>
      <c r="B104" s="96"/>
      <c r="C104" s="80"/>
      <c r="D104" s="80"/>
      <c r="E104" s="6">
        <f>E99</f>
        <v>2895.7</v>
      </c>
      <c r="H104"/>
    </row>
    <row r="105" spans="1:8" ht="21.6" customHeight="1" x14ac:dyDescent="0.25">
      <c r="A105" s="98" t="s">
        <v>126</v>
      </c>
      <c r="B105" s="99"/>
      <c r="C105" s="130" t="s">
        <v>506</v>
      </c>
      <c r="D105" s="80"/>
      <c r="E105" s="23">
        <v>1100</v>
      </c>
      <c r="H105"/>
    </row>
    <row r="106" spans="1:8" ht="90" customHeight="1" x14ac:dyDescent="0.25">
      <c r="A106" s="100"/>
      <c r="B106" s="101"/>
      <c r="C106" s="90" t="s">
        <v>482</v>
      </c>
      <c r="D106" s="80"/>
      <c r="E106" s="23">
        <v>0</v>
      </c>
      <c r="H106"/>
    </row>
    <row r="107" spans="1:8" ht="180" customHeight="1" x14ac:dyDescent="0.25">
      <c r="A107" s="102"/>
      <c r="B107" s="103"/>
      <c r="C107" s="106" t="s">
        <v>502</v>
      </c>
      <c r="D107" s="124"/>
      <c r="E107" s="23">
        <v>395</v>
      </c>
    </row>
    <row r="108" spans="1:8" ht="21.6" customHeight="1" x14ac:dyDescent="0.25">
      <c r="A108" s="96" t="s">
        <v>147</v>
      </c>
      <c r="B108" s="96"/>
      <c r="C108" s="80"/>
      <c r="D108" s="80"/>
      <c r="E108" s="23">
        <f>C81</f>
        <v>347</v>
      </c>
      <c r="H108"/>
    </row>
    <row r="109" spans="1:8" ht="21.6" customHeight="1" x14ac:dyDescent="0.25">
      <c r="A109" s="96"/>
      <c r="B109" s="96"/>
      <c r="C109" s="104" t="s">
        <v>157</v>
      </c>
      <c r="D109" s="104"/>
      <c r="E109" s="6">
        <f>(E24+E104)-SUM(E105:E108)</f>
        <v>3458.7</v>
      </c>
      <c r="H109"/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68">
    <mergeCell ref="C105:D105"/>
    <mergeCell ref="C106:D106"/>
    <mergeCell ref="A108:B108"/>
    <mergeCell ref="C108:D108"/>
    <mergeCell ref="A85:B85"/>
    <mergeCell ref="C85:D85"/>
    <mergeCell ref="C86:D86"/>
    <mergeCell ref="C87:D87"/>
    <mergeCell ref="A89:B89"/>
    <mergeCell ref="C89:D89"/>
    <mergeCell ref="C88:D88"/>
    <mergeCell ref="A56:C56"/>
    <mergeCell ref="A62:C62"/>
    <mergeCell ref="A67:C67"/>
    <mergeCell ref="A109:B109"/>
    <mergeCell ref="C109:D109"/>
    <mergeCell ref="A99:B99"/>
    <mergeCell ref="C99:D99"/>
    <mergeCell ref="A102:E102"/>
    <mergeCell ref="A104:B104"/>
    <mergeCell ref="C104:D104"/>
    <mergeCell ref="A103:B103"/>
    <mergeCell ref="C103:D103"/>
    <mergeCell ref="A74:C74"/>
    <mergeCell ref="A84:E84"/>
    <mergeCell ref="A31:C31"/>
    <mergeCell ref="A36:C37"/>
    <mergeCell ref="A44:C44"/>
    <mergeCell ref="A48:C48"/>
    <mergeCell ref="A53:C53"/>
    <mergeCell ref="C22:D22"/>
    <mergeCell ref="C23:D23"/>
    <mergeCell ref="A24:B24"/>
    <mergeCell ref="C24:D24"/>
    <mergeCell ref="A29:C29"/>
    <mergeCell ref="C17:D17"/>
    <mergeCell ref="A18:B18"/>
    <mergeCell ref="C18:D18"/>
    <mergeCell ref="A20:E20"/>
    <mergeCell ref="C21:D21"/>
    <mergeCell ref="A14:E14"/>
    <mergeCell ref="C15:D15"/>
    <mergeCell ref="C16:D16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C97:D97"/>
    <mergeCell ref="C107:D107"/>
    <mergeCell ref="A105:B107"/>
    <mergeCell ref="A95:B97"/>
    <mergeCell ref="A86:B88"/>
    <mergeCell ref="A90:B90"/>
    <mergeCell ref="C90:D90"/>
    <mergeCell ref="A92:E92"/>
    <mergeCell ref="A93:B93"/>
    <mergeCell ref="C93:D93"/>
    <mergeCell ref="A94:B94"/>
    <mergeCell ref="C94:D94"/>
    <mergeCell ref="C95:D95"/>
    <mergeCell ref="C96:D96"/>
    <mergeCell ref="A98:B98"/>
    <mergeCell ref="C98:D98"/>
  </mergeCells>
  <conditionalFormatting sqref="C31:C35">
    <cfRule type="cellIs" dxfId="110" priority="16" operator="equal">
      <formula>0</formula>
    </cfRule>
  </conditionalFormatting>
  <conditionalFormatting sqref="C37:C47">
    <cfRule type="cellIs" dxfId="109" priority="14" operator="equal">
      <formula>0</formula>
    </cfRule>
  </conditionalFormatting>
  <conditionalFormatting sqref="C49:C52 C54:C55 C57:C61 C63:C66 C81">
    <cfRule type="cellIs" dxfId="108" priority="17" operator="equal">
      <formula>0</formula>
    </cfRule>
  </conditionalFormatting>
  <conditionalFormatting sqref="C68:C73">
    <cfRule type="cellIs" dxfId="107" priority="7" operator="equal">
      <formula>0</formula>
    </cfRule>
  </conditionalFormatting>
  <conditionalFormatting sqref="C71">
    <cfRule type="cellIs" dxfId="106" priority="8" operator="equal">
      <formula>0</formula>
    </cfRule>
  </conditionalFormatting>
  <conditionalFormatting sqref="D32">
    <cfRule type="cellIs" dxfId="105" priority="18" operator="equal">
      <formula>0</formula>
    </cfRule>
  </conditionalFormatting>
  <conditionalFormatting sqref="E86:E89">
    <cfRule type="cellIs" dxfId="104" priority="5" operator="equal">
      <formula>0</formula>
    </cfRule>
  </conditionalFormatting>
  <conditionalFormatting sqref="E88">
    <cfRule type="cellIs" dxfId="103" priority="6" operator="equal">
      <formula>0</formula>
    </cfRule>
  </conditionalFormatting>
  <conditionalFormatting sqref="E95:E98">
    <cfRule type="cellIs" dxfId="102" priority="3" operator="equal">
      <formula>0</formula>
    </cfRule>
  </conditionalFormatting>
  <conditionalFormatting sqref="E97">
    <cfRule type="cellIs" dxfId="101" priority="4" operator="equal">
      <formula>0</formula>
    </cfRule>
  </conditionalFormatting>
  <conditionalFormatting sqref="E105:E108">
    <cfRule type="cellIs" dxfId="100" priority="1" operator="equal">
      <formula>0</formula>
    </cfRule>
  </conditionalFormatting>
  <conditionalFormatting sqref="E107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7" zoomScaleNormal="100" workbookViewId="0">
      <selection activeCell="A12" sqref="A11:XFD1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3" t="s">
        <v>312</v>
      </c>
      <c r="B1" s="73"/>
      <c r="C1" s="73"/>
      <c r="D1" s="73"/>
      <c r="E1" s="73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174</v>
      </c>
      <c r="C3" s="6">
        <f>E109</f>
        <v>7199.7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113" t="s">
        <v>22</v>
      </c>
      <c r="B4" s="113"/>
      <c r="C4" s="6">
        <f>SUM(C3)</f>
        <v>7199.7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104" t="s">
        <v>23</v>
      </c>
      <c r="B5" s="104"/>
      <c r="C5" s="6">
        <f>C80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6" t="s">
        <v>313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314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315</v>
      </c>
      <c r="B11" s="14" t="s">
        <v>52</v>
      </c>
      <c r="C11" s="80" t="s">
        <v>195</v>
      </c>
      <c r="D11" s="80"/>
      <c r="E11" s="6">
        <v>0</v>
      </c>
    </row>
    <row r="12" spans="1:49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</row>
    <row r="13" spans="1:49" ht="13.5" customHeight="1" x14ac:dyDescent="0.25">
      <c r="A13" s="15"/>
      <c r="B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49" ht="21.6" customHeight="1" x14ac:dyDescent="0.25">
      <c r="A14" s="86" t="s">
        <v>316</v>
      </c>
      <c r="B14" s="86"/>
      <c r="C14" s="86"/>
      <c r="D14" s="86"/>
      <c r="E14" s="8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49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13" t="s">
        <v>317</v>
      </c>
      <c r="B16" s="14" t="s">
        <v>32</v>
      </c>
      <c r="C16" s="80" t="s">
        <v>33</v>
      </c>
      <c r="D16" s="80"/>
      <c r="E16" s="6">
        <v>2405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3" t="s">
        <v>318</v>
      </c>
      <c r="B17" s="14" t="s">
        <v>52</v>
      </c>
      <c r="C17" s="80" t="s">
        <v>195</v>
      </c>
      <c r="D17" s="80"/>
      <c r="E17" s="6">
        <v>0</v>
      </c>
    </row>
    <row r="18" spans="1:26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</row>
    <row r="19" spans="1:26" ht="13.5" customHeight="1" x14ac:dyDescent="0.25">
      <c r="A19" s="15"/>
      <c r="B19" s="15"/>
      <c r="C19" s="15"/>
      <c r="D19" s="32"/>
      <c r="E19" s="3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6" t="s">
        <v>319</v>
      </c>
      <c r="B20" s="86"/>
      <c r="C20" s="86"/>
      <c r="D20" s="86"/>
      <c r="E20" s="8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" t="s">
        <v>4</v>
      </c>
      <c r="B21" s="1" t="s">
        <v>27</v>
      </c>
      <c r="C21" s="79" t="s">
        <v>28</v>
      </c>
      <c r="D21" s="79"/>
      <c r="E21" s="5" t="s">
        <v>29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320</v>
      </c>
      <c r="B22" s="14" t="s">
        <v>32</v>
      </c>
      <c r="C22" s="80" t="s">
        <v>33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321</v>
      </c>
      <c r="B23" s="14" t="s">
        <v>52</v>
      </c>
      <c r="C23" s="80" t="s">
        <v>195</v>
      </c>
      <c r="D23" s="80"/>
      <c r="E23" s="6">
        <v>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</row>
    <row r="25" spans="1:26" ht="13.5" customHeight="1" x14ac:dyDescent="0.25">
      <c r="A25" s="15"/>
      <c r="B25" s="15"/>
      <c r="C25" s="15"/>
      <c r="D25" s="32"/>
      <c r="E25" s="33"/>
    </row>
    <row r="26" spans="1:26" ht="12.75" customHeight="1" x14ac:dyDescent="0.25">
      <c r="A26" s="15"/>
      <c r="B26" s="15"/>
      <c r="C26" s="15"/>
      <c r="D26" s="32"/>
      <c r="E26" s="33"/>
    </row>
    <row r="27" spans="1:26" ht="13.5" customHeight="1" x14ac:dyDescent="0.25">
      <c r="A27" s="15"/>
      <c r="B27" s="15"/>
      <c r="C27" s="15"/>
      <c r="D27" s="32"/>
      <c r="E27" s="33"/>
    </row>
    <row r="28" spans="1:26" ht="13.5" customHeight="1" x14ac:dyDescent="0.25">
      <c r="A28" s="15"/>
      <c r="B28" s="15"/>
    </row>
    <row r="29" spans="1:26" ht="21.6" customHeight="1" x14ac:dyDescent="0.25">
      <c r="A29" s="92" t="s">
        <v>322</v>
      </c>
      <c r="B29" s="92"/>
      <c r="C29" s="92"/>
    </row>
    <row r="30" spans="1:26" ht="21.6" customHeight="1" x14ac:dyDescent="0.25">
      <c r="A30" s="22" t="s">
        <v>27</v>
      </c>
      <c r="B30" s="22" t="s">
        <v>28</v>
      </c>
      <c r="C30" s="9" t="s">
        <v>29</v>
      </c>
      <c r="D30" s="20"/>
    </row>
    <row r="31" spans="1:26" ht="21.6" customHeight="1" x14ac:dyDescent="0.25">
      <c r="A31" s="91" t="s">
        <v>66</v>
      </c>
      <c r="B31" s="91"/>
      <c r="C31" s="91"/>
    </row>
    <row r="32" spans="1:26" ht="21.6" customHeight="1" x14ac:dyDescent="0.25">
      <c r="A32" s="13" t="s">
        <v>250</v>
      </c>
      <c r="B32" s="14"/>
      <c r="C32" s="23">
        <v>78</v>
      </c>
      <c r="D32" s="45"/>
    </row>
    <row r="33" spans="1:3" ht="21.6" customHeight="1" x14ac:dyDescent="0.25">
      <c r="A33" s="13" t="s">
        <v>46</v>
      </c>
      <c r="B33" s="4"/>
      <c r="C33" s="23">
        <v>0</v>
      </c>
    </row>
    <row r="34" spans="1:3" ht="21.6" customHeight="1" x14ac:dyDescent="0.25">
      <c r="A34" s="13" t="s">
        <v>69</v>
      </c>
      <c r="B34" s="14" t="s">
        <v>70</v>
      </c>
      <c r="C34" s="23">
        <v>149</v>
      </c>
    </row>
    <row r="35" spans="1:3" ht="21.6" customHeight="1" x14ac:dyDescent="0.25">
      <c r="A35" s="25"/>
      <c r="B35" s="11" t="s">
        <v>72</v>
      </c>
      <c r="C35" s="23">
        <f>SUM(C32:C34)</f>
        <v>227</v>
      </c>
    </row>
    <row r="36" spans="1:3" ht="21.6" customHeight="1" x14ac:dyDescent="0.25">
      <c r="A36" s="91" t="s">
        <v>267</v>
      </c>
      <c r="B36" s="91"/>
      <c r="C36" s="91"/>
    </row>
    <row r="37" spans="1:3" ht="21.6" customHeight="1" x14ac:dyDescent="0.25">
      <c r="A37" s="91"/>
      <c r="B37" s="91"/>
      <c r="C37" s="91"/>
    </row>
    <row r="38" spans="1:3" ht="21.6" customHeight="1" x14ac:dyDescent="0.25">
      <c r="A38" s="13" t="s">
        <v>77</v>
      </c>
      <c r="B38" s="14"/>
      <c r="C38" s="23">
        <v>0</v>
      </c>
    </row>
    <row r="39" spans="1:3" ht="21.6" customHeight="1" x14ac:dyDescent="0.25">
      <c r="A39" s="13" t="s">
        <v>79</v>
      </c>
      <c r="B39" s="14"/>
      <c r="C39" s="23">
        <v>0</v>
      </c>
    </row>
    <row r="40" spans="1:3" ht="21.6" customHeight="1" x14ac:dyDescent="0.25">
      <c r="A40" s="13" t="s">
        <v>81</v>
      </c>
      <c r="B40" s="14"/>
      <c r="C40" s="23">
        <v>0</v>
      </c>
    </row>
    <row r="41" spans="1:3" ht="21.6" customHeight="1" x14ac:dyDescent="0.25">
      <c r="A41" s="13" t="s">
        <v>83</v>
      </c>
      <c r="B41" s="14"/>
      <c r="C41" s="23">
        <v>0</v>
      </c>
    </row>
    <row r="42" spans="1:3" ht="43.15" customHeight="1" x14ac:dyDescent="0.25">
      <c r="A42" s="13" t="s">
        <v>141</v>
      </c>
      <c r="B42" s="14"/>
      <c r="C42" s="23">
        <v>0</v>
      </c>
    </row>
    <row r="43" spans="1:3" ht="21.6" customHeight="1" x14ac:dyDescent="0.25">
      <c r="A43" s="13"/>
      <c r="B43" s="11" t="s">
        <v>85</v>
      </c>
      <c r="C43" s="23">
        <f>SUM(C38:C42)</f>
        <v>0</v>
      </c>
    </row>
    <row r="44" spans="1:3" ht="21.6" customHeight="1" x14ac:dyDescent="0.25">
      <c r="A44" s="91" t="s">
        <v>87</v>
      </c>
      <c r="B44" s="91"/>
      <c r="C44" s="91"/>
    </row>
    <row r="45" spans="1:3" ht="21.6" customHeight="1" x14ac:dyDescent="0.25">
      <c r="A45" s="13" t="s">
        <v>89</v>
      </c>
      <c r="B45" s="14" t="s">
        <v>90</v>
      </c>
      <c r="C45" s="23">
        <v>0</v>
      </c>
    </row>
    <row r="46" spans="1:3" ht="21.6" customHeight="1" x14ac:dyDescent="0.25">
      <c r="A46" s="13" t="s">
        <v>92</v>
      </c>
      <c r="B46" s="14" t="s">
        <v>93</v>
      </c>
      <c r="C46" s="23">
        <v>0</v>
      </c>
    </row>
    <row r="47" spans="1:3" ht="21.6" customHeight="1" x14ac:dyDescent="0.25">
      <c r="A47" s="13"/>
      <c r="B47" s="11" t="s">
        <v>95</v>
      </c>
      <c r="C47" s="23">
        <f>SUM(C45:C46)</f>
        <v>0</v>
      </c>
    </row>
    <row r="48" spans="1:3" ht="21.6" customHeight="1" x14ac:dyDescent="0.25">
      <c r="A48" s="91" t="s">
        <v>97</v>
      </c>
      <c r="B48" s="91"/>
      <c r="C48" s="91"/>
    </row>
    <row r="49" spans="1:3" ht="21.6" customHeight="1" x14ac:dyDescent="0.25">
      <c r="A49" s="13" t="s">
        <v>99</v>
      </c>
      <c r="B49" s="14" t="s">
        <v>100</v>
      </c>
      <c r="C49" s="23">
        <v>0</v>
      </c>
    </row>
    <row r="50" spans="1:3" ht="21.6" customHeight="1" x14ac:dyDescent="0.25">
      <c r="A50" s="25"/>
      <c r="B50" s="14" t="s">
        <v>102</v>
      </c>
      <c r="C50" s="23">
        <v>0</v>
      </c>
    </row>
    <row r="51" spans="1:3" ht="21.6" customHeight="1" x14ac:dyDescent="0.25">
      <c r="A51" s="25"/>
      <c r="B51" s="14" t="s">
        <v>104</v>
      </c>
      <c r="C51" s="23">
        <v>0</v>
      </c>
    </row>
    <row r="52" spans="1:3" ht="21.6" customHeight="1" x14ac:dyDescent="0.25">
      <c r="A52" s="25"/>
      <c r="B52" s="11" t="s">
        <v>106</v>
      </c>
      <c r="C52" s="23">
        <f>SUM(C49:C51)</f>
        <v>0</v>
      </c>
    </row>
    <row r="53" spans="1:3" ht="21.6" customHeight="1" x14ac:dyDescent="0.25">
      <c r="A53" s="91" t="s">
        <v>107</v>
      </c>
      <c r="B53" s="91"/>
      <c r="C53" s="91"/>
    </row>
    <row r="54" spans="1:3" ht="21.6" customHeight="1" x14ac:dyDescent="0.25">
      <c r="A54" s="13" t="s">
        <v>108</v>
      </c>
      <c r="B54" s="14" t="s">
        <v>109</v>
      </c>
      <c r="C54" s="23">
        <v>0</v>
      </c>
    </row>
    <row r="55" spans="1:3" ht="21.6" customHeight="1" x14ac:dyDescent="0.25">
      <c r="A55" s="25"/>
      <c r="B55" s="11" t="s">
        <v>110</v>
      </c>
      <c r="C55" s="23">
        <f>SUM(C54)</f>
        <v>0</v>
      </c>
    </row>
    <row r="56" spans="1:3" ht="21.6" customHeight="1" x14ac:dyDescent="0.25">
      <c r="A56" s="91" t="s">
        <v>111</v>
      </c>
      <c r="B56" s="91"/>
      <c r="C56" s="91"/>
    </row>
    <row r="57" spans="1:3" ht="43.15" customHeight="1" x14ac:dyDescent="0.25">
      <c r="A57" s="13" t="s">
        <v>268</v>
      </c>
      <c r="B57" s="14" t="s">
        <v>113</v>
      </c>
      <c r="C57" s="23">
        <v>0</v>
      </c>
    </row>
    <row r="58" spans="1:3" ht="21.6" customHeight="1" x14ac:dyDescent="0.25">
      <c r="A58" s="13" t="s">
        <v>114</v>
      </c>
      <c r="B58" s="14" t="s">
        <v>115</v>
      </c>
      <c r="C58" s="23">
        <v>0</v>
      </c>
    </row>
    <row r="59" spans="1:3" ht="43.15" customHeight="1" x14ac:dyDescent="0.25">
      <c r="A59" s="13" t="s">
        <v>116</v>
      </c>
      <c r="B59" s="14" t="s">
        <v>117</v>
      </c>
      <c r="C59" s="23">
        <v>0</v>
      </c>
    </row>
    <row r="60" spans="1:3" ht="21.6" customHeight="1" x14ac:dyDescent="0.25">
      <c r="A60" s="13" t="s">
        <v>118</v>
      </c>
      <c r="B60" s="14" t="s">
        <v>118</v>
      </c>
      <c r="C60" s="23">
        <v>0</v>
      </c>
    </row>
    <row r="61" spans="1:3" ht="21.6" customHeight="1" x14ac:dyDescent="0.25">
      <c r="A61" s="13"/>
      <c r="B61" s="11" t="s">
        <v>22</v>
      </c>
      <c r="C61" s="23">
        <f>SUM(C57:C60)</f>
        <v>0</v>
      </c>
    </row>
    <row r="62" spans="1:3" ht="21.6" customHeight="1" x14ac:dyDescent="0.25">
      <c r="A62" s="91" t="s">
        <v>120</v>
      </c>
      <c r="B62" s="91"/>
      <c r="C62" s="91"/>
    </row>
    <row r="63" spans="1:3" ht="21.6" customHeight="1" x14ac:dyDescent="0.25">
      <c r="A63" s="13" t="s">
        <v>121</v>
      </c>
      <c r="B63" s="4"/>
      <c r="C63" s="23">
        <v>0</v>
      </c>
    </row>
    <row r="64" spans="1:3" ht="21.6" customHeight="1" x14ac:dyDescent="0.25">
      <c r="A64" s="25" t="s">
        <v>122</v>
      </c>
      <c r="B64" s="4" t="s">
        <v>123</v>
      </c>
      <c r="C64" s="23">
        <v>0</v>
      </c>
    </row>
    <row r="65" spans="1:10" ht="21.6" customHeight="1" x14ac:dyDescent="0.25">
      <c r="A65" s="13" t="s">
        <v>52</v>
      </c>
      <c r="B65" s="14" t="s">
        <v>124</v>
      </c>
      <c r="C65" s="23">
        <v>0</v>
      </c>
    </row>
    <row r="66" spans="1:10" ht="21.6" customHeight="1" x14ac:dyDescent="0.25">
      <c r="A66" s="13"/>
      <c r="B66" s="11" t="s">
        <v>125</v>
      </c>
      <c r="C66" s="23">
        <f>SUM(C63:C65)</f>
        <v>0</v>
      </c>
    </row>
    <row r="67" spans="1:10" ht="21.6" customHeight="1" x14ac:dyDescent="0.25">
      <c r="A67" s="91" t="s">
        <v>126</v>
      </c>
      <c r="B67" s="91"/>
      <c r="C67" s="91"/>
    </row>
    <row r="68" spans="1:10" ht="21.6" customHeight="1" x14ac:dyDescent="0.25">
      <c r="A68" s="13" t="s">
        <v>127</v>
      </c>
      <c r="B68" s="4" t="s">
        <v>128</v>
      </c>
      <c r="C68" s="23">
        <v>0</v>
      </c>
    </row>
    <row r="69" spans="1:10" ht="21.6" customHeight="1" x14ac:dyDescent="0.25">
      <c r="A69" s="7" t="s">
        <v>129</v>
      </c>
      <c r="B69" s="36" t="s">
        <v>130</v>
      </c>
      <c r="C69" s="23">
        <v>68</v>
      </c>
    </row>
    <row r="70" spans="1:10" ht="39.950000000000003" customHeight="1" x14ac:dyDescent="0.25">
      <c r="A70" s="13" t="s">
        <v>131</v>
      </c>
      <c r="B70" s="14" t="s">
        <v>289</v>
      </c>
      <c r="C70" s="23">
        <v>52</v>
      </c>
    </row>
    <row r="71" spans="1:10" ht="21.6" customHeight="1" x14ac:dyDescent="0.25">
      <c r="A71" s="13" t="s">
        <v>470</v>
      </c>
      <c r="B71" s="42" t="s">
        <v>471</v>
      </c>
      <c r="C71" s="23">
        <v>0</v>
      </c>
      <c r="H71"/>
      <c r="J71" s="31"/>
    </row>
    <row r="72" spans="1:10" ht="21.6" customHeight="1" x14ac:dyDescent="0.25">
      <c r="A72" s="25"/>
      <c r="B72" s="27" t="s">
        <v>135</v>
      </c>
      <c r="C72" s="23">
        <f>SUM(C68:C71)</f>
        <v>120</v>
      </c>
    </row>
    <row r="73" spans="1:10" ht="21.6" customHeight="1" x14ac:dyDescent="0.25">
      <c r="A73" s="25"/>
      <c r="B73" s="27" t="s">
        <v>22</v>
      </c>
      <c r="C73" s="23">
        <f>C35+C43+C47+C52+C55+C61+C66+C72</f>
        <v>347</v>
      </c>
    </row>
    <row r="74" spans="1:10" ht="21.6" customHeight="1" x14ac:dyDescent="0.25">
      <c r="A74" s="91" t="s">
        <v>137</v>
      </c>
      <c r="B74" s="91"/>
      <c r="C74" s="91"/>
    </row>
    <row r="75" spans="1:10" ht="21.6" customHeight="1" x14ac:dyDescent="0.25">
      <c r="A75" s="25" t="s">
        <v>138</v>
      </c>
      <c r="B75" s="4"/>
      <c r="C75" s="6" t="str">
        <f>IF(('April 2025 - June 2025'!C75)+SUM(E87+E96+E106) &lt; 0,(('April 2025 - June 2025'!C75))+SUM(E87+E96+E106), TEXT((('April 2025 - June 2025'!C75))+SUM(E87+E96+E106),"+$0.00"))</f>
        <v>+$0.00</v>
      </c>
    </row>
    <row r="76" spans="1:10" ht="21.6" customHeight="1" x14ac:dyDescent="0.25">
      <c r="A76" s="25" t="s">
        <v>139</v>
      </c>
      <c r="B76" s="4"/>
      <c r="C76" s="6">
        <v>0</v>
      </c>
    </row>
    <row r="77" spans="1:10" ht="21.6" customHeight="1" x14ac:dyDescent="0.25">
      <c r="A77" s="25" t="s">
        <v>140</v>
      </c>
      <c r="B77" s="4"/>
      <c r="C77" s="6" t="str">
        <f>IF(('April 2025 - June 2025'!C77)+SUM(0) &lt; 0,(('April 2025 - June 2025'!C77))+SUM(0), TEXT((('April 2025 - June 2025'!C77))+SUM(0),"+$0.00"))</f>
        <v>+$0.00</v>
      </c>
    </row>
    <row r="78" spans="1:10" ht="43.15" customHeight="1" x14ac:dyDescent="0.25">
      <c r="A78" s="13" t="s">
        <v>141</v>
      </c>
      <c r="B78" s="4"/>
      <c r="C78" s="6">
        <v>0</v>
      </c>
    </row>
    <row r="79" spans="1:10" ht="43.15" customHeight="1" x14ac:dyDescent="0.25">
      <c r="A79" s="13" t="s">
        <v>142</v>
      </c>
      <c r="B79" s="4"/>
      <c r="C79" s="6">
        <v>0</v>
      </c>
    </row>
    <row r="80" spans="1:10" ht="21.6" customHeight="1" x14ac:dyDescent="0.25">
      <c r="A80" s="25"/>
      <c r="B80" s="27" t="s">
        <v>143</v>
      </c>
      <c r="C80" s="6">
        <f>C75+C76+C77+C78+C79</f>
        <v>0</v>
      </c>
    </row>
    <row r="81" spans="1:8" ht="21.6" customHeight="1" x14ac:dyDescent="0.25">
      <c r="A81" s="13"/>
      <c r="B81" s="11" t="s">
        <v>144</v>
      </c>
      <c r="C81" s="23">
        <f>C73</f>
        <v>347</v>
      </c>
      <c r="H81" s="43"/>
    </row>
    <row r="82" spans="1:8" ht="13.5" customHeight="1" x14ac:dyDescent="0.25">
      <c r="A82" s="15"/>
      <c r="B82" s="15"/>
      <c r="H82"/>
    </row>
    <row r="83" spans="1:8" ht="13.5" customHeight="1" x14ac:dyDescent="0.25">
      <c r="A83" s="15"/>
      <c r="B83" s="15"/>
      <c r="H83"/>
    </row>
    <row r="84" spans="1:8" ht="21.6" customHeight="1" x14ac:dyDescent="0.25">
      <c r="A84" s="134" t="s">
        <v>323</v>
      </c>
      <c r="B84" s="134"/>
      <c r="C84" s="134"/>
      <c r="D84" s="134"/>
      <c r="E84" s="134"/>
      <c r="H84"/>
    </row>
    <row r="85" spans="1:8" ht="21.6" customHeight="1" x14ac:dyDescent="0.25">
      <c r="A85" s="134" t="s">
        <v>146</v>
      </c>
      <c r="B85" s="134"/>
      <c r="C85" s="134" t="s">
        <v>28</v>
      </c>
      <c r="D85" s="134"/>
      <c r="E85" s="50" t="s">
        <v>29</v>
      </c>
      <c r="H85"/>
    </row>
    <row r="86" spans="1:8" ht="43.15" customHeight="1" x14ac:dyDescent="0.25">
      <c r="A86" s="98" t="s">
        <v>126</v>
      </c>
      <c r="B86" s="99"/>
      <c r="C86" s="90" t="s">
        <v>329</v>
      </c>
      <c r="D86" s="90"/>
      <c r="E86" s="23">
        <v>0</v>
      </c>
      <c r="H86"/>
    </row>
    <row r="87" spans="1:8" ht="21.6" customHeight="1" x14ac:dyDescent="0.25">
      <c r="A87" s="100"/>
      <c r="B87" s="101"/>
      <c r="C87" s="130" t="s">
        <v>507</v>
      </c>
      <c r="D87" s="80"/>
      <c r="E87" s="23">
        <v>1100</v>
      </c>
      <c r="H87"/>
    </row>
    <row r="88" spans="1:8" ht="39.950000000000003" customHeight="1" x14ac:dyDescent="0.25">
      <c r="A88" s="102"/>
      <c r="B88" s="103"/>
      <c r="C88" s="106" t="s">
        <v>481</v>
      </c>
      <c r="D88" s="124"/>
      <c r="E88" s="23">
        <v>0</v>
      </c>
    </row>
    <row r="89" spans="1:8" ht="21.6" customHeight="1" x14ac:dyDescent="0.25">
      <c r="A89" s="96" t="s">
        <v>147</v>
      </c>
      <c r="B89" s="96"/>
      <c r="C89" s="80"/>
      <c r="D89" s="80"/>
      <c r="E89" s="23">
        <f>C81</f>
        <v>347</v>
      </c>
      <c r="H89"/>
    </row>
    <row r="90" spans="1:8" ht="21.6" customHeight="1" x14ac:dyDescent="0.25">
      <c r="A90" s="96"/>
      <c r="B90" s="96"/>
      <c r="C90" s="94" t="s">
        <v>148</v>
      </c>
      <c r="D90" s="94"/>
      <c r="E90" s="6">
        <f>('April 2025 - June 2025'!E109+E12)-SUM(E86:E89)</f>
        <v>4416.7</v>
      </c>
      <c r="H90"/>
    </row>
    <row r="91" spans="1:8" ht="13.5" customHeight="1" x14ac:dyDescent="0.25">
      <c r="A91" s="51"/>
      <c r="B91" s="51"/>
      <c r="C91" s="51"/>
      <c r="D91" s="51"/>
      <c r="E91" s="51"/>
      <c r="H91"/>
    </row>
    <row r="92" spans="1:8" ht="21.6" customHeight="1" x14ac:dyDescent="0.25">
      <c r="A92" s="134" t="s">
        <v>325</v>
      </c>
      <c r="B92" s="134"/>
      <c r="C92" s="134"/>
      <c r="D92" s="134"/>
      <c r="E92" s="134"/>
      <c r="H92"/>
    </row>
    <row r="93" spans="1:8" ht="21.6" customHeight="1" x14ac:dyDescent="0.25">
      <c r="A93" s="134" t="s">
        <v>146</v>
      </c>
      <c r="B93" s="134"/>
      <c r="C93" s="134" t="s">
        <v>28</v>
      </c>
      <c r="D93" s="134"/>
      <c r="E93" s="50" t="s">
        <v>29</v>
      </c>
      <c r="H93"/>
    </row>
    <row r="94" spans="1:8" ht="21.6" customHeight="1" x14ac:dyDescent="0.25">
      <c r="A94" s="96" t="s">
        <v>326</v>
      </c>
      <c r="B94" s="96"/>
      <c r="C94" s="80"/>
      <c r="D94" s="80"/>
      <c r="E94" s="6">
        <f>E90</f>
        <v>4416.7</v>
      </c>
      <c r="H94"/>
    </row>
    <row r="95" spans="1:8" ht="43.15" customHeight="1" x14ac:dyDescent="0.25">
      <c r="A95" s="98" t="s">
        <v>126</v>
      </c>
      <c r="B95" s="99"/>
      <c r="C95" s="90" t="s">
        <v>329</v>
      </c>
      <c r="D95" s="90"/>
      <c r="E95" s="23">
        <v>0</v>
      </c>
      <c r="H95"/>
    </row>
    <row r="96" spans="1:8" ht="21.6" customHeight="1" x14ac:dyDescent="0.25">
      <c r="A96" s="100"/>
      <c r="B96" s="101"/>
      <c r="C96" s="130" t="s">
        <v>508</v>
      </c>
      <c r="D96" s="80"/>
      <c r="E96" s="23">
        <v>1333</v>
      </c>
      <c r="H96"/>
    </row>
    <row r="97" spans="1:8" ht="39.950000000000003" customHeight="1" x14ac:dyDescent="0.25">
      <c r="A97" s="102"/>
      <c r="B97" s="103"/>
      <c r="C97" s="106" t="s">
        <v>481</v>
      </c>
      <c r="D97" s="124"/>
      <c r="E97" s="23">
        <v>0</v>
      </c>
    </row>
    <row r="98" spans="1:8" ht="21.6" customHeight="1" x14ac:dyDescent="0.25">
      <c r="A98" s="96" t="s">
        <v>147</v>
      </c>
      <c r="B98" s="96"/>
      <c r="C98" s="80"/>
      <c r="D98" s="80"/>
      <c r="E98" s="23">
        <f>C81</f>
        <v>347</v>
      </c>
      <c r="H98"/>
    </row>
    <row r="99" spans="1:8" ht="21.6" customHeight="1" x14ac:dyDescent="0.25">
      <c r="A99" s="96"/>
      <c r="B99" s="96"/>
      <c r="C99" s="104" t="s">
        <v>157</v>
      </c>
      <c r="D99" s="104"/>
      <c r="E99" s="6">
        <f>(E18+E94)-SUM(E95:E98)</f>
        <v>5141.7</v>
      </c>
      <c r="H99"/>
    </row>
    <row r="100" spans="1:8" ht="13.5" customHeight="1" x14ac:dyDescent="0.25">
      <c r="A100" s="30"/>
      <c r="B100" s="30"/>
      <c r="C100" s="30"/>
      <c r="D100" s="30"/>
      <c r="E100" s="30"/>
      <c r="H100"/>
    </row>
    <row r="101" spans="1:8" ht="17.25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135" t="s">
        <v>327</v>
      </c>
      <c r="B102" s="135"/>
      <c r="C102" s="135"/>
      <c r="D102" s="135"/>
      <c r="E102" s="135"/>
      <c r="H102"/>
    </row>
    <row r="103" spans="1:8" ht="21.6" customHeight="1" x14ac:dyDescent="0.25">
      <c r="A103" s="134" t="s">
        <v>146</v>
      </c>
      <c r="B103" s="134"/>
      <c r="C103" s="134" t="s">
        <v>28</v>
      </c>
      <c r="D103" s="134"/>
      <c r="E103" s="50" t="s">
        <v>29</v>
      </c>
      <c r="H103"/>
    </row>
    <row r="104" spans="1:8" ht="21.6" customHeight="1" x14ac:dyDescent="0.25">
      <c r="A104" s="96" t="s">
        <v>328</v>
      </c>
      <c r="B104" s="96"/>
      <c r="C104" s="80"/>
      <c r="D104" s="80"/>
      <c r="E104" s="6">
        <f>E99</f>
        <v>5141.7</v>
      </c>
      <c r="H104"/>
    </row>
    <row r="105" spans="1:8" ht="21.6" customHeight="1" x14ac:dyDescent="0.25">
      <c r="A105" s="98" t="s">
        <v>126</v>
      </c>
      <c r="B105" s="99"/>
      <c r="C105" s="80" t="s">
        <v>329</v>
      </c>
      <c r="D105" s="80"/>
      <c r="E105" s="23">
        <v>0</v>
      </c>
      <c r="H105"/>
    </row>
    <row r="106" spans="1:8" ht="21.6" customHeight="1" x14ac:dyDescent="0.25">
      <c r="A106" s="100"/>
      <c r="B106" s="101"/>
      <c r="C106" s="130" t="s">
        <v>472</v>
      </c>
      <c r="D106" s="80"/>
      <c r="E106" s="23">
        <v>0</v>
      </c>
      <c r="H106"/>
    </row>
    <row r="107" spans="1:8" ht="39.950000000000003" customHeight="1" x14ac:dyDescent="0.25">
      <c r="A107" s="102"/>
      <c r="B107" s="103"/>
      <c r="C107" s="106" t="s">
        <v>481</v>
      </c>
      <c r="D107" s="124"/>
      <c r="E107" s="23">
        <v>0</v>
      </c>
    </row>
    <row r="108" spans="1:8" ht="21.6" customHeight="1" x14ac:dyDescent="0.25">
      <c r="A108" s="96" t="s">
        <v>147</v>
      </c>
      <c r="B108" s="96"/>
      <c r="C108" s="80"/>
      <c r="D108" s="80"/>
      <c r="E108" s="23">
        <f>C81</f>
        <v>347</v>
      </c>
    </row>
    <row r="109" spans="1:8" ht="21.6" customHeight="1" x14ac:dyDescent="0.25">
      <c r="A109" s="96"/>
      <c r="B109" s="96"/>
      <c r="C109" s="104" t="s">
        <v>157</v>
      </c>
      <c r="D109" s="104"/>
      <c r="E109" s="6">
        <f>(E24+E104)-SUM(E105:E108)</f>
        <v>7199.7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68">
    <mergeCell ref="C105:D105"/>
    <mergeCell ref="C106:D106"/>
    <mergeCell ref="A108:B108"/>
    <mergeCell ref="C108:D108"/>
    <mergeCell ref="A109:B109"/>
    <mergeCell ref="C109:D109"/>
    <mergeCell ref="A99:B99"/>
    <mergeCell ref="C99:D99"/>
    <mergeCell ref="A102:E102"/>
    <mergeCell ref="A104:B104"/>
    <mergeCell ref="C104:D104"/>
    <mergeCell ref="A103:B103"/>
    <mergeCell ref="C103:D103"/>
    <mergeCell ref="C94:D94"/>
    <mergeCell ref="C95:D95"/>
    <mergeCell ref="C96:D96"/>
    <mergeCell ref="A98:B98"/>
    <mergeCell ref="C98:D98"/>
    <mergeCell ref="A62:C62"/>
    <mergeCell ref="A67:C67"/>
    <mergeCell ref="A74:C74"/>
    <mergeCell ref="A84:E84"/>
    <mergeCell ref="A85:B85"/>
    <mergeCell ref="C85:D85"/>
    <mergeCell ref="A36:C37"/>
    <mergeCell ref="A44:C44"/>
    <mergeCell ref="A48:C48"/>
    <mergeCell ref="A53:C53"/>
    <mergeCell ref="A56:C56"/>
    <mergeCell ref="C23:D23"/>
    <mergeCell ref="A24:B24"/>
    <mergeCell ref="C24:D24"/>
    <mergeCell ref="A29:C29"/>
    <mergeCell ref="A31:C31"/>
    <mergeCell ref="A18:B18"/>
    <mergeCell ref="C18:D18"/>
    <mergeCell ref="A20:E20"/>
    <mergeCell ref="C21:D21"/>
    <mergeCell ref="C22:D22"/>
    <mergeCell ref="A14:E14"/>
    <mergeCell ref="C15:D15"/>
    <mergeCell ref="C16:D16"/>
    <mergeCell ref="C17:D17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C88:D88"/>
    <mergeCell ref="C97:D97"/>
    <mergeCell ref="C107:D107"/>
    <mergeCell ref="A95:B97"/>
    <mergeCell ref="A105:B107"/>
    <mergeCell ref="A86:B88"/>
    <mergeCell ref="C86:D86"/>
    <mergeCell ref="C87:D87"/>
    <mergeCell ref="A89:B89"/>
    <mergeCell ref="C89:D89"/>
    <mergeCell ref="A90:B90"/>
    <mergeCell ref="C90:D90"/>
    <mergeCell ref="A92:E92"/>
    <mergeCell ref="A93:B93"/>
    <mergeCell ref="C93:D93"/>
    <mergeCell ref="A94:B94"/>
  </mergeCells>
  <conditionalFormatting sqref="C31">
    <cfRule type="cellIs" dxfId="98" priority="16" operator="equal">
      <formula>0</formula>
    </cfRule>
  </conditionalFormatting>
  <conditionalFormatting sqref="C37:C47">
    <cfRule type="cellIs" dxfId="97" priority="14" operator="equal">
      <formula>0</formula>
    </cfRule>
  </conditionalFormatting>
  <conditionalFormatting sqref="C68:C73">
    <cfRule type="cellIs" dxfId="96" priority="7" operator="equal">
      <formula>0</formula>
    </cfRule>
  </conditionalFormatting>
  <conditionalFormatting sqref="C71">
    <cfRule type="cellIs" dxfId="95" priority="8" operator="equal">
      <formula>0</formula>
    </cfRule>
  </conditionalFormatting>
  <conditionalFormatting sqref="C32:D32 C33:C35 C49:C52 C54:C55 C57:C61 C63:C66 C81">
    <cfRule type="cellIs" dxfId="94" priority="17" operator="equal">
      <formula>0</formula>
    </cfRule>
  </conditionalFormatting>
  <conditionalFormatting sqref="E86:E89">
    <cfRule type="cellIs" dxfId="93" priority="5" operator="equal">
      <formula>0</formula>
    </cfRule>
  </conditionalFormatting>
  <conditionalFormatting sqref="E88">
    <cfRule type="cellIs" dxfId="92" priority="6" operator="equal">
      <formula>0</formula>
    </cfRule>
  </conditionalFormatting>
  <conditionalFormatting sqref="E95:E98">
    <cfRule type="cellIs" dxfId="91" priority="3" operator="equal">
      <formula>0</formula>
    </cfRule>
  </conditionalFormatting>
  <conditionalFormatting sqref="E97">
    <cfRule type="cellIs" dxfId="90" priority="4" operator="equal">
      <formula>0</formula>
    </cfRule>
  </conditionalFormatting>
  <conditionalFormatting sqref="E105:E108">
    <cfRule type="cellIs" dxfId="89" priority="1" operator="equal">
      <formula>0</formula>
    </cfRule>
  </conditionalFormatting>
  <conditionalFormatting sqref="E107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zoomScaleNormal="100" workbookViewId="0">
      <selection activeCell="A12" sqref="A11:XFD1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330</v>
      </c>
      <c r="B1" s="73"/>
      <c r="C1" s="73"/>
      <c r="D1" s="73"/>
      <c r="E1" s="73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174</v>
      </c>
      <c r="C3" s="6">
        <f>E109</f>
        <v>13373.7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113" t="s">
        <v>22</v>
      </c>
      <c r="B4" s="113"/>
      <c r="C4" s="6">
        <f>SUM(C3)</f>
        <v>13373.7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104" t="s">
        <v>23</v>
      </c>
      <c r="B5" s="104"/>
      <c r="C5" s="6">
        <f>C80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36" t="s">
        <v>331</v>
      </c>
      <c r="B8" s="136"/>
      <c r="C8" s="136"/>
      <c r="D8" s="136"/>
      <c r="E8" s="13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332</v>
      </c>
      <c r="B10" s="14" t="s">
        <v>32</v>
      </c>
      <c r="C10" s="80" t="s">
        <v>33</v>
      </c>
      <c r="D10" s="80"/>
      <c r="E10" s="6">
        <v>2405</v>
      </c>
    </row>
    <row r="11" spans="1:26" ht="21.6" customHeight="1" x14ac:dyDescent="0.25">
      <c r="A11" s="13" t="s">
        <v>333</v>
      </c>
      <c r="B11" s="14" t="s">
        <v>52</v>
      </c>
      <c r="C11" s="80" t="s">
        <v>195</v>
      </c>
      <c r="D11" s="80"/>
      <c r="E11" s="6">
        <v>0</v>
      </c>
    </row>
    <row r="12" spans="1:26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</row>
    <row r="13" spans="1:26" ht="21.6" customHeight="1" x14ac:dyDescent="0.25">
      <c r="A13" s="15"/>
      <c r="B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136" t="s">
        <v>334</v>
      </c>
      <c r="B14" s="136"/>
      <c r="C14" s="136"/>
      <c r="D14" s="136"/>
      <c r="E14" s="13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3" t="s">
        <v>335</v>
      </c>
      <c r="B16" s="14" t="s">
        <v>32</v>
      </c>
      <c r="C16" s="80" t="s">
        <v>33</v>
      </c>
      <c r="D16" s="80"/>
      <c r="E16" s="6">
        <v>2405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3" t="s">
        <v>336</v>
      </c>
      <c r="B17" s="14" t="s">
        <v>52</v>
      </c>
      <c r="C17" s="80" t="s">
        <v>195</v>
      </c>
      <c r="D17" s="80"/>
      <c r="E17" s="6">
        <v>0</v>
      </c>
    </row>
    <row r="18" spans="1:26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</row>
    <row r="19" spans="1:26" ht="21.6" customHeight="1" x14ac:dyDescent="0.25">
      <c r="A19" s="15"/>
      <c r="B19" s="15"/>
      <c r="C19" s="15"/>
      <c r="D19" s="32"/>
      <c r="E19" s="3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6" t="s">
        <v>337</v>
      </c>
      <c r="B20" s="136"/>
      <c r="C20" s="136"/>
      <c r="D20" s="136"/>
      <c r="E20" s="13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" t="s">
        <v>4</v>
      </c>
      <c r="B21" s="1" t="s">
        <v>27</v>
      </c>
      <c r="C21" s="79" t="s">
        <v>28</v>
      </c>
      <c r="D21" s="79"/>
      <c r="E21" s="5" t="s">
        <v>29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338</v>
      </c>
      <c r="B22" s="14" t="s">
        <v>32</v>
      </c>
      <c r="C22" s="80" t="s">
        <v>33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339</v>
      </c>
      <c r="B23" s="14" t="s">
        <v>52</v>
      </c>
      <c r="C23" s="80" t="s">
        <v>195</v>
      </c>
      <c r="D23" s="80"/>
      <c r="E23" s="6">
        <v>0</v>
      </c>
    </row>
    <row r="24" spans="1:26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</row>
    <row r="25" spans="1:26" ht="21.6" customHeight="1" x14ac:dyDescent="0.25">
      <c r="A25" s="15"/>
      <c r="B25" s="15"/>
      <c r="C25" s="15"/>
      <c r="D25" s="32"/>
      <c r="E25" s="33"/>
    </row>
    <row r="26" spans="1:26" ht="21.6" customHeight="1" x14ac:dyDescent="0.25">
      <c r="A26" s="15"/>
      <c r="B26" s="15"/>
      <c r="C26" s="15"/>
      <c r="D26" s="32"/>
      <c r="E26" s="33"/>
    </row>
    <row r="27" spans="1:26" ht="21.6" customHeight="1" x14ac:dyDescent="0.25">
      <c r="A27" s="15"/>
      <c r="B27" s="15"/>
      <c r="C27" s="15"/>
      <c r="D27" s="32"/>
      <c r="E27" s="33"/>
    </row>
    <row r="28" spans="1:26" ht="21.6" customHeight="1" x14ac:dyDescent="0.25">
      <c r="A28" s="15"/>
      <c r="B28" s="15"/>
    </row>
    <row r="29" spans="1:26" ht="21.6" customHeight="1" x14ac:dyDescent="0.25">
      <c r="A29" s="92" t="s">
        <v>340</v>
      </c>
      <c r="B29" s="92"/>
      <c r="C29" s="92"/>
    </row>
    <row r="30" spans="1:26" ht="21.6" customHeight="1" x14ac:dyDescent="0.25">
      <c r="A30" s="22" t="s">
        <v>27</v>
      </c>
      <c r="B30" s="22" t="s">
        <v>28</v>
      </c>
      <c r="C30" s="9" t="s">
        <v>29</v>
      </c>
      <c r="D30" s="20"/>
    </row>
    <row r="31" spans="1:26" ht="21.6" customHeight="1" x14ac:dyDescent="0.25">
      <c r="A31" s="91" t="s">
        <v>66</v>
      </c>
      <c r="B31" s="91"/>
      <c r="C31" s="91"/>
    </row>
    <row r="32" spans="1:26" ht="21.6" customHeight="1" x14ac:dyDescent="0.25">
      <c r="A32" s="13" t="s">
        <v>250</v>
      </c>
      <c r="B32" s="14"/>
      <c r="C32" s="23">
        <v>78</v>
      </c>
      <c r="E32" s="45"/>
    </row>
    <row r="33" spans="1:3" ht="21.6" customHeight="1" x14ac:dyDescent="0.25">
      <c r="A33" s="13" t="s">
        <v>46</v>
      </c>
      <c r="B33" s="4"/>
      <c r="C33" s="23">
        <v>0</v>
      </c>
    </row>
    <row r="34" spans="1:3" ht="21.6" customHeight="1" x14ac:dyDescent="0.25">
      <c r="A34" s="13" t="s">
        <v>69</v>
      </c>
      <c r="B34" s="14" t="s">
        <v>70</v>
      </c>
      <c r="C34" s="23">
        <v>149</v>
      </c>
    </row>
    <row r="35" spans="1:3" ht="21.6" customHeight="1" x14ac:dyDescent="0.25">
      <c r="A35" s="25"/>
      <c r="B35" s="11" t="s">
        <v>72</v>
      </c>
      <c r="C35" s="23">
        <f>SUM(C32:C34)</f>
        <v>227</v>
      </c>
    </row>
    <row r="36" spans="1:3" ht="21.6" customHeight="1" x14ac:dyDescent="0.25">
      <c r="A36" s="91" t="s">
        <v>267</v>
      </c>
      <c r="B36" s="91"/>
      <c r="C36" s="91"/>
    </row>
    <row r="37" spans="1:3" ht="21.6" customHeight="1" x14ac:dyDescent="0.25">
      <c r="A37" s="91"/>
      <c r="B37" s="91"/>
      <c r="C37" s="91"/>
    </row>
    <row r="38" spans="1:3" ht="21.6" customHeight="1" x14ac:dyDescent="0.25">
      <c r="A38" s="13" t="s">
        <v>77</v>
      </c>
      <c r="B38" s="14"/>
      <c r="C38" s="23">
        <v>0</v>
      </c>
    </row>
    <row r="39" spans="1:3" ht="21.6" customHeight="1" x14ac:dyDescent="0.25">
      <c r="A39" s="13" t="s">
        <v>79</v>
      </c>
      <c r="B39" s="14"/>
      <c r="C39" s="23">
        <v>0</v>
      </c>
    </row>
    <row r="40" spans="1:3" ht="21.6" customHeight="1" x14ac:dyDescent="0.25">
      <c r="A40" s="13" t="s">
        <v>81</v>
      </c>
      <c r="B40" s="14"/>
      <c r="C40" s="23">
        <v>0</v>
      </c>
    </row>
    <row r="41" spans="1:3" ht="21.6" customHeight="1" x14ac:dyDescent="0.25">
      <c r="A41" s="13" t="s">
        <v>83</v>
      </c>
      <c r="B41" s="14"/>
      <c r="C41" s="23">
        <v>0</v>
      </c>
    </row>
    <row r="42" spans="1:3" ht="43.15" customHeight="1" x14ac:dyDescent="0.25">
      <c r="A42" s="13" t="s">
        <v>141</v>
      </c>
      <c r="B42" s="14"/>
      <c r="C42" s="23">
        <v>0</v>
      </c>
    </row>
    <row r="43" spans="1:3" ht="21.6" customHeight="1" x14ac:dyDescent="0.25">
      <c r="A43" s="13"/>
      <c r="B43" s="11" t="s">
        <v>85</v>
      </c>
      <c r="C43" s="23">
        <f>SUM(C38:C42)</f>
        <v>0</v>
      </c>
    </row>
    <row r="44" spans="1:3" ht="21.6" customHeight="1" x14ac:dyDescent="0.25">
      <c r="A44" s="91" t="s">
        <v>87</v>
      </c>
      <c r="B44" s="91"/>
      <c r="C44" s="91"/>
    </row>
    <row r="45" spans="1:3" ht="21.6" customHeight="1" x14ac:dyDescent="0.25">
      <c r="A45" s="13" t="s">
        <v>89</v>
      </c>
      <c r="B45" s="14" t="s">
        <v>90</v>
      </c>
      <c r="C45" s="23">
        <v>0</v>
      </c>
    </row>
    <row r="46" spans="1:3" ht="21.6" customHeight="1" x14ac:dyDescent="0.25">
      <c r="A46" s="13" t="s">
        <v>92</v>
      </c>
      <c r="B46" s="14" t="s">
        <v>93</v>
      </c>
      <c r="C46" s="23">
        <v>0</v>
      </c>
    </row>
    <row r="47" spans="1:3" ht="21.6" customHeight="1" x14ac:dyDescent="0.25">
      <c r="A47" s="13"/>
      <c r="B47" s="11" t="s">
        <v>95</v>
      </c>
      <c r="C47" s="23">
        <f>SUM(C45:C46)</f>
        <v>0</v>
      </c>
    </row>
    <row r="48" spans="1:3" ht="21.6" customHeight="1" x14ac:dyDescent="0.25">
      <c r="A48" s="91" t="s">
        <v>97</v>
      </c>
      <c r="B48" s="91"/>
      <c r="C48" s="91"/>
    </row>
    <row r="49" spans="1:3" ht="21.6" customHeight="1" x14ac:dyDescent="0.25">
      <c r="A49" s="13" t="s">
        <v>99</v>
      </c>
      <c r="B49" s="14" t="s">
        <v>100</v>
      </c>
      <c r="C49" s="23">
        <v>0</v>
      </c>
    </row>
    <row r="50" spans="1:3" ht="21.6" customHeight="1" x14ac:dyDescent="0.25">
      <c r="A50" s="25"/>
      <c r="B50" s="14" t="s">
        <v>102</v>
      </c>
      <c r="C50" s="23">
        <v>0</v>
      </c>
    </row>
    <row r="51" spans="1:3" ht="21.6" customHeight="1" x14ac:dyDescent="0.25">
      <c r="A51" s="25"/>
      <c r="B51" s="14" t="s">
        <v>104</v>
      </c>
      <c r="C51" s="23">
        <v>0</v>
      </c>
    </row>
    <row r="52" spans="1:3" ht="21.6" customHeight="1" x14ac:dyDescent="0.25">
      <c r="A52" s="25"/>
      <c r="B52" s="11" t="s">
        <v>106</v>
      </c>
      <c r="C52" s="23">
        <f>SUM(C49:C51)</f>
        <v>0</v>
      </c>
    </row>
    <row r="53" spans="1:3" ht="21.6" customHeight="1" x14ac:dyDescent="0.25">
      <c r="A53" s="91" t="s">
        <v>107</v>
      </c>
      <c r="B53" s="91"/>
      <c r="C53" s="91"/>
    </row>
    <row r="54" spans="1:3" ht="21.6" customHeight="1" x14ac:dyDescent="0.25">
      <c r="A54" s="13" t="s">
        <v>108</v>
      </c>
      <c r="B54" s="14" t="s">
        <v>109</v>
      </c>
      <c r="C54" s="23">
        <v>0</v>
      </c>
    </row>
    <row r="55" spans="1:3" ht="21.6" customHeight="1" x14ac:dyDescent="0.25">
      <c r="A55" s="25"/>
      <c r="B55" s="11" t="s">
        <v>110</v>
      </c>
      <c r="C55" s="23">
        <f>SUM(C54)</f>
        <v>0</v>
      </c>
    </row>
    <row r="56" spans="1:3" ht="21.6" customHeight="1" x14ac:dyDescent="0.25">
      <c r="A56" s="91" t="s">
        <v>111</v>
      </c>
      <c r="B56" s="91"/>
      <c r="C56" s="91"/>
    </row>
    <row r="57" spans="1:3" ht="43.15" customHeight="1" x14ac:dyDescent="0.25">
      <c r="A57" s="13" t="s">
        <v>268</v>
      </c>
      <c r="B57" s="14" t="s">
        <v>113</v>
      </c>
      <c r="C57" s="23">
        <v>0</v>
      </c>
    </row>
    <row r="58" spans="1:3" ht="21.6" customHeight="1" x14ac:dyDescent="0.25">
      <c r="A58" s="13" t="s">
        <v>114</v>
      </c>
      <c r="B58" s="14" t="s">
        <v>115</v>
      </c>
      <c r="C58" s="23">
        <v>0</v>
      </c>
    </row>
    <row r="59" spans="1:3" ht="43.15" customHeight="1" x14ac:dyDescent="0.25">
      <c r="A59" s="13" t="s">
        <v>116</v>
      </c>
      <c r="B59" s="14" t="s">
        <v>117</v>
      </c>
      <c r="C59" s="23">
        <v>0</v>
      </c>
    </row>
    <row r="60" spans="1:3" ht="21.6" customHeight="1" x14ac:dyDescent="0.25">
      <c r="A60" s="13" t="s">
        <v>118</v>
      </c>
      <c r="B60" s="14" t="s">
        <v>118</v>
      </c>
      <c r="C60" s="23">
        <v>0</v>
      </c>
    </row>
    <row r="61" spans="1:3" ht="21.6" customHeight="1" x14ac:dyDescent="0.25">
      <c r="A61" s="13"/>
      <c r="B61" s="11" t="s">
        <v>22</v>
      </c>
      <c r="C61" s="23">
        <f>SUM(C57:C60)</f>
        <v>0</v>
      </c>
    </row>
    <row r="62" spans="1:3" ht="21.6" customHeight="1" x14ac:dyDescent="0.25">
      <c r="A62" s="91" t="s">
        <v>120</v>
      </c>
      <c r="B62" s="91"/>
      <c r="C62" s="91"/>
    </row>
    <row r="63" spans="1:3" ht="21.6" customHeight="1" x14ac:dyDescent="0.25">
      <c r="A63" s="13" t="s">
        <v>121</v>
      </c>
      <c r="B63" s="4"/>
      <c r="C63" s="23">
        <v>0</v>
      </c>
    </row>
    <row r="64" spans="1:3" ht="21.6" customHeight="1" x14ac:dyDescent="0.25">
      <c r="A64" s="25" t="s">
        <v>122</v>
      </c>
      <c r="B64" s="4" t="s">
        <v>123</v>
      </c>
      <c r="C64" s="23">
        <v>0</v>
      </c>
    </row>
    <row r="65" spans="1:10" ht="21.6" customHeight="1" x14ac:dyDescent="0.25">
      <c r="A65" s="13" t="s">
        <v>52</v>
      </c>
      <c r="B65" s="14" t="s">
        <v>124</v>
      </c>
      <c r="C65" s="23">
        <v>0</v>
      </c>
    </row>
    <row r="66" spans="1:10" ht="21.6" customHeight="1" x14ac:dyDescent="0.25">
      <c r="A66" s="13"/>
      <c r="B66" s="11" t="s">
        <v>125</v>
      </c>
      <c r="C66" s="23">
        <f>SUM(C63:C65)</f>
        <v>0</v>
      </c>
    </row>
    <row r="67" spans="1:10" ht="21.6" customHeight="1" x14ac:dyDescent="0.25">
      <c r="A67" s="91" t="s">
        <v>126</v>
      </c>
      <c r="B67" s="91"/>
      <c r="C67" s="91"/>
    </row>
    <row r="68" spans="1:10" ht="21.6" customHeight="1" x14ac:dyDescent="0.25">
      <c r="A68" s="13" t="s">
        <v>127</v>
      </c>
      <c r="B68" s="4" t="s">
        <v>128</v>
      </c>
      <c r="C68" s="23">
        <v>0</v>
      </c>
    </row>
    <row r="69" spans="1:10" ht="21.6" customHeight="1" x14ac:dyDescent="0.25">
      <c r="A69" s="7" t="s">
        <v>129</v>
      </c>
      <c r="B69" s="36" t="s">
        <v>130</v>
      </c>
      <c r="C69" s="23">
        <v>68</v>
      </c>
    </row>
    <row r="70" spans="1:10" ht="39.950000000000003" customHeight="1" x14ac:dyDescent="0.25">
      <c r="A70" s="13" t="s">
        <v>131</v>
      </c>
      <c r="B70" s="14" t="s">
        <v>289</v>
      </c>
      <c r="C70" s="23">
        <v>52</v>
      </c>
    </row>
    <row r="71" spans="1:10" ht="21.6" customHeight="1" x14ac:dyDescent="0.25">
      <c r="A71" s="13" t="s">
        <v>470</v>
      </c>
      <c r="B71" s="42" t="s">
        <v>471</v>
      </c>
      <c r="C71" s="23">
        <v>0</v>
      </c>
      <c r="H71"/>
      <c r="J71" s="31"/>
    </row>
    <row r="72" spans="1:10" ht="21.6" customHeight="1" x14ac:dyDescent="0.25">
      <c r="A72" s="25"/>
      <c r="B72" s="27" t="s">
        <v>135</v>
      </c>
      <c r="C72" s="23">
        <f>SUM(C68:C71)</f>
        <v>120</v>
      </c>
    </row>
    <row r="73" spans="1:10" ht="21.6" customHeight="1" x14ac:dyDescent="0.25">
      <c r="A73" s="25"/>
      <c r="B73" s="27" t="s">
        <v>22</v>
      </c>
      <c r="C73" s="23">
        <f>C35+C43+C47+C52+C55+C61+C66+C72</f>
        <v>347</v>
      </c>
    </row>
    <row r="74" spans="1:10" ht="21.6" customHeight="1" x14ac:dyDescent="0.25">
      <c r="A74" s="91" t="s">
        <v>137</v>
      </c>
      <c r="B74" s="91"/>
      <c r="C74" s="91"/>
    </row>
    <row r="75" spans="1:10" ht="21.6" customHeight="1" x14ac:dyDescent="0.25">
      <c r="A75" s="25" t="s">
        <v>138</v>
      </c>
      <c r="B75" s="4"/>
      <c r="C75" s="6" t="str">
        <f>IF(('July 2025 - September 2025'!C75)+SUM(E87+E96+E106) &lt; 0,(('July 2025 - September 2025'!C75))+SUM(E87+E96+E106), TEXT((('July 2025 - September 2025'!C75))+SUM(E87+E96+E106),"+$0.00"))</f>
        <v>+$0.00</v>
      </c>
    </row>
    <row r="76" spans="1:10" ht="21.6" customHeight="1" x14ac:dyDescent="0.25">
      <c r="A76" s="25" t="s">
        <v>139</v>
      </c>
      <c r="B76" s="4"/>
      <c r="C76" s="6">
        <v>0</v>
      </c>
    </row>
    <row r="77" spans="1:10" ht="21.6" customHeight="1" x14ac:dyDescent="0.25">
      <c r="A77" s="25" t="s">
        <v>140</v>
      </c>
      <c r="B77" s="4"/>
      <c r="C77" s="6" t="str">
        <f>IF(('July 2025 - September 2025'!C77)+SUM(0) &lt; 0,(('July 2025 - September 2025'!C77))+SUM(0), TEXT((('July 2025 - September 2025'!C77))+SUM(0),"+$0.00"))</f>
        <v>+$0.00</v>
      </c>
    </row>
    <row r="78" spans="1:10" ht="43.15" customHeight="1" x14ac:dyDescent="0.25">
      <c r="A78" s="13" t="s">
        <v>141</v>
      </c>
      <c r="B78" s="4"/>
      <c r="C78" s="6">
        <v>0</v>
      </c>
    </row>
    <row r="79" spans="1:10" ht="43.15" customHeight="1" x14ac:dyDescent="0.25">
      <c r="A79" s="13" t="s">
        <v>142</v>
      </c>
      <c r="B79" s="4"/>
      <c r="C79" s="6">
        <v>0</v>
      </c>
      <c r="D79" s="52"/>
    </row>
    <row r="80" spans="1:10" ht="21.6" customHeight="1" x14ac:dyDescent="0.25">
      <c r="A80" s="25"/>
      <c r="B80" s="27" t="s">
        <v>143</v>
      </c>
      <c r="C80" s="6">
        <f>C75+C76+C77+C78+C79</f>
        <v>0</v>
      </c>
    </row>
    <row r="81" spans="1:8" ht="21.6" customHeight="1" x14ac:dyDescent="0.25">
      <c r="A81" s="13"/>
      <c r="B81" s="11" t="s">
        <v>144</v>
      </c>
      <c r="C81" s="23">
        <f>C73</f>
        <v>347</v>
      </c>
      <c r="H81" s="43"/>
    </row>
    <row r="82" spans="1:8" ht="21.6" customHeight="1" x14ac:dyDescent="0.25">
      <c r="A82" s="15"/>
      <c r="B82" s="15"/>
    </row>
    <row r="83" spans="1:8" ht="21.6" customHeight="1" x14ac:dyDescent="0.25">
      <c r="A83" s="15"/>
      <c r="B83" s="15"/>
    </row>
    <row r="84" spans="1:8" ht="21.6" customHeight="1" x14ac:dyDescent="0.25">
      <c r="A84" s="135" t="s">
        <v>341</v>
      </c>
      <c r="B84" s="135"/>
      <c r="C84" s="135"/>
      <c r="D84" s="135"/>
      <c r="E84" s="135"/>
      <c r="H84"/>
    </row>
    <row r="85" spans="1:8" ht="21.6" customHeight="1" x14ac:dyDescent="0.25">
      <c r="A85" s="134" t="s">
        <v>146</v>
      </c>
      <c r="B85" s="134"/>
      <c r="C85" s="134" t="s">
        <v>28</v>
      </c>
      <c r="D85" s="134"/>
      <c r="E85" s="50" t="s">
        <v>29</v>
      </c>
      <c r="H85"/>
    </row>
    <row r="86" spans="1:8" ht="43.15" customHeight="1" x14ac:dyDescent="0.25">
      <c r="A86" s="98" t="s">
        <v>126</v>
      </c>
      <c r="B86" s="99"/>
      <c r="C86" s="90" t="s">
        <v>329</v>
      </c>
      <c r="D86" s="90"/>
      <c r="E86" s="23">
        <v>0</v>
      </c>
      <c r="H86"/>
    </row>
    <row r="87" spans="1:8" ht="21.6" customHeight="1" x14ac:dyDescent="0.25">
      <c r="A87" s="100"/>
      <c r="B87" s="101"/>
      <c r="C87" s="130" t="s">
        <v>499</v>
      </c>
      <c r="D87" s="80"/>
      <c r="E87" s="23">
        <v>0</v>
      </c>
      <c r="H87"/>
    </row>
    <row r="88" spans="1:8" ht="39.950000000000003" customHeight="1" x14ac:dyDescent="0.25">
      <c r="A88" s="102"/>
      <c r="B88" s="103"/>
      <c r="C88" s="106" t="s">
        <v>481</v>
      </c>
      <c r="D88" s="124"/>
      <c r="E88" s="23">
        <v>0</v>
      </c>
    </row>
    <row r="89" spans="1:8" ht="21.6" customHeight="1" x14ac:dyDescent="0.25">
      <c r="A89" s="96" t="s">
        <v>147</v>
      </c>
      <c r="B89" s="96"/>
      <c r="C89" s="80"/>
      <c r="D89" s="80"/>
      <c r="E89" s="23">
        <f>C81</f>
        <v>347</v>
      </c>
      <c r="H89"/>
    </row>
    <row r="90" spans="1:8" ht="21.6" customHeight="1" x14ac:dyDescent="0.25">
      <c r="A90" s="96"/>
      <c r="B90" s="96"/>
      <c r="C90" s="94" t="s">
        <v>148</v>
      </c>
      <c r="D90" s="94"/>
      <c r="E90" s="6">
        <f>('July 2025 - September 2025'!E109+E12)-SUM(E86:E89)</f>
        <v>9257.7000000000007</v>
      </c>
      <c r="H90"/>
    </row>
    <row r="91" spans="1:8" ht="21.6" customHeight="1" x14ac:dyDescent="0.25">
      <c r="H91"/>
    </row>
    <row r="92" spans="1:8" ht="21.6" customHeight="1" x14ac:dyDescent="0.25">
      <c r="A92" s="135" t="s">
        <v>342</v>
      </c>
      <c r="B92" s="135"/>
      <c r="C92" s="135"/>
      <c r="D92" s="135"/>
      <c r="E92" s="135"/>
      <c r="H92"/>
    </row>
    <row r="93" spans="1:8" ht="21.6" customHeight="1" x14ac:dyDescent="0.25">
      <c r="A93" s="134" t="s">
        <v>146</v>
      </c>
      <c r="B93" s="134"/>
      <c r="C93" s="134" t="s">
        <v>28</v>
      </c>
      <c r="D93" s="134"/>
      <c r="E93" s="50" t="s">
        <v>29</v>
      </c>
      <c r="H93"/>
    </row>
    <row r="94" spans="1:8" ht="21.6" customHeight="1" x14ac:dyDescent="0.25">
      <c r="A94" s="96" t="s">
        <v>343</v>
      </c>
      <c r="B94" s="96"/>
      <c r="C94" s="80"/>
      <c r="D94" s="80"/>
      <c r="E94" s="6">
        <f>E90</f>
        <v>9257.7000000000007</v>
      </c>
      <c r="H94"/>
    </row>
    <row r="95" spans="1:8" ht="21.6" customHeight="1" x14ac:dyDescent="0.25">
      <c r="A95" s="98" t="s">
        <v>126</v>
      </c>
      <c r="B95" s="99"/>
      <c r="C95" s="90" t="s">
        <v>329</v>
      </c>
      <c r="D95" s="90"/>
      <c r="E95" s="23">
        <v>0</v>
      </c>
      <c r="H95"/>
    </row>
    <row r="96" spans="1:8" ht="21.6" customHeight="1" x14ac:dyDescent="0.25">
      <c r="A96" s="100"/>
      <c r="B96" s="101"/>
      <c r="C96" s="80" t="s">
        <v>472</v>
      </c>
      <c r="D96" s="80"/>
      <c r="E96" s="23">
        <v>0</v>
      </c>
      <c r="H96"/>
    </row>
    <row r="97" spans="1:8" ht="39.950000000000003" customHeight="1" x14ac:dyDescent="0.25">
      <c r="A97" s="102"/>
      <c r="B97" s="103"/>
      <c r="C97" s="106" t="s">
        <v>481</v>
      </c>
      <c r="D97" s="124"/>
      <c r="E97" s="23">
        <v>0</v>
      </c>
    </row>
    <row r="98" spans="1:8" ht="21.6" customHeight="1" x14ac:dyDescent="0.25">
      <c r="A98" s="96" t="s">
        <v>147</v>
      </c>
      <c r="B98" s="96"/>
      <c r="C98" s="97"/>
      <c r="D98" s="97"/>
      <c r="E98" s="23">
        <f>C81</f>
        <v>347</v>
      </c>
      <c r="H98"/>
    </row>
    <row r="99" spans="1:8" ht="21.6" customHeight="1" x14ac:dyDescent="0.25">
      <c r="A99" s="96"/>
      <c r="B99" s="96"/>
      <c r="C99" s="104" t="s">
        <v>157</v>
      </c>
      <c r="D99" s="104"/>
      <c r="E99" s="6">
        <f>(E18+E94)-SUM(E95:E98)</f>
        <v>11315.7</v>
      </c>
      <c r="H99"/>
    </row>
    <row r="100" spans="1:8" ht="21.6" customHeight="1" x14ac:dyDescent="0.25">
      <c r="A100" s="30"/>
      <c r="B100" s="30"/>
      <c r="C100" s="30"/>
      <c r="D100" s="30"/>
      <c r="E100" s="30"/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135" t="s">
        <v>345</v>
      </c>
      <c r="B102" s="135"/>
      <c r="C102" s="135"/>
      <c r="D102" s="135"/>
      <c r="E102" s="135"/>
      <c r="H102"/>
    </row>
    <row r="103" spans="1:8" ht="21.6" customHeight="1" x14ac:dyDescent="0.25">
      <c r="A103" s="134" t="s">
        <v>146</v>
      </c>
      <c r="B103" s="134"/>
      <c r="C103" s="134" t="s">
        <v>28</v>
      </c>
      <c r="D103" s="134"/>
      <c r="E103" s="50" t="s">
        <v>29</v>
      </c>
      <c r="H103"/>
    </row>
    <row r="104" spans="1:8" ht="21.6" customHeight="1" x14ac:dyDescent="0.25">
      <c r="A104" s="96" t="s">
        <v>346</v>
      </c>
      <c r="B104" s="96"/>
      <c r="C104" s="80"/>
      <c r="D104" s="80"/>
      <c r="E104" s="6">
        <f>E99</f>
        <v>11315.7</v>
      </c>
      <c r="H104"/>
    </row>
    <row r="105" spans="1:8" ht="21.6" customHeight="1" x14ac:dyDescent="0.25">
      <c r="A105" s="98" t="s">
        <v>126</v>
      </c>
      <c r="B105" s="99"/>
      <c r="C105" s="90" t="s">
        <v>329</v>
      </c>
      <c r="D105" s="90"/>
      <c r="E105" s="23">
        <v>0</v>
      </c>
      <c r="H105"/>
    </row>
    <row r="106" spans="1:8" ht="21.6" customHeight="1" x14ac:dyDescent="0.25">
      <c r="A106" s="100"/>
      <c r="B106" s="101"/>
      <c r="C106" s="80" t="s">
        <v>472</v>
      </c>
      <c r="D106" s="80"/>
      <c r="E106" s="23">
        <v>0</v>
      </c>
      <c r="H106"/>
    </row>
    <row r="107" spans="1:8" ht="39.950000000000003" customHeight="1" x14ac:dyDescent="0.25">
      <c r="A107" s="102"/>
      <c r="B107" s="103"/>
      <c r="C107" s="106" t="s">
        <v>481</v>
      </c>
      <c r="D107" s="124"/>
      <c r="E107" s="23">
        <v>0</v>
      </c>
    </row>
    <row r="108" spans="1:8" ht="21.6" customHeight="1" x14ac:dyDescent="0.25">
      <c r="A108" s="96" t="s">
        <v>147</v>
      </c>
      <c r="B108" s="96"/>
      <c r="C108" s="80"/>
      <c r="D108" s="80"/>
      <c r="E108" s="23">
        <f>C81</f>
        <v>347</v>
      </c>
    </row>
    <row r="109" spans="1:8" ht="21.6" customHeight="1" x14ac:dyDescent="0.25">
      <c r="A109" s="96"/>
      <c r="B109" s="96"/>
      <c r="C109" s="104" t="s">
        <v>157</v>
      </c>
      <c r="D109" s="104"/>
      <c r="E109" s="6">
        <f>(E24+E104)-SUM(E105:E108)</f>
        <v>13373.7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68">
    <mergeCell ref="C105:D105"/>
    <mergeCell ref="C106:D106"/>
    <mergeCell ref="A108:B108"/>
    <mergeCell ref="C108:D108"/>
    <mergeCell ref="A109:B109"/>
    <mergeCell ref="C109:D109"/>
    <mergeCell ref="A99:B99"/>
    <mergeCell ref="C99:D99"/>
    <mergeCell ref="A102:E102"/>
    <mergeCell ref="A104:B104"/>
    <mergeCell ref="C104:D104"/>
    <mergeCell ref="A103:B103"/>
    <mergeCell ref="C103:D103"/>
    <mergeCell ref="C94:D94"/>
    <mergeCell ref="C95:D95"/>
    <mergeCell ref="C96:D96"/>
    <mergeCell ref="A98:B98"/>
    <mergeCell ref="C98:D98"/>
    <mergeCell ref="A62:C62"/>
    <mergeCell ref="A67:C67"/>
    <mergeCell ref="A74:C74"/>
    <mergeCell ref="A84:E84"/>
    <mergeCell ref="A85:B85"/>
    <mergeCell ref="C85:D85"/>
    <mergeCell ref="A36:C37"/>
    <mergeCell ref="A44:C44"/>
    <mergeCell ref="A48:C48"/>
    <mergeCell ref="A53:C53"/>
    <mergeCell ref="A56:C56"/>
    <mergeCell ref="C23:D23"/>
    <mergeCell ref="A24:B24"/>
    <mergeCell ref="C24:D24"/>
    <mergeCell ref="A29:C29"/>
    <mergeCell ref="A31:C31"/>
    <mergeCell ref="A18:B18"/>
    <mergeCell ref="C18:D18"/>
    <mergeCell ref="A20:E20"/>
    <mergeCell ref="C21:D21"/>
    <mergeCell ref="C22:D22"/>
    <mergeCell ref="A14:E14"/>
    <mergeCell ref="C15:D15"/>
    <mergeCell ref="C16:D16"/>
    <mergeCell ref="C17:D17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C88:D88"/>
    <mergeCell ref="C97:D97"/>
    <mergeCell ref="C107:D107"/>
    <mergeCell ref="A86:B88"/>
    <mergeCell ref="A95:B97"/>
    <mergeCell ref="A105:B107"/>
    <mergeCell ref="C86:D86"/>
    <mergeCell ref="C87:D87"/>
    <mergeCell ref="A89:B89"/>
    <mergeCell ref="C89:D89"/>
    <mergeCell ref="A90:B90"/>
    <mergeCell ref="C90:D90"/>
    <mergeCell ref="A92:E92"/>
    <mergeCell ref="A93:B93"/>
    <mergeCell ref="C93:D93"/>
    <mergeCell ref="A94:B94"/>
  </mergeCells>
  <conditionalFormatting sqref="C31:C35">
    <cfRule type="cellIs" dxfId="87" priority="18" operator="equal">
      <formula>0</formula>
    </cfRule>
  </conditionalFormatting>
  <conditionalFormatting sqref="C37:C47">
    <cfRule type="cellIs" dxfId="86" priority="16" operator="equal">
      <formula>0</formula>
    </cfRule>
  </conditionalFormatting>
  <conditionalFormatting sqref="C49:C52 C54:C55 C57:C61 C63:C66 C81">
    <cfRule type="cellIs" dxfId="85" priority="20" operator="equal">
      <formula>0</formula>
    </cfRule>
  </conditionalFormatting>
  <conditionalFormatting sqref="C68:C73">
    <cfRule type="cellIs" dxfId="84" priority="7" operator="equal">
      <formula>0</formula>
    </cfRule>
  </conditionalFormatting>
  <conditionalFormatting sqref="C71">
    <cfRule type="cellIs" dxfId="83" priority="8" operator="equal">
      <formula>0</formula>
    </cfRule>
  </conditionalFormatting>
  <conditionalFormatting sqref="D32:E32">
    <cfRule type="cellIs" dxfId="82" priority="19" operator="equal">
      <formula>0</formula>
    </cfRule>
  </conditionalFormatting>
  <conditionalFormatting sqref="E86:E89">
    <cfRule type="cellIs" dxfId="81" priority="5" operator="equal">
      <formula>0</formula>
    </cfRule>
  </conditionalFormatting>
  <conditionalFormatting sqref="E88">
    <cfRule type="cellIs" dxfId="80" priority="6" operator="equal">
      <formula>0</formula>
    </cfRule>
  </conditionalFormatting>
  <conditionalFormatting sqref="E95:E98">
    <cfRule type="cellIs" dxfId="79" priority="3" operator="equal">
      <formula>0</formula>
    </cfRule>
  </conditionalFormatting>
  <conditionalFormatting sqref="E97">
    <cfRule type="cellIs" dxfId="78" priority="4" operator="equal">
      <formula>0</formula>
    </cfRule>
  </conditionalFormatting>
  <conditionalFormatting sqref="E105:E108">
    <cfRule type="cellIs" dxfId="77" priority="1" operator="equal">
      <formula>0</formula>
    </cfRule>
  </conditionalFormatting>
  <conditionalFormatting sqref="E107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zoomScaleNormal="100" workbookViewId="0">
      <selection activeCell="A12" sqref="A11:XFD1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73" t="s">
        <v>347</v>
      </c>
      <c r="B1" s="73"/>
      <c r="C1" s="73"/>
      <c r="D1" s="73"/>
      <c r="E1" s="73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174</v>
      </c>
      <c r="C3" s="6">
        <f>E109</f>
        <v>19547.7</v>
      </c>
      <c r="D3" s="12"/>
      <c r="E3" s="12"/>
      <c r="F3" s="15"/>
    </row>
    <row r="4" spans="1:6" ht="21.6" customHeight="1" x14ac:dyDescent="0.25">
      <c r="A4" s="104" t="s">
        <v>22</v>
      </c>
      <c r="B4" s="104"/>
      <c r="C4" s="6">
        <f>SUM(C3)</f>
        <v>19547.7</v>
      </c>
      <c r="D4" s="12"/>
      <c r="E4" s="12"/>
      <c r="F4" s="15"/>
    </row>
    <row r="5" spans="1:6" ht="21.6" customHeight="1" x14ac:dyDescent="0.25">
      <c r="A5" s="104" t="s">
        <v>23</v>
      </c>
      <c r="B5" s="104"/>
      <c r="C5" s="6">
        <f>C80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6" t="s">
        <v>348</v>
      </c>
      <c r="B8" s="86"/>
      <c r="C8" s="86"/>
      <c r="D8" s="86"/>
      <c r="E8" s="86"/>
      <c r="F8" s="15"/>
    </row>
    <row r="9" spans="1:6" ht="21.6" customHeight="1" x14ac:dyDescent="0.25">
      <c r="A9" s="1" t="s">
        <v>4</v>
      </c>
      <c r="B9" s="1" t="s">
        <v>27</v>
      </c>
      <c r="C9" s="79" t="s">
        <v>28</v>
      </c>
      <c r="D9" s="79"/>
      <c r="E9" s="5" t="s">
        <v>29</v>
      </c>
      <c r="F9" s="15"/>
    </row>
    <row r="10" spans="1:6" ht="21.6" customHeight="1" x14ac:dyDescent="0.25">
      <c r="A10" s="13" t="s">
        <v>349</v>
      </c>
      <c r="B10" s="14" t="s">
        <v>32</v>
      </c>
      <c r="C10" s="80" t="s">
        <v>33</v>
      </c>
      <c r="D10" s="80"/>
      <c r="E10" s="6">
        <v>2405</v>
      </c>
      <c r="F10" s="15"/>
    </row>
    <row r="11" spans="1:6" ht="21.6" customHeight="1" x14ac:dyDescent="0.25">
      <c r="A11" s="13" t="s">
        <v>350</v>
      </c>
      <c r="B11" s="14" t="s">
        <v>52</v>
      </c>
      <c r="C11" s="80" t="s">
        <v>195</v>
      </c>
      <c r="D11" s="80"/>
      <c r="E11" s="6">
        <v>0</v>
      </c>
    </row>
    <row r="12" spans="1:6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</row>
    <row r="13" spans="1:6" ht="21.6" customHeight="1" x14ac:dyDescent="0.25">
      <c r="A13" s="15"/>
      <c r="B13" s="15"/>
      <c r="F13" s="15"/>
    </row>
    <row r="14" spans="1:6" ht="21.6" customHeight="1" x14ac:dyDescent="0.25">
      <c r="A14" s="86" t="s">
        <v>351</v>
      </c>
      <c r="B14" s="86"/>
      <c r="C14" s="86"/>
      <c r="D14" s="86"/>
      <c r="E14" s="86"/>
      <c r="F14" s="15"/>
    </row>
    <row r="15" spans="1:6" ht="21.6" customHeight="1" x14ac:dyDescent="0.25">
      <c r="A15" s="1" t="s">
        <v>4</v>
      </c>
      <c r="B15" s="1" t="s">
        <v>27</v>
      </c>
      <c r="C15" s="79" t="s">
        <v>28</v>
      </c>
      <c r="D15" s="79"/>
      <c r="E15" s="5" t="s">
        <v>29</v>
      </c>
      <c r="F15" s="15"/>
    </row>
    <row r="16" spans="1:6" ht="21.6" customHeight="1" x14ac:dyDescent="0.25">
      <c r="A16" s="13" t="s">
        <v>352</v>
      </c>
      <c r="B16" s="14" t="s">
        <v>32</v>
      </c>
      <c r="C16" s="80" t="s">
        <v>33</v>
      </c>
      <c r="D16" s="80"/>
      <c r="E16" s="6">
        <v>2405</v>
      </c>
      <c r="F16" s="15"/>
    </row>
    <row r="17" spans="1:6" ht="21.6" customHeight="1" x14ac:dyDescent="0.25">
      <c r="A17" s="13" t="s">
        <v>353</v>
      </c>
      <c r="B17" s="14" t="s">
        <v>52</v>
      </c>
      <c r="C17" s="80" t="s">
        <v>195</v>
      </c>
      <c r="D17" s="80"/>
      <c r="E17" s="6">
        <v>0</v>
      </c>
    </row>
    <row r="18" spans="1:6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</row>
    <row r="19" spans="1:6" ht="21.6" customHeight="1" x14ac:dyDescent="0.25">
      <c r="A19" s="15"/>
      <c r="B19" s="15"/>
      <c r="C19" s="15"/>
      <c r="D19" s="32"/>
      <c r="E19" s="33"/>
      <c r="F19" s="15"/>
    </row>
    <row r="20" spans="1:6" ht="21.6" customHeight="1" x14ac:dyDescent="0.25">
      <c r="A20" s="136" t="s">
        <v>354</v>
      </c>
      <c r="B20" s="136"/>
      <c r="C20" s="136"/>
      <c r="D20" s="136"/>
      <c r="E20" s="136"/>
      <c r="F20" s="15"/>
    </row>
    <row r="21" spans="1:6" ht="21.6" customHeight="1" x14ac:dyDescent="0.25">
      <c r="A21" s="41" t="s">
        <v>4</v>
      </c>
      <c r="B21" s="1" t="s">
        <v>27</v>
      </c>
      <c r="C21" s="79" t="s">
        <v>28</v>
      </c>
      <c r="D21" s="79"/>
      <c r="E21" s="5" t="s">
        <v>29</v>
      </c>
      <c r="F21" s="15"/>
    </row>
    <row r="22" spans="1:6" ht="21.6" customHeight="1" x14ac:dyDescent="0.25">
      <c r="A22" s="13" t="s">
        <v>355</v>
      </c>
      <c r="B22" s="14" t="s">
        <v>32</v>
      </c>
      <c r="C22" s="80" t="s">
        <v>33</v>
      </c>
      <c r="D22" s="80"/>
      <c r="E22" s="6">
        <v>2405</v>
      </c>
    </row>
    <row r="23" spans="1:6" ht="21.6" customHeight="1" x14ac:dyDescent="0.25">
      <c r="A23" s="13" t="s">
        <v>356</v>
      </c>
      <c r="B23" s="14" t="s">
        <v>52</v>
      </c>
      <c r="C23" s="80" t="s">
        <v>195</v>
      </c>
      <c r="D23" s="80"/>
      <c r="E23" s="6">
        <v>0</v>
      </c>
    </row>
    <row r="24" spans="1:6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</row>
    <row r="25" spans="1:6" ht="21.6" customHeight="1" x14ac:dyDescent="0.25">
      <c r="A25" s="15"/>
      <c r="B25" s="15"/>
      <c r="C25" s="15"/>
      <c r="D25" s="32"/>
      <c r="E25" s="33"/>
    </row>
    <row r="26" spans="1:6" ht="21.6" customHeight="1" x14ac:dyDescent="0.25">
      <c r="A26" s="45"/>
      <c r="B26" s="15"/>
      <c r="C26" s="15"/>
      <c r="D26" s="32"/>
      <c r="E26" s="33"/>
    </row>
    <row r="27" spans="1:6" ht="21.6" customHeight="1" x14ac:dyDescent="0.25">
      <c r="A27" s="15"/>
      <c r="B27" s="15"/>
      <c r="C27" s="15"/>
      <c r="D27" s="32"/>
      <c r="E27" s="33"/>
    </row>
    <row r="28" spans="1:6" ht="21.6" customHeight="1" x14ac:dyDescent="0.25">
      <c r="A28" s="15"/>
      <c r="B28" s="15"/>
    </row>
    <row r="29" spans="1:6" ht="21.6" customHeight="1" x14ac:dyDescent="0.25">
      <c r="A29" s="92" t="s">
        <v>357</v>
      </c>
      <c r="B29" s="92"/>
      <c r="C29" s="92"/>
      <c r="D29" s="53"/>
    </row>
    <row r="30" spans="1:6" ht="21.6" customHeight="1" x14ac:dyDescent="0.25">
      <c r="A30" s="22" t="s">
        <v>27</v>
      </c>
      <c r="B30" s="22" t="s">
        <v>28</v>
      </c>
      <c r="C30" s="9" t="s">
        <v>29</v>
      </c>
      <c r="D30" s="20"/>
    </row>
    <row r="31" spans="1:6" ht="21.6" customHeight="1" x14ac:dyDescent="0.25">
      <c r="A31" s="91" t="s">
        <v>66</v>
      </c>
      <c r="B31" s="91"/>
      <c r="C31" s="91"/>
    </row>
    <row r="32" spans="1:6" ht="21.6" customHeight="1" x14ac:dyDescent="0.25">
      <c r="A32" s="13" t="s">
        <v>250</v>
      </c>
      <c r="B32" s="14"/>
      <c r="C32" s="23">
        <v>78</v>
      </c>
      <c r="F32" s="45"/>
    </row>
    <row r="33" spans="1:3" ht="21.6" customHeight="1" x14ac:dyDescent="0.25">
      <c r="A33" s="13" t="s">
        <v>46</v>
      </c>
      <c r="B33" s="4"/>
      <c r="C33" s="23">
        <v>0</v>
      </c>
    </row>
    <row r="34" spans="1:3" ht="21.6" customHeight="1" x14ac:dyDescent="0.25">
      <c r="A34" s="13" t="s">
        <v>69</v>
      </c>
      <c r="B34" s="14" t="s">
        <v>70</v>
      </c>
      <c r="C34" s="23">
        <v>149</v>
      </c>
    </row>
    <row r="35" spans="1:3" ht="21.6" customHeight="1" x14ac:dyDescent="0.25">
      <c r="A35" s="25"/>
      <c r="B35" s="11" t="s">
        <v>72</v>
      </c>
      <c r="C35" s="23">
        <f>SUM(C32:C34)</f>
        <v>227</v>
      </c>
    </row>
    <row r="36" spans="1:3" ht="21.6" customHeight="1" x14ac:dyDescent="0.25">
      <c r="A36" s="91" t="s">
        <v>267</v>
      </c>
      <c r="B36" s="91"/>
      <c r="C36" s="91"/>
    </row>
    <row r="37" spans="1:3" ht="21.6" customHeight="1" x14ac:dyDescent="0.25">
      <c r="A37" s="91"/>
      <c r="B37" s="91"/>
      <c r="C37" s="91"/>
    </row>
    <row r="38" spans="1:3" ht="21.6" customHeight="1" x14ac:dyDescent="0.25">
      <c r="A38" s="13" t="s">
        <v>77</v>
      </c>
      <c r="B38" s="14"/>
      <c r="C38" s="23">
        <v>0</v>
      </c>
    </row>
    <row r="39" spans="1:3" ht="21.6" customHeight="1" x14ac:dyDescent="0.25">
      <c r="A39" s="13" t="s">
        <v>79</v>
      </c>
      <c r="B39" s="14"/>
      <c r="C39" s="23">
        <v>0</v>
      </c>
    </row>
    <row r="40" spans="1:3" ht="21.6" customHeight="1" x14ac:dyDescent="0.25">
      <c r="A40" s="13" t="s">
        <v>81</v>
      </c>
      <c r="B40" s="14"/>
      <c r="C40" s="23">
        <v>0</v>
      </c>
    </row>
    <row r="41" spans="1:3" ht="21.6" customHeight="1" x14ac:dyDescent="0.25">
      <c r="A41" s="13" t="s">
        <v>83</v>
      </c>
      <c r="B41" s="14"/>
      <c r="C41" s="23">
        <v>0</v>
      </c>
    </row>
    <row r="42" spans="1:3" ht="43.15" customHeight="1" x14ac:dyDescent="0.25">
      <c r="A42" s="13" t="s">
        <v>141</v>
      </c>
      <c r="B42" s="14"/>
      <c r="C42" s="23">
        <v>0</v>
      </c>
    </row>
    <row r="43" spans="1:3" ht="21.6" customHeight="1" x14ac:dyDescent="0.25">
      <c r="A43" s="13"/>
      <c r="B43" s="11" t="s">
        <v>85</v>
      </c>
      <c r="C43" s="23">
        <f>SUM(C38:C42)</f>
        <v>0</v>
      </c>
    </row>
    <row r="44" spans="1:3" ht="21.6" customHeight="1" x14ac:dyDescent="0.25">
      <c r="A44" s="91" t="s">
        <v>87</v>
      </c>
      <c r="B44" s="91"/>
      <c r="C44" s="91"/>
    </row>
    <row r="45" spans="1:3" ht="21.6" customHeight="1" x14ac:dyDescent="0.25">
      <c r="A45" s="13" t="s">
        <v>89</v>
      </c>
      <c r="B45" s="14" t="s">
        <v>90</v>
      </c>
      <c r="C45" s="23">
        <v>0</v>
      </c>
    </row>
    <row r="46" spans="1:3" ht="21.6" customHeight="1" x14ac:dyDescent="0.25">
      <c r="A46" s="13" t="s">
        <v>92</v>
      </c>
      <c r="B46" s="14" t="s">
        <v>93</v>
      </c>
      <c r="C46" s="23">
        <v>0</v>
      </c>
    </row>
    <row r="47" spans="1:3" ht="21.6" customHeight="1" x14ac:dyDescent="0.25">
      <c r="A47" s="13"/>
      <c r="B47" s="11" t="s">
        <v>95</v>
      </c>
      <c r="C47" s="23">
        <f>SUM(C45:C46)</f>
        <v>0</v>
      </c>
    </row>
    <row r="48" spans="1:3" ht="21.6" customHeight="1" x14ac:dyDescent="0.25">
      <c r="A48" s="91" t="s">
        <v>97</v>
      </c>
      <c r="B48" s="91"/>
      <c r="C48" s="91"/>
    </row>
    <row r="49" spans="1:3" ht="21.6" customHeight="1" x14ac:dyDescent="0.25">
      <c r="A49" s="13" t="s">
        <v>99</v>
      </c>
      <c r="B49" s="14" t="s">
        <v>100</v>
      </c>
      <c r="C49" s="54">
        <v>0</v>
      </c>
    </row>
    <row r="50" spans="1:3" ht="21.6" customHeight="1" x14ac:dyDescent="0.25">
      <c r="A50" s="25"/>
      <c r="B50" s="14" t="s">
        <v>102</v>
      </c>
      <c r="C50" s="23">
        <v>0</v>
      </c>
    </row>
    <row r="51" spans="1:3" ht="21.6" customHeight="1" x14ac:dyDescent="0.25">
      <c r="A51" s="25"/>
      <c r="B51" s="14" t="s">
        <v>104</v>
      </c>
      <c r="C51" s="23">
        <v>0</v>
      </c>
    </row>
    <row r="52" spans="1:3" ht="21.6" customHeight="1" x14ac:dyDescent="0.25">
      <c r="A52" s="25"/>
      <c r="B52" s="11" t="s">
        <v>106</v>
      </c>
      <c r="C52" s="23">
        <f>SUM(C49:C51)</f>
        <v>0</v>
      </c>
    </row>
    <row r="53" spans="1:3" ht="21.6" customHeight="1" x14ac:dyDescent="0.25">
      <c r="A53" s="91" t="s">
        <v>107</v>
      </c>
      <c r="B53" s="91"/>
      <c r="C53" s="91"/>
    </row>
    <row r="54" spans="1:3" ht="21.6" customHeight="1" x14ac:dyDescent="0.25">
      <c r="A54" s="13" t="s">
        <v>108</v>
      </c>
      <c r="B54" s="14" t="s">
        <v>109</v>
      </c>
      <c r="C54" s="23">
        <v>0</v>
      </c>
    </row>
    <row r="55" spans="1:3" ht="21.6" customHeight="1" x14ac:dyDescent="0.25">
      <c r="A55" s="25"/>
      <c r="B55" s="11" t="s">
        <v>110</v>
      </c>
      <c r="C55" s="23">
        <f>SUM(C54)</f>
        <v>0</v>
      </c>
    </row>
    <row r="56" spans="1:3" ht="21.6" customHeight="1" x14ac:dyDescent="0.25">
      <c r="A56" s="91" t="s">
        <v>111</v>
      </c>
      <c r="B56" s="91"/>
      <c r="C56" s="91"/>
    </row>
    <row r="57" spans="1:3" ht="43.15" customHeight="1" x14ac:dyDescent="0.25">
      <c r="A57" s="13" t="s">
        <v>268</v>
      </c>
      <c r="B57" s="14" t="s">
        <v>113</v>
      </c>
      <c r="C57" s="23">
        <v>0</v>
      </c>
    </row>
    <row r="58" spans="1:3" ht="21.6" customHeight="1" x14ac:dyDescent="0.25">
      <c r="A58" s="13" t="s">
        <v>114</v>
      </c>
      <c r="B58" s="14" t="s">
        <v>115</v>
      </c>
      <c r="C58" s="23">
        <v>0</v>
      </c>
    </row>
    <row r="59" spans="1:3" ht="43.15" customHeight="1" x14ac:dyDescent="0.25">
      <c r="A59" s="13" t="s">
        <v>116</v>
      </c>
      <c r="B59" s="14" t="s">
        <v>117</v>
      </c>
      <c r="C59" s="23">
        <v>0</v>
      </c>
    </row>
    <row r="60" spans="1:3" ht="21.6" customHeight="1" x14ac:dyDescent="0.25">
      <c r="A60" s="13" t="s">
        <v>118</v>
      </c>
      <c r="B60" s="14" t="s">
        <v>118</v>
      </c>
      <c r="C60" s="23">
        <v>0</v>
      </c>
    </row>
    <row r="61" spans="1:3" ht="21.6" customHeight="1" x14ac:dyDescent="0.25">
      <c r="A61" s="13"/>
      <c r="B61" s="11" t="s">
        <v>22</v>
      </c>
      <c r="C61" s="23">
        <f>SUM(C57:C60)</f>
        <v>0</v>
      </c>
    </row>
    <row r="62" spans="1:3" ht="21.6" customHeight="1" x14ac:dyDescent="0.25">
      <c r="A62" s="91" t="s">
        <v>120</v>
      </c>
      <c r="B62" s="91"/>
      <c r="C62" s="91"/>
    </row>
    <row r="63" spans="1:3" ht="21.6" customHeight="1" x14ac:dyDescent="0.25">
      <c r="A63" s="13" t="s">
        <v>121</v>
      </c>
      <c r="B63" s="4"/>
      <c r="C63" s="23">
        <v>0</v>
      </c>
    </row>
    <row r="64" spans="1:3" ht="21.6" customHeight="1" x14ac:dyDescent="0.25">
      <c r="A64" s="25" t="s">
        <v>122</v>
      </c>
      <c r="B64" s="4" t="s">
        <v>123</v>
      </c>
      <c r="C64" s="23">
        <v>0</v>
      </c>
    </row>
    <row r="65" spans="1:42" ht="21.6" customHeight="1" x14ac:dyDescent="0.25">
      <c r="A65" s="13" t="s">
        <v>52</v>
      </c>
      <c r="B65" s="14" t="s">
        <v>124</v>
      </c>
      <c r="C65" s="23">
        <v>0</v>
      </c>
    </row>
    <row r="66" spans="1:42" ht="21.6" customHeight="1" x14ac:dyDescent="0.25">
      <c r="A66" s="13"/>
      <c r="B66" s="11" t="s">
        <v>125</v>
      </c>
      <c r="C66" s="23">
        <f>SUM(C63:C65)</f>
        <v>0</v>
      </c>
    </row>
    <row r="67" spans="1:42" ht="21.6" customHeight="1" x14ac:dyDescent="0.25">
      <c r="A67" s="91" t="s">
        <v>126</v>
      </c>
      <c r="B67" s="91"/>
      <c r="C67" s="91"/>
    </row>
    <row r="68" spans="1:42" ht="21.6" customHeight="1" x14ac:dyDescent="0.25">
      <c r="A68" s="13" t="s">
        <v>127</v>
      </c>
      <c r="B68" s="4" t="s">
        <v>128</v>
      </c>
      <c r="C68" s="23">
        <v>0</v>
      </c>
    </row>
    <row r="69" spans="1:42" ht="21.6" customHeight="1" x14ac:dyDescent="0.25">
      <c r="A69" s="7" t="s">
        <v>129</v>
      </c>
      <c r="B69" s="36" t="s">
        <v>130</v>
      </c>
      <c r="C69" s="23">
        <v>68</v>
      </c>
    </row>
    <row r="70" spans="1:42" ht="39.950000000000003" customHeight="1" x14ac:dyDescent="0.25">
      <c r="A70" s="13" t="s">
        <v>131</v>
      </c>
      <c r="B70" s="14" t="s">
        <v>289</v>
      </c>
      <c r="C70" s="23">
        <v>52</v>
      </c>
    </row>
    <row r="71" spans="1:42" ht="21.6" customHeight="1" x14ac:dyDescent="0.25">
      <c r="A71" s="13" t="s">
        <v>470</v>
      </c>
      <c r="B71" s="42" t="s">
        <v>471</v>
      </c>
      <c r="C71" s="23">
        <v>0</v>
      </c>
      <c r="G71"/>
      <c r="H71"/>
      <c r="I71"/>
      <c r="J71" s="3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1:42" ht="21.6" customHeight="1" x14ac:dyDescent="0.25">
      <c r="A72" s="25"/>
      <c r="B72" s="27" t="s">
        <v>135</v>
      </c>
      <c r="C72" s="23">
        <f>SUM(C68:C71)</f>
        <v>120</v>
      </c>
    </row>
    <row r="73" spans="1:42" ht="21.6" customHeight="1" x14ac:dyDescent="0.25">
      <c r="A73" s="25"/>
      <c r="B73" s="27" t="s">
        <v>22</v>
      </c>
      <c r="C73" s="23">
        <f>C35+C43+C47+C52+C55+C61+C66+C72</f>
        <v>347</v>
      </c>
    </row>
    <row r="74" spans="1:42" ht="21.6" customHeight="1" x14ac:dyDescent="0.25">
      <c r="A74" s="91" t="s">
        <v>137</v>
      </c>
      <c r="B74" s="91"/>
      <c r="C74" s="91"/>
    </row>
    <row r="75" spans="1:42" ht="21.6" customHeight="1" x14ac:dyDescent="0.25">
      <c r="A75" s="25" t="s">
        <v>138</v>
      </c>
      <c r="B75" s="4"/>
      <c r="C75" s="6" t="str">
        <f>IF(('October 2025 - December 2025'!C75)+SUM(E87+E96+E106) &lt; 0,(('October 2025 - December 2025'!C75))+SUM(E87+E96+E106), TEXT((('October 2025 - December 2025'!C75))+SUM(E87+E96+E106),"+$0.00"))</f>
        <v>+$0.00</v>
      </c>
    </row>
    <row r="76" spans="1:42" ht="21.6" customHeight="1" x14ac:dyDescent="0.25">
      <c r="A76" s="25" t="s">
        <v>139</v>
      </c>
      <c r="B76" s="4"/>
      <c r="C76" s="6">
        <v>0</v>
      </c>
    </row>
    <row r="77" spans="1:42" ht="21.6" customHeight="1" x14ac:dyDescent="0.25">
      <c r="A77" s="25" t="s">
        <v>140</v>
      </c>
      <c r="B77" s="4"/>
      <c r="C77" s="6" t="str">
        <f>IF(('October 2025 - December 2025'!C77)+SUM(0) &lt; 0,(('October 2025 - December 2025'!C77))+SUM(0), TEXT((('October 2025 - December 2025'!C77))+SUM(0),"+$0.00"))</f>
        <v>+$0.00</v>
      </c>
    </row>
    <row r="78" spans="1:42" ht="43.15" customHeight="1" x14ac:dyDescent="0.25">
      <c r="A78" s="13" t="s">
        <v>141</v>
      </c>
      <c r="B78" s="4"/>
      <c r="C78" s="6">
        <v>0</v>
      </c>
    </row>
    <row r="79" spans="1:42" ht="43.15" customHeight="1" x14ac:dyDescent="0.25">
      <c r="A79" s="13" t="s">
        <v>142</v>
      </c>
      <c r="B79" s="4"/>
      <c r="C79" s="6">
        <v>0</v>
      </c>
    </row>
    <row r="80" spans="1:42" ht="21.6" customHeight="1" x14ac:dyDescent="0.25">
      <c r="A80" s="25"/>
      <c r="B80" s="27" t="s">
        <v>143</v>
      </c>
      <c r="C80" s="6">
        <f>C75+C76+C77+C78+C79</f>
        <v>0</v>
      </c>
    </row>
    <row r="81" spans="1:42" ht="21.6" customHeight="1" x14ac:dyDescent="0.25">
      <c r="A81" s="13"/>
      <c r="B81" s="11" t="s">
        <v>144</v>
      </c>
      <c r="C81" s="23">
        <f>C73</f>
        <v>347</v>
      </c>
    </row>
    <row r="82" spans="1:42" ht="21.6" customHeight="1" x14ac:dyDescent="0.25">
      <c r="A82" s="15"/>
      <c r="B82" s="15"/>
    </row>
    <row r="83" spans="1:42" ht="21.6" customHeight="1" x14ac:dyDescent="0.25">
      <c r="A83" s="15"/>
      <c r="B83" s="15"/>
    </row>
    <row r="84" spans="1:42" ht="21.6" customHeight="1" x14ac:dyDescent="0.25">
      <c r="A84" s="138" t="s">
        <v>358</v>
      </c>
      <c r="B84" s="138"/>
      <c r="C84" s="138"/>
      <c r="D84" s="138"/>
      <c r="E84" s="138"/>
    </row>
    <row r="85" spans="1:42" ht="21.6" customHeight="1" x14ac:dyDescent="0.25">
      <c r="A85" s="95" t="s">
        <v>146</v>
      </c>
      <c r="B85" s="95"/>
      <c r="C85" s="95" t="s">
        <v>28</v>
      </c>
      <c r="D85" s="95"/>
      <c r="E85" s="28" t="s">
        <v>29</v>
      </c>
    </row>
    <row r="86" spans="1:42" ht="43.15" customHeight="1" x14ac:dyDescent="0.25">
      <c r="A86" s="98" t="s">
        <v>126</v>
      </c>
      <c r="B86" s="99"/>
      <c r="C86" s="90" t="s">
        <v>329</v>
      </c>
      <c r="D86" s="90"/>
      <c r="E86" s="23">
        <v>0</v>
      </c>
    </row>
    <row r="87" spans="1:42" ht="21.6" customHeight="1" x14ac:dyDescent="0.25">
      <c r="A87" s="100"/>
      <c r="B87" s="101"/>
      <c r="C87" s="80" t="s">
        <v>472</v>
      </c>
      <c r="D87" s="80"/>
      <c r="E87" s="23">
        <v>0</v>
      </c>
    </row>
    <row r="88" spans="1:42" ht="39.950000000000003" customHeight="1" x14ac:dyDescent="0.25">
      <c r="A88" s="102"/>
      <c r="B88" s="103"/>
      <c r="C88" s="106" t="s">
        <v>481</v>
      </c>
      <c r="D88" s="124"/>
      <c r="E88" s="23">
        <v>0</v>
      </c>
      <c r="G88"/>
      <c r="H88" s="31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</row>
    <row r="89" spans="1:42" ht="21.6" customHeight="1" x14ac:dyDescent="0.25">
      <c r="A89" s="96" t="s">
        <v>147</v>
      </c>
      <c r="B89" s="96"/>
      <c r="C89" s="80"/>
      <c r="D89" s="80"/>
      <c r="E89" s="23">
        <f>C81</f>
        <v>347</v>
      </c>
    </row>
    <row r="90" spans="1:42" ht="21.6" customHeight="1" x14ac:dyDescent="0.25">
      <c r="A90" s="96"/>
      <c r="B90" s="96"/>
      <c r="C90" s="137" t="s">
        <v>148</v>
      </c>
      <c r="D90" s="137"/>
      <c r="E90" s="6">
        <f>('October 2025 - December 2025'!E109+E12)-SUM(E86:E89)</f>
        <v>15431.7</v>
      </c>
    </row>
    <row r="91" spans="1:42" ht="21.6" customHeight="1" x14ac:dyDescent="0.25"/>
    <row r="92" spans="1:42" ht="21.6" customHeight="1" x14ac:dyDescent="0.25">
      <c r="A92" s="95" t="s">
        <v>359</v>
      </c>
      <c r="B92" s="95"/>
      <c r="C92" s="95"/>
      <c r="D92" s="95"/>
      <c r="E92" s="95"/>
    </row>
    <row r="93" spans="1:42" ht="21.6" customHeight="1" x14ac:dyDescent="0.25">
      <c r="A93" s="95" t="s">
        <v>146</v>
      </c>
      <c r="B93" s="95"/>
      <c r="C93" s="95" t="s">
        <v>28</v>
      </c>
      <c r="D93" s="95"/>
      <c r="E93" s="28" t="s">
        <v>29</v>
      </c>
    </row>
    <row r="94" spans="1:42" ht="21.6" customHeight="1" x14ac:dyDescent="0.25">
      <c r="A94" s="96" t="s">
        <v>360</v>
      </c>
      <c r="B94" s="96"/>
      <c r="C94" s="80"/>
      <c r="D94" s="80"/>
      <c r="E94" s="6">
        <f>E90</f>
        <v>15431.7</v>
      </c>
    </row>
    <row r="95" spans="1:42" ht="21.6" customHeight="1" x14ac:dyDescent="0.25">
      <c r="A95" s="98" t="s">
        <v>126</v>
      </c>
      <c r="B95" s="99"/>
      <c r="C95" s="80" t="s">
        <v>329</v>
      </c>
      <c r="D95" s="80"/>
      <c r="E95" s="23">
        <v>0</v>
      </c>
    </row>
    <row r="96" spans="1:42" ht="21.6" customHeight="1" x14ac:dyDescent="0.25">
      <c r="A96" s="100"/>
      <c r="B96" s="101"/>
      <c r="C96" s="80" t="s">
        <v>472</v>
      </c>
      <c r="D96" s="80"/>
      <c r="E96" s="23">
        <v>0</v>
      </c>
    </row>
    <row r="97" spans="1:42" ht="39.950000000000003" customHeight="1" x14ac:dyDescent="0.25">
      <c r="A97" s="102"/>
      <c r="B97" s="103"/>
      <c r="C97" s="106" t="s">
        <v>481</v>
      </c>
      <c r="D97" s="124"/>
      <c r="E97" s="23">
        <v>0</v>
      </c>
      <c r="G97"/>
      <c r="H97" s="31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r="98" spans="1:42" ht="21.6" customHeight="1" x14ac:dyDescent="0.25">
      <c r="A98" s="96" t="s">
        <v>147</v>
      </c>
      <c r="B98" s="96"/>
      <c r="C98" s="80"/>
      <c r="D98" s="80"/>
      <c r="E98" s="23">
        <f>C81</f>
        <v>347</v>
      </c>
    </row>
    <row r="99" spans="1:42" ht="21.6" customHeight="1" x14ac:dyDescent="0.25">
      <c r="A99" s="93"/>
      <c r="B99" s="93"/>
      <c r="C99" s="139" t="s">
        <v>157</v>
      </c>
      <c r="D99" s="139"/>
      <c r="E99" s="6">
        <f>(E18+E94)-SUM(E95:E98)</f>
        <v>17489.7</v>
      </c>
    </row>
    <row r="100" spans="1:42" ht="21.6" customHeight="1" x14ac:dyDescent="0.25">
      <c r="A100" s="30"/>
      <c r="B100" s="30"/>
      <c r="C100" s="30"/>
      <c r="D100" s="30"/>
      <c r="E100" s="30"/>
    </row>
    <row r="101" spans="1:42" ht="21.6" customHeight="1" x14ac:dyDescent="0.25">
      <c r="A101" s="30"/>
      <c r="B101" s="30"/>
      <c r="C101" s="30"/>
      <c r="D101" s="30"/>
      <c r="E101" s="30"/>
    </row>
    <row r="102" spans="1:42" ht="21.6" customHeight="1" x14ac:dyDescent="0.25">
      <c r="A102" s="138" t="s">
        <v>361</v>
      </c>
      <c r="B102" s="138"/>
      <c r="C102" s="138"/>
      <c r="D102" s="138"/>
      <c r="E102" s="138"/>
    </row>
    <row r="103" spans="1:42" ht="21.6" customHeight="1" x14ac:dyDescent="0.25">
      <c r="A103" s="95" t="s">
        <v>146</v>
      </c>
      <c r="B103" s="95"/>
      <c r="C103" s="95" t="s">
        <v>28</v>
      </c>
      <c r="D103" s="95"/>
      <c r="E103" s="28" t="s">
        <v>29</v>
      </c>
    </row>
    <row r="104" spans="1:42" ht="21.6" customHeight="1" x14ac:dyDescent="0.25">
      <c r="A104" s="96" t="s">
        <v>362</v>
      </c>
      <c r="B104" s="96"/>
      <c r="C104" s="80"/>
      <c r="D104" s="80"/>
      <c r="E104" s="6">
        <f>E99</f>
        <v>17489.7</v>
      </c>
    </row>
    <row r="105" spans="1:42" ht="21.6" customHeight="1" x14ac:dyDescent="0.25">
      <c r="A105" s="98" t="s">
        <v>126</v>
      </c>
      <c r="B105" s="99"/>
      <c r="C105" s="90" t="s">
        <v>329</v>
      </c>
      <c r="D105" s="90"/>
      <c r="E105" s="23">
        <v>0</v>
      </c>
    </row>
    <row r="106" spans="1:42" ht="21.6" customHeight="1" x14ac:dyDescent="0.25">
      <c r="A106" s="100"/>
      <c r="B106" s="101"/>
      <c r="C106" s="80" t="s">
        <v>472</v>
      </c>
      <c r="D106" s="80"/>
      <c r="E106" s="23">
        <v>0</v>
      </c>
    </row>
    <row r="107" spans="1:42" ht="39.950000000000003" customHeight="1" x14ac:dyDescent="0.25">
      <c r="A107" s="102"/>
      <c r="B107" s="103"/>
      <c r="C107" s="106" t="s">
        <v>481</v>
      </c>
      <c r="D107" s="124"/>
      <c r="E107" s="23">
        <v>0</v>
      </c>
      <c r="G107"/>
      <c r="H107" s="31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r="108" spans="1:42" ht="21.6" customHeight="1" x14ac:dyDescent="0.25">
      <c r="A108" s="96" t="s">
        <v>147</v>
      </c>
      <c r="B108" s="96"/>
      <c r="C108" s="80"/>
      <c r="D108" s="80"/>
      <c r="E108" s="23">
        <f>C81</f>
        <v>347</v>
      </c>
    </row>
    <row r="109" spans="1:42" ht="21.6" customHeight="1" x14ac:dyDescent="0.25">
      <c r="A109" s="96"/>
      <c r="B109" s="96"/>
      <c r="C109" s="139" t="s">
        <v>157</v>
      </c>
      <c r="D109" s="139"/>
      <c r="E109" s="6">
        <f>(E24+E104)-SUM(E105:E108)</f>
        <v>19547.7</v>
      </c>
    </row>
    <row r="110" spans="1:42" ht="13.5" customHeight="1" x14ac:dyDescent="0.25">
      <c r="A110" s="15"/>
      <c r="B110" s="15"/>
    </row>
    <row r="111" spans="1:42" ht="13.5" customHeight="1" x14ac:dyDescent="0.25">
      <c r="A111" s="15"/>
      <c r="B111" s="15"/>
    </row>
    <row r="112" spans="1:42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68">
    <mergeCell ref="C105:D105"/>
    <mergeCell ref="C106:D106"/>
    <mergeCell ref="A108:B108"/>
    <mergeCell ref="C108:D108"/>
    <mergeCell ref="A109:B109"/>
    <mergeCell ref="C109:D109"/>
    <mergeCell ref="A99:B99"/>
    <mergeCell ref="C99:D99"/>
    <mergeCell ref="A102:E102"/>
    <mergeCell ref="A104:B104"/>
    <mergeCell ref="C104:D104"/>
    <mergeCell ref="A103:B103"/>
    <mergeCell ref="C103:D103"/>
    <mergeCell ref="C94:D94"/>
    <mergeCell ref="C95:D95"/>
    <mergeCell ref="C96:D96"/>
    <mergeCell ref="A98:B98"/>
    <mergeCell ref="C98:D98"/>
    <mergeCell ref="A62:C62"/>
    <mergeCell ref="A67:C67"/>
    <mergeCell ref="A74:C74"/>
    <mergeCell ref="A84:E84"/>
    <mergeCell ref="A85:B85"/>
    <mergeCell ref="C85:D85"/>
    <mergeCell ref="A36:C37"/>
    <mergeCell ref="A44:C44"/>
    <mergeCell ref="A48:C48"/>
    <mergeCell ref="A53:C53"/>
    <mergeCell ref="A56:C56"/>
    <mergeCell ref="C23:D23"/>
    <mergeCell ref="A24:B24"/>
    <mergeCell ref="C24:D24"/>
    <mergeCell ref="A29:C29"/>
    <mergeCell ref="A31:C31"/>
    <mergeCell ref="A18:B18"/>
    <mergeCell ref="C18:D18"/>
    <mergeCell ref="A20:E20"/>
    <mergeCell ref="C21:D21"/>
    <mergeCell ref="C22:D22"/>
    <mergeCell ref="A14:E14"/>
    <mergeCell ref="C15:D15"/>
    <mergeCell ref="C16:D16"/>
    <mergeCell ref="C17:D17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C88:D88"/>
    <mergeCell ref="C97:D97"/>
    <mergeCell ref="C107:D107"/>
    <mergeCell ref="A105:B107"/>
    <mergeCell ref="A95:B97"/>
    <mergeCell ref="A86:B88"/>
    <mergeCell ref="C86:D86"/>
    <mergeCell ref="C87:D87"/>
    <mergeCell ref="A89:B89"/>
    <mergeCell ref="C89:D89"/>
    <mergeCell ref="A90:B90"/>
    <mergeCell ref="C90:D90"/>
    <mergeCell ref="A92:E92"/>
    <mergeCell ref="A93:B93"/>
    <mergeCell ref="C93:D93"/>
    <mergeCell ref="A94:B94"/>
  </mergeCells>
  <conditionalFormatting sqref="A26">
    <cfRule type="cellIs" dxfId="75" priority="21" operator="equal">
      <formula>0</formula>
    </cfRule>
  </conditionalFormatting>
  <conditionalFormatting sqref="C31:C32">
    <cfRule type="cellIs" dxfId="74" priority="15" operator="equal">
      <formula>0</formula>
    </cfRule>
  </conditionalFormatting>
  <conditionalFormatting sqref="C37">
    <cfRule type="cellIs" dxfId="73" priority="20" operator="equal">
      <formula>0</formula>
    </cfRule>
  </conditionalFormatting>
  <conditionalFormatting sqref="C37:C40 C43:C48 C50:C52 C54:C57 C59:C60 C62:C66 C73:C78">
    <cfRule type="cellIs" dxfId="72" priority="18" operator="equal">
      <formula>0</formula>
    </cfRule>
  </conditionalFormatting>
  <conditionalFormatting sqref="C68:C71">
    <cfRule type="cellIs" dxfId="71" priority="7" operator="equal">
      <formula>0</formula>
    </cfRule>
  </conditionalFormatting>
  <conditionalFormatting sqref="C71">
    <cfRule type="cellIs" dxfId="70" priority="8" operator="equal">
      <formula>0</formula>
    </cfRule>
  </conditionalFormatting>
  <conditionalFormatting sqref="C86 H112 E115:E118">
    <cfRule type="cellIs" dxfId="69" priority="14" operator="equal">
      <formula>0</formula>
    </cfRule>
  </conditionalFormatting>
  <conditionalFormatting sqref="D32">
    <cfRule type="cellIs" dxfId="68" priority="17" operator="equal">
      <formula>0</formula>
    </cfRule>
  </conditionalFormatting>
  <conditionalFormatting sqref="E88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3:E98">
    <cfRule type="cellIs" dxfId="65" priority="3" operator="equal">
      <formula>0</formula>
    </cfRule>
  </conditionalFormatting>
  <conditionalFormatting sqref="E97">
    <cfRule type="cellIs" dxfId="64" priority="4" operator="equal">
      <formula>0</formula>
    </cfRule>
  </conditionalFormatting>
  <conditionalFormatting sqref="E104:E108">
    <cfRule type="cellIs" dxfId="63" priority="1" operator="equal">
      <formula>0</formula>
    </cfRule>
  </conditionalFormatting>
  <conditionalFormatting sqref="E107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zoomScaleNormal="100" workbookViewId="0">
      <selection activeCell="A11" sqref="A11:XFD1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3" t="s">
        <v>363</v>
      </c>
      <c r="B1" s="73"/>
      <c r="C1" s="73"/>
      <c r="D1" s="73"/>
      <c r="E1" s="73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174</v>
      </c>
      <c r="C3" s="6">
        <f>E109</f>
        <v>25721.7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113" t="s">
        <v>22</v>
      </c>
      <c r="B4" s="113"/>
      <c r="C4" s="6">
        <f>SUM(C3)</f>
        <v>25721.7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104" t="s">
        <v>23</v>
      </c>
      <c r="B5" s="104"/>
      <c r="C5" s="6">
        <f>C80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40" t="s">
        <v>364</v>
      </c>
      <c r="B8" s="140"/>
      <c r="C8" s="140"/>
      <c r="D8" s="140"/>
      <c r="E8" s="14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27</v>
      </c>
      <c r="C9" s="141" t="s">
        <v>28</v>
      </c>
      <c r="D9" s="141"/>
      <c r="E9" s="56" t="s">
        <v>29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365</v>
      </c>
      <c r="B10" s="14" t="s">
        <v>32</v>
      </c>
      <c r="C10" s="80" t="s">
        <v>33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366</v>
      </c>
      <c r="B11" s="14" t="s">
        <v>52</v>
      </c>
      <c r="C11" s="80" t="s">
        <v>195</v>
      </c>
      <c r="D11" s="80"/>
      <c r="E11" s="6">
        <v>0</v>
      </c>
    </row>
    <row r="12" spans="1:33" ht="21.6" customHeight="1" x14ac:dyDescent="0.25">
      <c r="A12" s="81"/>
      <c r="B12" s="81"/>
      <c r="C12" s="104" t="s">
        <v>35</v>
      </c>
      <c r="D12" s="104"/>
      <c r="E12" s="6">
        <f>SUM(E10:E11)</f>
        <v>2405</v>
      </c>
    </row>
    <row r="13" spans="1:33" ht="21.6" customHeight="1" x14ac:dyDescent="0.25">
      <c r="A13" s="15"/>
      <c r="B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21.6" customHeight="1" x14ac:dyDescent="0.25">
      <c r="A14" s="140" t="s">
        <v>367</v>
      </c>
      <c r="B14" s="140"/>
      <c r="C14" s="140"/>
      <c r="D14" s="140"/>
      <c r="E14" s="14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41" t="s">
        <v>4</v>
      </c>
      <c r="B15" s="55" t="s">
        <v>27</v>
      </c>
      <c r="C15" s="141" t="s">
        <v>28</v>
      </c>
      <c r="D15" s="141"/>
      <c r="E15" s="56" t="s">
        <v>29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13" t="s">
        <v>368</v>
      </c>
      <c r="B16" s="14" t="s">
        <v>32</v>
      </c>
      <c r="C16" s="80" t="s">
        <v>33</v>
      </c>
      <c r="D16" s="80"/>
      <c r="E16" s="6">
        <v>2405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28" ht="21.6" customHeight="1" x14ac:dyDescent="0.25">
      <c r="A17" s="13" t="s">
        <v>369</v>
      </c>
      <c r="B17" s="14" t="s">
        <v>52</v>
      </c>
      <c r="C17" s="80" t="s">
        <v>195</v>
      </c>
      <c r="D17" s="80"/>
      <c r="E17" s="6">
        <v>0</v>
      </c>
    </row>
    <row r="18" spans="1:28" ht="21.6" customHeight="1" x14ac:dyDescent="0.25">
      <c r="A18" s="81"/>
      <c r="B18" s="81"/>
      <c r="C18" s="104" t="s">
        <v>35</v>
      </c>
      <c r="D18" s="104"/>
      <c r="E18" s="6">
        <f>SUM(E16:E17)</f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5"/>
      <c r="B19" s="15"/>
      <c r="C19" s="15"/>
      <c r="D19" s="32"/>
      <c r="E19" s="33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21.6" customHeight="1" x14ac:dyDescent="0.25">
      <c r="A20" s="140" t="s">
        <v>370</v>
      </c>
      <c r="B20" s="140"/>
      <c r="C20" s="140"/>
      <c r="D20" s="140"/>
      <c r="E20" s="140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21.6" customHeight="1" x14ac:dyDescent="0.25">
      <c r="A21" s="41" t="s">
        <v>4</v>
      </c>
      <c r="B21" s="55" t="s">
        <v>27</v>
      </c>
      <c r="C21" s="141" t="s">
        <v>28</v>
      </c>
      <c r="D21" s="141"/>
      <c r="E21" s="56" t="s">
        <v>29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21.6" customHeight="1" x14ac:dyDescent="0.25">
      <c r="A22" s="13" t="s">
        <v>371</v>
      </c>
      <c r="B22" s="14" t="s">
        <v>32</v>
      </c>
      <c r="C22" s="80" t="s">
        <v>33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21.6" customHeight="1" x14ac:dyDescent="0.25">
      <c r="A23" s="13" t="s">
        <v>372</v>
      </c>
      <c r="B23" s="14" t="s">
        <v>52</v>
      </c>
      <c r="C23" s="80" t="s">
        <v>195</v>
      </c>
      <c r="D23" s="80"/>
      <c r="E23" s="6">
        <v>0</v>
      </c>
    </row>
    <row r="24" spans="1:28" ht="21.6" customHeight="1" x14ac:dyDescent="0.25">
      <c r="A24" s="81"/>
      <c r="B24" s="81"/>
      <c r="C24" s="104" t="s">
        <v>35</v>
      </c>
      <c r="D24" s="104"/>
      <c r="E24" s="6">
        <f>SUM(E22:E23)</f>
        <v>2405</v>
      </c>
    </row>
    <row r="25" spans="1:28" ht="21.6" customHeight="1" x14ac:dyDescent="0.25">
      <c r="A25" s="15"/>
      <c r="B25" s="15"/>
      <c r="C25" s="15"/>
      <c r="D25" s="32"/>
      <c r="E25" s="33"/>
    </row>
    <row r="26" spans="1:28" ht="21.6" customHeight="1" x14ac:dyDescent="0.25">
      <c r="A26" s="15"/>
      <c r="B26" s="15"/>
      <c r="C26" s="15"/>
      <c r="D26" s="32"/>
      <c r="E26" s="33"/>
    </row>
    <row r="27" spans="1:28" ht="21.6" customHeight="1" x14ac:dyDescent="0.25">
      <c r="A27" s="15"/>
      <c r="B27" s="15"/>
      <c r="C27" s="15"/>
      <c r="D27" s="32"/>
      <c r="E27" s="33"/>
    </row>
    <row r="28" spans="1:28" ht="21.6" customHeight="1" x14ac:dyDescent="0.25">
      <c r="A28" s="15"/>
      <c r="B28" s="15"/>
    </row>
    <row r="29" spans="1:28" ht="21.6" customHeight="1" x14ac:dyDescent="0.25">
      <c r="A29" s="92" t="s">
        <v>373</v>
      </c>
      <c r="B29" s="92"/>
      <c r="C29" s="92"/>
    </row>
    <row r="30" spans="1:28" ht="21.6" customHeight="1" x14ac:dyDescent="0.25">
      <c r="A30" s="22" t="s">
        <v>27</v>
      </c>
      <c r="B30" s="22" t="s">
        <v>28</v>
      </c>
      <c r="C30" s="9" t="s">
        <v>29</v>
      </c>
      <c r="D30" s="20"/>
    </row>
    <row r="31" spans="1:28" ht="21.6" customHeight="1" x14ac:dyDescent="0.25">
      <c r="A31" s="91" t="s">
        <v>66</v>
      </c>
      <c r="B31" s="91"/>
      <c r="C31" s="91"/>
    </row>
    <row r="32" spans="1:28" ht="21.6" customHeight="1" x14ac:dyDescent="0.25">
      <c r="A32" s="13" t="s">
        <v>250</v>
      </c>
      <c r="B32" s="14"/>
      <c r="C32" s="23">
        <v>78</v>
      </c>
      <c r="G32" s="45"/>
    </row>
    <row r="33" spans="1:3" ht="21.6" customHeight="1" x14ac:dyDescent="0.25">
      <c r="A33" s="13" t="s">
        <v>46</v>
      </c>
      <c r="B33" s="4"/>
      <c r="C33" s="23">
        <v>0</v>
      </c>
    </row>
    <row r="34" spans="1:3" ht="21.6" customHeight="1" x14ac:dyDescent="0.25">
      <c r="A34" s="13" t="s">
        <v>69</v>
      </c>
      <c r="B34" s="14" t="s">
        <v>70</v>
      </c>
      <c r="C34" s="23">
        <v>149</v>
      </c>
    </row>
    <row r="35" spans="1:3" ht="21.6" customHeight="1" x14ac:dyDescent="0.25">
      <c r="A35" s="25"/>
      <c r="B35" s="11" t="s">
        <v>72</v>
      </c>
      <c r="C35" s="23">
        <f>SUM(C32:C34)</f>
        <v>227</v>
      </c>
    </row>
    <row r="36" spans="1:3" ht="21.6" customHeight="1" x14ac:dyDescent="0.25">
      <c r="A36" s="91" t="s">
        <v>267</v>
      </c>
      <c r="B36" s="91"/>
      <c r="C36" s="91"/>
    </row>
    <row r="37" spans="1:3" ht="21.6" customHeight="1" x14ac:dyDescent="0.25">
      <c r="A37" s="91"/>
      <c r="B37" s="91"/>
      <c r="C37" s="91"/>
    </row>
    <row r="38" spans="1:3" ht="21.6" customHeight="1" x14ac:dyDescent="0.25">
      <c r="A38" s="13" t="s">
        <v>77</v>
      </c>
      <c r="B38" s="14"/>
      <c r="C38" s="23">
        <v>0</v>
      </c>
    </row>
    <row r="39" spans="1:3" ht="21.6" customHeight="1" x14ac:dyDescent="0.25">
      <c r="A39" s="13" t="s">
        <v>79</v>
      </c>
      <c r="B39" s="14"/>
      <c r="C39" s="23">
        <v>0</v>
      </c>
    </row>
    <row r="40" spans="1:3" ht="21.6" customHeight="1" x14ac:dyDescent="0.25">
      <c r="A40" s="13" t="s">
        <v>81</v>
      </c>
      <c r="B40" s="14"/>
      <c r="C40" s="23">
        <v>0</v>
      </c>
    </row>
    <row r="41" spans="1:3" ht="21.6" customHeight="1" x14ac:dyDescent="0.25">
      <c r="A41" s="13" t="s">
        <v>83</v>
      </c>
      <c r="B41" s="14"/>
      <c r="C41" s="23">
        <v>0</v>
      </c>
    </row>
    <row r="42" spans="1:3" ht="43.15" customHeight="1" x14ac:dyDescent="0.25">
      <c r="A42" s="13" t="s">
        <v>141</v>
      </c>
      <c r="B42" s="14"/>
      <c r="C42" s="23">
        <v>0</v>
      </c>
    </row>
    <row r="43" spans="1:3" ht="21.6" customHeight="1" x14ac:dyDescent="0.25">
      <c r="A43" s="13"/>
      <c r="B43" s="11" t="s">
        <v>85</v>
      </c>
      <c r="C43" s="23">
        <f>SUM(C38:C42)</f>
        <v>0</v>
      </c>
    </row>
    <row r="44" spans="1:3" ht="21.6" customHeight="1" x14ac:dyDescent="0.25">
      <c r="A44" s="91" t="s">
        <v>87</v>
      </c>
      <c r="B44" s="91"/>
      <c r="C44" s="91"/>
    </row>
    <row r="45" spans="1:3" ht="21.6" customHeight="1" x14ac:dyDescent="0.25">
      <c r="A45" s="13" t="s">
        <v>89</v>
      </c>
      <c r="B45" s="14" t="s">
        <v>90</v>
      </c>
      <c r="C45" s="23">
        <v>0</v>
      </c>
    </row>
    <row r="46" spans="1:3" ht="21.6" customHeight="1" x14ac:dyDescent="0.25">
      <c r="A46" s="13" t="s">
        <v>92</v>
      </c>
      <c r="B46" s="14" t="s">
        <v>93</v>
      </c>
      <c r="C46" s="23">
        <v>0</v>
      </c>
    </row>
    <row r="47" spans="1:3" ht="21.6" customHeight="1" x14ac:dyDescent="0.25">
      <c r="A47" s="13"/>
      <c r="B47" s="11" t="s">
        <v>95</v>
      </c>
      <c r="C47" s="23">
        <f>SUM(C45:C46)</f>
        <v>0</v>
      </c>
    </row>
    <row r="48" spans="1:3" ht="21.6" customHeight="1" x14ac:dyDescent="0.25">
      <c r="A48" s="91" t="s">
        <v>97</v>
      </c>
      <c r="B48" s="91"/>
      <c r="C48" s="91"/>
    </row>
    <row r="49" spans="1:3" ht="21.6" customHeight="1" x14ac:dyDescent="0.25">
      <c r="A49" s="13" t="s">
        <v>99</v>
      </c>
      <c r="B49" s="14" t="s">
        <v>100</v>
      </c>
      <c r="C49" s="23">
        <v>0</v>
      </c>
    </row>
    <row r="50" spans="1:3" ht="21.6" customHeight="1" x14ac:dyDescent="0.25">
      <c r="A50" s="25"/>
      <c r="B50" s="14" t="s">
        <v>102</v>
      </c>
      <c r="C50" s="23">
        <v>0</v>
      </c>
    </row>
    <row r="51" spans="1:3" ht="21.6" customHeight="1" x14ac:dyDescent="0.25">
      <c r="A51" s="25"/>
      <c r="B51" s="14" t="s">
        <v>104</v>
      </c>
      <c r="C51" s="23">
        <v>0</v>
      </c>
    </row>
    <row r="52" spans="1:3" ht="21.6" customHeight="1" x14ac:dyDescent="0.25">
      <c r="A52" s="25"/>
      <c r="B52" s="11" t="s">
        <v>106</v>
      </c>
      <c r="C52" s="23">
        <f>SUM(C49:C51)</f>
        <v>0</v>
      </c>
    </row>
    <row r="53" spans="1:3" ht="21.6" customHeight="1" x14ac:dyDescent="0.25">
      <c r="A53" s="91" t="s">
        <v>107</v>
      </c>
      <c r="B53" s="91"/>
      <c r="C53" s="91"/>
    </row>
    <row r="54" spans="1:3" ht="21.6" customHeight="1" x14ac:dyDescent="0.25">
      <c r="A54" s="13" t="s">
        <v>108</v>
      </c>
      <c r="B54" s="14" t="s">
        <v>109</v>
      </c>
      <c r="C54" s="23">
        <v>0</v>
      </c>
    </row>
    <row r="55" spans="1:3" ht="21.6" customHeight="1" x14ac:dyDescent="0.25">
      <c r="A55" s="25"/>
      <c r="B55" s="11" t="s">
        <v>110</v>
      </c>
      <c r="C55" s="23">
        <f>SUM(C54)</f>
        <v>0</v>
      </c>
    </row>
    <row r="56" spans="1:3" ht="21.6" customHeight="1" x14ac:dyDescent="0.25">
      <c r="A56" s="91" t="s">
        <v>111</v>
      </c>
      <c r="B56" s="91"/>
      <c r="C56" s="91"/>
    </row>
    <row r="57" spans="1:3" ht="43.15" customHeight="1" x14ac:dyDescent="0.25">
      <c r="A57" s="13" t="s">
        <v>268</v>
      </c>
      <c r="B57" s="14" t="s">
        <v>113</v>
      </c>
      <c r="C57" s="23">
        <v>0</v>
      </c>
    </row>
    <row r="58" spans="1:3" ht="21.6" customHeight="1" x14ac:dyDescent="0.25">
      <c r="A58" s="13" t="s">
        <v>114</v>
      </c>
      <c r="B58" s="14" t="s">
        <v>115</v>
      </c>
      <c r="C58" s="23">
        <v>0</v>
      </c>
    </row>
    <row r="59" spans="1:3" ht="43.15" customHeight="1" x14ac:dyDescent="0.25">
      <c r="A59" s="13" t="s">
        <v>116</v>
      </c>
      <c r="B59" s="14" t="s">
        <v>117</v>
      </c>
      <c r="C59" s="23">
        <v>0</v>
      </c>
    </row>
    <row r="60" spans="1:3" ht="21.6" customHeight="1" x14ac:dyDescent="0.25">
      <c r="A60" s="13" t="s">
        <v>118</v>
      </c>
      <c r="B60" s="14" t="s">
        <v>118</v>
      </c>
      <c r="C60" s="23">
        <v>0</v>
      </c>
    </row>
    <row r="61" spans="1:3" ht="21.6" customHeight="1" x14ac:dyDescent="0.25">
      <c r="A61" s="13"/>
      <c r="B61" s="11" t="s">
        <v>22</v>
      </c>
      <c r="C61" s="23">
        <f>SUM(C57:C60)</f>
        <v>0</v>
      </c>
    </row>
    <row r="62" spans="1:3" ht="21.6" customHeight="1" x14ac:dyDescent="0.25">
      <c r="A62" s="91" t="s">
        <v>120</v>
      </c>
      <c r="B62" s="91"/>
      <c r="C62" s="91"/>
    </row>
    <row r="63" spans="1:3" ht="21.6" customHeight="1" x14ac:dyDescent="0.25">
      <c r="A63" s="13" t="s">
        <v>121</v>
      </c>
      <c r="B63" s="4"/>
      <c r="C63" s="54">
        <v>0</v>
      </c>
    </row>
    <row r="64" spans="1:3" ht="21.6" customHeight="1" x14ac:dyDescent="0.25">
      <c r="A64" s="25" t="s">
        <v>122</v>
      </c>
      <c r="B64" s="4" t="s">
        <v>123</v>
      </c>
      <c r="C64" s="54">
        <v>0</v>
      </c>
    </row>
    <row r="65" spans="1:10" ht="21.6" customHeight="1" x14ac:dyDescent="0.25">
      <c r="A65" s="13" t="s">
        <v>52</v>
      </c>
      <c r="B65" s="14" t="s">
        <v>124</v>
      </c>
      <c r="C65" s="54">
        <v>0</v>
      </c>
    </row>
    <row r="66" spans="1:10" ht="21.6" customHeight="1" x14ac:dyDescent="0.25">
      <c r="A66" s="13"/>
      <c r="B66" s="11" t="s">
        <v>125</v>
      </c>
      <c r="C66" s="54">
        <f>SUM(C63:C65)</f>
        <v>0</v>
      </c>
    </row>
    <row r="67" spans="1:10" ht="21.6" customHeight="1" x14ac:dyDescent="0.25">
      <c r="A67" s="91" t="s">
        <v>126</v>
      </c>
      <c r="B67" s="91"/>
      <c r="C67" s="91"/>
    </row>
    <row r="68" spans="1:10" ht="21.6" customHeight="1" x14ac:dyDescent="0.25">
      <c r="A68" s="13" t="s">
        <v>127</v>
      </c>
      <c r="B68" s="4" t="s">
        <v>128</v>
      </c>
      <c r="C68" s="23">
        <v>0</v>
      </c>
    </row>
    <row r="69" spans="1:10" ht="21.6" customHeight="1" x14ac:dyDescent="0.25">
      <c r="A69" s="7" t="s">
        <v>129</v>
      </c>
      <c r="B69" s="36" t="s">
        <v>130</v>
      </c>
      <c r="C69" s="23">
        <v>68</v>
      </c>
    </row>
    <row r="70" spans="1:10" ht="39.950000000000003" customHeight="1" x14ac:dyDescent="0.25">
      <c r="A70" s="13" t="s">
        <v>131</v>
      </c>
      <c r="B70" s="14" t="s">
        <v>289</v>
      </c>
      <c r="C70" s="23">
        <v>52</v>
      </c>
    </row>
    <row r="71" spans="1:10" ht="21.6" customHeight="1" x14ac:dyDescent="0.25">
      <c r="A71" s="13" t="s">
        <v>470</v>
      </c>
      <c r="B71" s="42" t="s">
        <v>471</v>
      </c>
      <c r="C71" s="23">
        <v>0</v>
      </c>
      <c r="H71"/>
      <c r="J71" s="31"/>
    </row>
    <row r="72" spans="1:10" ht="21.6" customHeight="1" x14ac:dyDescent="0.25">
      <c r="A72" s="25"/>
      <c r="B72" s="27" t="s">
        <v>135</v>
      </c>
      <c r="C72" s="23">
        <f>SUM(C68:C71)</f>
        <v>120</v>
      </c>
    </row>
    <row r="73" spans="1:10" ht="21.6" customHeight="1" x14ac:dyDescent="0.25">
      <c r="A73" s="25"/>
      <c r="B73" s="27" t="s">
        <v>22</v>
      </c>
      <c r="C73" s="23">
        <f>C35+C43+C47+C52+C55+C61+C66+C72</f>
        <v>347</v>
      </c>
    </row>
    <row r="74" spans="1:10" ht="21.6" customHeight="1" x14ac:dyDescent="0.25">
      <c r="A74" s="91" t="s">
        <v>137</v>
      </c>
      <c r="B74" s="91"/>
      <c r="C74" s="91"/>
    </row>
    <row r="75" spans="1:10" ht="21.6" customHeight="1" x14ac:dyDescent="0.25">
      <c r="A75" s="25" t="s">
        <v>138</v>
      </c>
      <c r="B75" s="4"/>
      <c r="C75" s="6" t="str">
        <f>IF(('January 2026 - March 2026'!C75)+SUM(E87+E96+E106) &lt; 0,(('January 2026 - March 2026'!C75))+SUM(E87+E96+E106), TEXT((('January 2026 - March 2026'!C75))+SUM(E87+E96+E106),"+$0.00"))</f>
        <v>+$0.00</v>
      </c>
    </row>
    <row r="76" spans="1:10" ht="21.6" customHeight="1" x14ac:dyDescent="0.25">
      <c r="A76" s="25" t="s">
        <v>139</v>
      </c>
      <c r="B76" s="4"/>
      <c r="C76" s="6">
        <v>0</v>
      </c>
    </row>
    <row r="77" spans="1:10" ht="21.6" customHeight="1" x14ac:dyDescent="0.25">
      <c r="A77" s="25" t="s">
        <v>140</v>
      </c>
      <c r="B77" s="4"/>
      <c r="C77" s="6" t="str">
        <f>IF(('January 2026 - March 2026'!C77)+SUM(0) &lt; 0,(('January 2026 - March 2026'!C77))+SUM(0), TEXT((('January 2026 - March 2026'!C77))+SUM(0),"+$0.00"))</f>
        <v>+$0.00</v>
      </c>
    </row>
    <row r="78" spans="1:10" ht="43.15" customHeight="1" x14ac:dyDescent="0.25">
      <c r="A78" s="13" t="s">
        <v>141</v>
      </c>
      <c r="B78" s="4"/>
      <c r="C78" s="6">
        <v>0</v>
      </c>
    </row>
    <row r="79" spans="1:10" ht="43.15" customHeight="1" x14ac:dyDescent="0.25">
      <c r="A79" s="13" t="s">
        <v>142</v>
      </c>
      <c r="B79" s="4"/>
      <c r="C79" s="6">
        <v>0</v>
      </c>
    </row>
    <row r="80" spans="1:10" ht="21.6" customHeight="1" x14ac:dyDescent="0.25">
      <c r="A80" s="25"/>
      <c r="B80" s="27" t="s">
        <v>143</v>
      </c>
      <c r="C80" s="6">
        <f>C75+C76+C77+C78+C79</f>
        <v>0</v>
      </c>
    </row>
    <row r="81" spans="1:8" ht="21.6" customHeight="1" x14ac:dyDescent="0.25">
      <c r="A81" s="13"/>
      <c r="B81" s="11" t="s">
        <v>144</v>
      </c>
      <c r="C81" s="23">
        <f>C73</f>
        <v>347</v>
      </c>
      <c r="H81" s="43"/>
    </row>
    <row r="82" spans="1:8" ht="21.6" customHeight="1" x14ac:dyDescent="0.25">
      <c r="A82" s="15"/>
      <c r="B82" s="15"/>
    </row>
    <row r="83" spans="1:8" ht="21.6" customHeight="1" x14ac:dyDescent="0.25">
      <c r="A83" s="15"/>
      <c r="B83" s="15"/>
    </row>
    <row r="84" spans="1:8" ht="21.6" customHeight="1" x14ac:dyDescent="0.25">
      <c r="A84" s="135" t="s">
        <v>374</v>
      </c>
      <c r="B84" s="135"/>
      <c r="C84" s="135"/>
      <c r="D84" s="135"/>
      <c r="E84" s="135"/>
      <c r="H84"/>
    </row>
    <row r="85" spans="1:8" ht="21.6" customHeight="1" x14ac:dyDescent="0.25">
      <c r="A85" s="134" t="s">
        <v>146</v>
      </c>
      <c r="B85" s="134"/>
      <c r="C85" s="134" t="s">
        <v>28</v>
      </c>
      <c r="D85" s="134"/>
      <c r="E85" s="50" t="s">
        <v>29</v>
      </c>
      <c r="H85"/>
    </row>
    <row r="86" spans="1:8" ht="43.15" customHeight="1" x14ac:dyDescent="0.25">
      <c r="A86" s="98" t="s">
        <v>126</v>
      </c>
      <c r="B86" s="99"/>
      <c r="C86" s="90" t="s">
        <v>329</v>
      </c>
      <c r="D86" s="90"/>
      <c r="E86" s="23">
        <v>0</v>
      </c>
      <c r="H86"/>
    </row>
    <row r="87" spans="1:8" ht="21.6" customHeight="1" x14ac:dyDescent="0.25">
      <c r="A87" s="100"/>
      <c r="B87" s="101"/>
      <c r="C87" s="130" t="s">
        <v>472</v>
      </c>
      <c r="D87" s="80"/>
      <c r="E87" s="23">
        <v>0</v>
      </c>
      <c r="H87"/>
    </row>
    <row r="88" spans="1:8" ht="39.950000000000003" customHeight="1" x14ac:dyDescent="0.25">
      <c r="A88" s="102"/>
      <c r="B88" s="103"/>
      <c r="C88" s="106" t="s">
        <v>481</v>
      </c>
      <c r="D88" s="124"/>
      <c r="E88" s="23">
        <v>0</v>
      </c>
    </row>
    <row r="89" spans="1:8" ht="21.6" customHeight="1" x14ac:dyDescent="0.25">
      <c r="A89" s="96" t="s">
        <v>147</v>
      </c>
      <c r="B89" s="96"/>
      <c r="C89" s="80"/>
      <c r="D89" s="80"/>
      <c r="E89" s="23">
        <f>C81</f>
        <v>347</v>
      </c>
      <c r="H89"/>
    </row>
    <row r="90" spans="1:8" ht="21.6" customHeight="1" x14ac:dyDescent="0.25">
      <c r="A90" s="96"/>
      <c r="B90" s="96"/>
      <c r="C90" s="94" t="s">
        <v>148</v>
      </c>
      <c r="D90" s="94"/>
      <c r="E90" s="6">
        <f>('January 2026 - March 2026'!E109+E12)-SUM(E86:E89)</f>
        <v>21605.7</v>
      </c>
      <c r="H90"/>
    </row>
    <row r="91" spans="1:8" ht="21.6" customHeight="1" x14ac:dyDescent="0.25">
      <c r="H91"/>
    </row>
    <row r="92" spans="1:8" ht="21.6" customHeight="1" x14ac:dyDescent="0.25">
      <c r="A92" s="135" t="s">
        <v>375</v>
      </c>
      <c r="B92" s="135"/>
      <c r="C92" s="135"/>
      <c r="D92" s="135"/>
      <c r="E92" s="135"/>
      <c r="H92"/>
    </row>
    <row r="93" spans="1:8" ht="21.6" customHeight="1" x14ac:dyDescent="0.25">
      <c r="A93" s="134" t="s">
        <v>146</v>
      </c>
      <c r="B93" s="134"/>
      <c r="C93" s="134" t="s">
        <v>28</v>
      </c>
      <c r="D93" s="134"/>
      <c r="E93" s="50" t="s">
        <v>29</v>
      </c>
      <c r="H93"/>
    </row>
    <row r="94" spans="1:8" ht="21.6" customHeight="1" x14ac:dyDescent="0.25">
      <c r="A94" s="96" t="s">
        <v>376</v>
      </c>
      <c r="B94" s="96"/>
      <c r="C94" s="80"/>
      <c r="D94" s="80"/>
      <c r="E94" s="6">
        <f>E90</f>
        <v>21605.7</v>
      </c>
      <c r="H94"/>
    </row>
    <row r="95" spans="1:8" ht="90" customHeight="1" x14ac:dyDescent="0.25">
      <c r="A95" s="98" t="s">
        <v>126</v>
      </c>
      <c r="B95" s="99"/>
      <c r="C95" s="90" t="s">
        <v>329</v>
      </c>
      <c r="D95" s="90"/>
      <c r="E95" s="23">
        <v>0</v>
      </c>
      <c r="H95"/>
    </row>
    <row r="96" spans="1:8" ht="21.6" customHeight="1" x14ac:dyDescent="0.25">
      <c r="A96" s="100"/>
      <c r="B96" s="101"/>
      <c r="C96" s="130" t="s">
        <v>472</v>
      </c>
      <c r="D96" s="80"/>
      <c r="E96" s="23">
        <v>0</v>
      </c>
      <c r="H96"/>
    </row>
    <row r="97" spans="1:8" ht="39.950000000000003" customHeight="1" x14ac:dyDescent="0.25">
      <c r="A97" s="102"/>
      <c r="B97" s="103"/>
      <c r="C97" s="106" t="s">
        <v>481</v>
      </c>
      <c r="D97" s="124"/>
      <c r="E97" s="23">
        <v>0</v>
      </c>
    </row>
    <row r="98" spans="1:8" ht="21.6" customHeight="1" x14ac:dyDescent="0.25">
      <c r="A98" s="96" t="s">
        <v>147</v>
      </c>
      <c r="B98" s="96"/>
      <c r="C98" s="80"/>
      <c r="D98" s="80"/>
      <c r="E98" s="23">
        <f>C81</f>
        <v>347</v>
      </c>
      <c r="H98"/>
    </row>
    <row r="99" spans="1:8" ht="21.6" customHeight="1" x14ac:dyDescent="0.25">
      <c r="A99" s="93"/>
      <c r="B99" s="93"/>
      <c r="C99" s="104" t="s">
        <v>157</v>
      </c>
      <c r="D99" s="104"/>
      <c r="E99" s="6">
        <f>(E18+E94)-SUM(E95:E98)</f>
        <v>23663.7</v>
      </c>
      <c r="H99"/>
    </row>
    <row r="100" spans="1:8" ht="21.6" customHeight="1" x14ac:dyDescent="0.25">
      <c r="A100" s="30"/>
      <c r="B100" s="30"/>
      <c r="C100" s="30"/>
      <c r="D100" s="30"/>
      <c r="E100" s="30"/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135" t="s">
        <v>377</v>
      </c>
      <c r="B102" s="135"/>
      <c r="C102" s="135"/>
      <c r="D102" s="135"/>
      <c r="E102" s="135"/>
      <c r="H102"/>
    </row>
    <row r="103" spans="1:8" ht="21.6" customHeight="1" x14ac:dyDescent="0.25">
      <c r="A103" s="134" t="s">
        <v>146</v>
      </c>
      <c r="B103" s="134"/>
      <c r="C103" s="134" t="s">
        <v>28</v>
      </c>
      <c r="D103" s="134"/>
      <c r="E103" s="50" t="s">
        <v>29</v>
      </c>
      <c r="H103"/>
    </row>
    <row r="104" spans="1:8" ht="21.6" customHeight="1" x14ac:dyDescent="0.25">
      <c r="A104" s="96" t="s">
        <v>378</v>
      </c>
      <c r="B104" s="96"/>
      <c r="C104" s="80"/>
      <c r="D104" s="80"/>
      <c r="E104" s="6">
        <f>E99</f>
        <v>23663.7</v>
      </c>
      <c r="H104"/>
    </row>
    <row r="105" spans="1:8" ht="21.6" customHeight="1" x14ac:dyDescent="0.25">
      <c r="A105" s="98" t="s">
        <v>126</v>
      </c>
      <c r="B105" s="99"/>
      <c r="C105" s="80" t="s">
        <v>329</v>
      </c>
      <c r="D105" s="80"/>
      <c r="E105" s="23">
        <v>0</v>
      </c>
      <c r="H105"/>
    </row>
    <row r="106" spans="1:8" ht="21.6" customHeight="1" x14ac:dyDescent="0.25">
      <c r="A106" s="100"/>
      <c r="B106" s="101"/>
      <c r="C106" s="130" t="s">
        <v>472</v>
      </c>
      <c r="D106" s="80"/>
      <c r="E106" s="23">
        <v>0</v>
      </c>
    </row>
    <row r="107" spans="1:8" ht="39.950000000000003" customHeight="1" x14ac:dyDescent="0.25">
      <c r="A107" s="102"/>
      <c r="B107" s="103"/>
      <c r="C107" s="106" t="s">
        <v>481</v>
      </c>
      <c r="D107" s="124"/>
      <c r="E107" s="23">
        <v>0</v>
      </c>
    </row>
    <row r="108" spans="1:8" ht="21.6" customHeight="1" x14ac:dyDescent="0.25">
      <c r="A108" s="96" t="s">
        <v>147</v>
      </c>
      <c r="B108" s="96"/>
      <c r="C108" s="80"/>
      <c r="D108" s="80"/>
      <c r="E108" s="23">
        <f>C81</f>
        <v>347</v>
      </c>
    </row>
    <row r="109" spans="1:8" ht="21.6" customHeight="1" x14ac:dyDescent="0.25">
      <c r="A109" s="96"/>
      <c r="B109" s="96"/>
      <c r="C109" s="104" t="s">
        <v>157</v>
      </c>
      <c r="D109" s="104"/>
      <c r="E109" s="6">
        <f>(E24+E104)-SUM(E105:E108)</f>
        <v>25721.7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68">
    <mergeCell ref="C105:D105"/>
    <mergeCell ref="C106:D106"/>
    <mergeCell ref="A108:B108"/>
    <mergeCell ref="C108:D108"/>
    <mergeCell ref="A85:B85"/>
    <mergeCell ref="C85:D85"/>
    <mergeCell ref="C86:D86"/>
    <mergeCell ref="C87:D87"/>
    <mergeCell ref="A89:B89"/>
    <mergeCell ref="C89:D89"/>
    <mergeCell ref="C88:D88"/>
    <mergeCell ref="A56:C56"/>
    <mergeCell ref="A62:C62"/>
    <mergeCell ref="A67:C67"/>
    <mergeCell ref="A109:B109"/>
    <mergeCell ref="C109:D109"/>
    <mergeCell ref="A99:B99"/>
    <mergeCell ref="C99:D99"/>
    <mergeCell ref="A102:E102"/>
    <mergeCell ref="A104:B104"/>
    <mergeCell ref="C104:D104"/>
    <mergeCell ref="A103:B103"/>
    <mergeCell ref="C103:D103"/>
    <mergeCell ref="A74:C74"/>
    <mergeCell ref="A84:E84"/>
    <mergeCell ref="A31:C31"/>
    <mergeCell ref="A36:C37"/>
    <mergeCell ref="A44:C44"/>
    <mergeCell ref="A48:C48"/>
    <mergeCell ref="A53:C53"/>
    <mergeCell ref="C22:D22"/>
    <mergeCell ref="C23:D23"/>
    <mergeCell ref="A24:B24"/>
    <mergeCell ref="C24:D24"/>
    <mergeCell ref="A29:C29"/>
    <mergeCell ref="C17:D17"/>
    <mergeCell ref="A18:B18"/>
    <mergeCell ref="C18:D18"/>
    <mergeCell ref="A20:E20"/>
    <mergeCell ref="C21:D21"/>
    <mergeCell ref="A14:E14"/>
    <mergeCell ref="C15:D15"/>
    <mergeCell ref="C16:D16"/>
    <mergeCell ref="C10:D10"/>
    <mergeCell ref="C11:D11"/>
    <mergeCell ref="A12:B12"/>
    <mergeCell ref="C12:D12"/>
    <mergeCell ref="A1:E1"/>
    <mergeCell ref="A4:B4"/>
    <mergeCell ref="A5:B5"/>
    <mergeCell ref="A8:E8"/>
    <mergeCell ref="C9:D9"/>
    <mergeCell ref="C97:D97"/>
    <mergeCell ref="C107:D107"/>
    <mergeCell ref="A105:B107"/>
    <mergeCell ref="A95:B97"/>
    <mergeCell ref="A86:B88"/>
    <mergeCell ref="A90:B90"/>
    <mergeCell ref="C90:D90"/>
    <mergeCell ref="A92:E92"/>
    <mergeCell ref="A93:B93"/>
    <mergeCell ref="C93:D93"/>
    <mergeCell ref="A94:B94"/>
    <mergeCell ref="C94:D94"/>
    <mergeCell ref="C95:D95"/>
    <mergeCell ref="C96:D96"/>
    <mergeCell ref="A98:B98"/>
    <mergeCell ref="C98:D98"/>
  </mergeCells>
  <conditionalFormatting sqref="C31:C35">
    <cfRule type="cellIs" dxfId="61" priority="17" operator="equal">
      <formula>0</formula>
    </cfRule>
  </conditionalFormatting>
  <conditionalFormatting sqref="C37:C47">
    <cfRule type="cellIs" dxfId="60" priority="15" operator="equal">
      <formula>0</formula>
    </cfRule>
  </conditionalFormatting>
  <conditionalFormatting sqref="C49:C52 C54:C55 C57:C61 C81">
    <cfRule type="cellIs" dxfId="59" priority="21" operator="equal">
      <formula>0</formula>
    </cfRule>
  </conditionalFormatting>
  <conditionalFormatting sqref="C63">
    <cfRule type="cellIs" dxfId="58" priority="14" operator="equal">
      <formula>0</formula>
    </cfRule>
  </conditionalFormatting>
  <conditionalFormatting sqref="C68:C73">
    <cfRule type="cellIs" dxfId="57" priority="7" operator="equal">
      <formula>0</formula>
    </cfRule>
  </conditionalFormatting>
  <conditionalFormatting sqref="C71">
    <cfRule type="cellIs" dxfId="56" priority="8" operator="equal">
      <formula>0</formula>
    </cfRule>
  </conditionalFormatting>
  <conditionalFormatting sqref="D32:G32">
    <cfRule type="cellIs" dxfId="55" priority="18" operator="equal">
      <formula>0</formula>
    </cfRule>
  </conditionalFormatting>
  <conditionalFormatting sqref="E86:E89">
    <cfRule type="cellIs" dxfId="54" priority="5" operator="equal">
      <formula>0</formula>
    </cfRule>
  </conditionalFormatting>
  <conditionalFormatting sqref="E88">
    <cfRule type="cellIs" dxfId="53" priority="6" operator="equal">
      <formula>0</formula>
    </cfRule>
  </conditionalFormatting>
  <conditionalFormatting sqref="E95:E98">
    <cfRule type="cellIs" dxfId="52" priority="3" operator="equal">
      <formula>0</formula>
    </cfRule>
  </conditionalFormatting>
  <conditionalFormatting sqref="E97">
    <cfRule type="cellIs" dxfId="51" priority="4" operator="equal">
      <formula>0</formula>
    </cfRule>
  </conditionalFormatting>
  <conditionalFormatting sqref="E105:E108">
    <cfRule type="cellIs" dxfId="50" priority="1" operator="equal">
      <formula>0</formula>
    </cfRule>
  </conditionalFormatting>
  <conditionalFormatting sqref="E107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2024-12-23T02:45:48Z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