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B46F22C3-6615-43E4-8C90-99572AD63225}" xr6:coauthVersionLast="47" xr6:coauthVersionMax="47" xr10:uidLastSave="{00000000-0000-0000-0000-000000000000}"/>
  <bookViews>
    <workbookView xWindow="-120" yWindow="-120" windowWidth="29040" windowHeight="15720" tabRatio="792" activeTab="3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2" i="3" l="1"/>
  <c r="E42" i="2"/>
  <c r="E15" i="2"/>
  <c r="E25" i="1"/>
  <c r="E42" i="3"/>
  <c r="C11" i="1"/>
  <c r="C75" i="13"/>
  <c r="C69" i="13"/>
  <c r="C64" i="13"/>
  <c r="C58" i="13"/>
  <c r="C55" i="13"/>
  <c r="C50" i="13"/>
  <c r="C46" i="13"/>
  <c r="C38" i="13"/>
  <c r="E27" i="13"/>
  <c r="E19" i="13"/>
  <c r="E13" i="13"/>
  <c r="C80" i="12"/>
  <c r="C80" i="13" s="1"/>
  <c r="C78" i="12"/>
  <c r="C75" i="12"/>
  <c r="C69" i="12"/>
  <c r="C64" i="12"/>
  <c r="C58" i="12"/>
  <c r="C55" i="12"/>
  <c r="C50" i="12"/>
  <c r="C46" i="12"/>
  <c r="C38" i="12"/>
  <c r="E27" i="12"/>
  <c r="E20" i="12"/>
  <c r="E13" i="12"/>
  <c r="C76" i="11"/>
  <c r="C70" i="11"/>
  <c r="C65" i="11"/>
  <c r="C59" i="11"/>
  <c r="C56" i="11"/>
  <c r="C51" i="11"/>
  <c r="C47" i="11"/>
  <c r="C39" i="11"/>
  <c r="E28" i="11"/>
  <c r="E20" i="11"/>
  <c r="E14" i="11"/>
  <c r="C75" i="10"/>
  <c r="C69" i="10"/>
  <c r="C64" i="10"/>
  <c r="C58" i="10"/>
  <c r="C55" i="10"/>
  <c r="C50" i="10"/>
  <c r="C46" i="10"/>
  <c r="C38" i="10"/>
  <c r="E27" i="10"/>
  <c r="E20" i="10"/>
  <c r="E14" i="10"/>
  <c r="C75" i="9"/>
  <c r="C69" i="9"/>
  <c r="C64" i="9"/>
  <c r="C58" i="9"/>
  <c r="C55" i="9"/>
  <c r="C50" i="9"/>
  <c r="C46" i="9"/>
  <c r="C38" i="9"/>
  <c r="E27" i="9"/>
  <c r="E21" i="9"/>
  <c r="E13" i="9"/>
  <c r="C75" i="8"/>
  <c r="C69" i="8"/>
  <c r="C64" i="8"/>
  <c r="C58" i="8"/>
  <c r="C55" i="8"/>
  <c r="C50" i="8"/>
  <c r="C46" i="8"/>
  <c r="C38" i="8"/>
  <c r="E27" i="8"/>
  <c r="E21" i="8"/>
  <c r="E14" i="8"/>
  <c r="C75" i="7"/>
  <c r="C69" i="7"/>
  <c r="C64" i="7"/>
  <c r="C58" i="7"/>
  <c r="C55" i="7"/>
  <c r="C50" i="7"/>
  <c r="C46" i="7"/>
  <c r="C38" i="7"/>
  <c r="E27" i="7"/>
  <c r="E21" i="7"/>
  <c r="E14" i="7"/>
  <c r="C75" i="6"/>
  <c r="C69" i="6"/>
  <c r="C64" i="6"/>
  <c r="C58" i="6"/>
  <c r="C55" i="6"/>
  <c r="C50" i="6"/>
  <c r="C46" i="6"/>
  <c r="C38" i="6"/>
  <c r="E27" i="6"/>
  <c r="E21" i="6"/>
  <c r="E14" i="6"/>
  <c r="C75" i="5"/>
  <c r="C69" i="5"/>
  <c r="C64" i="5"/>
  <c r="C58" i="5"/>
  <c r="C55" i="5"/>
  <c r="C50" i="5"/>
  <c r="C46" i="5"/>
  <c r="C38" i="5"/>
  <c r="E27" i="5"/>
  <c r="E21" i="5"/>
  <c r="E13" i="5"/>
  <c r="C74" i="4"/>
  <c r="C68" i="4"/>
  <c r="C63" i="4"/>
  <c r="C57" i="4"/>
  <c r="C54" i="4"/>
  <c r="C49" i="4"/>
  <c r="C45" i="4"/>
  <c r="C37" i="4"/>
  <c r="E26" i="4"/>
  <c r="E20" i="4"/>
  <c r="E13" i="4"/>
  <c r="H103" i="3"/>
  <c r="C90" i="3"/>
  <c r="C84" i="3"/>
  <c r="C79" i="3"/>
  <c r="C73" i="3"/>
  <c r="C70" i="3"/>
  <c r="C65" i="3"/>
  <c r="C61" i="3"/>
  <c r="C53" i="3"/>
  <c r="E16" i="3"/>
  <c r="H132" i="2"/>
  <c r="C93" i="2"/>
  <c r="C93" i="3" s="1"/>
  <c r="C77" i="4" s="1"/>
  <c r="C90" i="2"/>
  <c r="C84" i="2"/>
  <c r="C79" i="2"/>
  <c r="C73" i="2"/>
  <c r="C70" i="2"/>
  <c r="C65" i="2"/>
  <c r="C61" i="2"/>
  <c r="C53" i="2"/>
  <c r="E28" i="2"/>
  <c r="E95" i="1"/>
  <c r="E99" i="1" s="1"/>
  <c r="C85" i="1"/>
  <c r="C95" i="2" s="1"/>
  <c r="C95" i="3" s="1"/>
  <c r="C79" i="4" s="1"/>
  <c r="C84" i="1"/>
  <c r="C80" i="1"/>
  <c r="C74" i="1"/>
  <c r="C69" i="1"/>
  <c r="C63" i="1"/>
  <c r="C60" i="1"/>
  <c r="C55" i="1"/>
  <c r="C51" i="1"/>
  <c r="C45" i="1"/>
  <c r="E37" i="1"/>
  <c r="E17" i="1"/>
  <c r="F11" i="1"/>
  <c r="C91" i="2" l="1"/>
  <c r="C99" i="2" s="1"/>
  <c r="E128" i="2" s="1"/>
  <c r="C88" i="1"/>
  <c r="I46" i="1" s="1"/>
  <c r="C83" i="12"/>
  <c r="C5" i="12" s="1"/>
  <c r="I58" i="1" s="1"/>
  <c r="C78" i="5"/>
  <c r="C78" i="6" s="1"/>
  <c r="C78" i="7" s="1"/>
  <c r="C80" i="5"/>
  <c r="C80" i="6" s="1"/>
  <c r="C80" i="7" s="1"/>
  <c r="C80" i="8" s="1"/>
  <c r="C80" i="9" s="1"/>
  <c r="C80" i="10" s="1"/>
  <c r="C81" i="11" s="1"/>
  <c r="C81" i="1"/>
  <c r="C89" i="1" s="1"/>
  <c r="E106" i="1" s="1"/>
  <c r="E107" i="1" s="1"/>
  <c r="C76" i="13"/>
  <c r="C84" i="13" s="1"/>
  <c r="E101" i="13" s="1"/>
  <c r="C76" i="8"/>
  <c r="C84" i="8" s="1"/>
  <c r="E92" i="8" s="1"/>
  <c r="C91" i="3"/>
  <c r="C99" i="3" s="1"/>
  <c r="E122" i="3" s="1"/>
  <c r="C76" i="12"/>
  <c r="C84" i="12" s="1"/>
  <c r="E101" i="12" s="1"/>
  <c r="C77" i="11"/>
  <c r="C85" i="11" s="1"/>
  <c r="E102" i="11" s="1"/>
  <c r="C76" i="10"/>
  <c r="C84" i="10" s="1"/>
  <c r="E111" i="10" s="1"/>
  <c r="C76" i="9"/>
  <c r="C84" i="9" s="1"/>
  <c r="E111" i="9" s="1"/>
  <c r="C76" i="7"/>
  <c r="C84" i="7" s="1"/>
  <c r="E92" i="7" s="1"/>
  <c r="C76" i="6"/>
  <c r="C84" i="6" s="1"/>
  <c r="E111" i="6" s="1"/>
  <c r="C76" i="5"/>
  <c r="C84" i="5" s="1"/>
  <c r="E111" i="5" s="1"/>
  <c r="C75" i="4"/>
  <c r="C83" i="4" s="1"/>
  <c r="E103" i="4" s="1"/>
  <c r="I47" i="1"/>
  <c r="C12" i="1"/>
  <c r="C98" i="3"/>
  <c r="C5" i="3" s="1"/>
  <c r="I49" i="1" s="1"/>
  <c r="C78" i="13"/>
  <c r="C83" i="13" s="1"/>
  <c r="C5" i="13" s="1"/>
  <c r="I59" i="1" s="1"/>
  <c r="C98" i="2"/>
  <c r="C5" i="2" s="1"/>
  <c r="I48" i="1" s="1"/>
  <c r="E115" i="2" l="1"/>
  <c r="E143" i="2"/>
  <c r="C82" i="4"/>
  <c r="C5" i="4" s="1"/>
  <c r="I50" i="1" s="1"/>
  <c r="C83" i="6"/>
  <c r="C5" i="6" s="1"/>
  <c r="I52" i="1" s="1"/>
  <c r="C83" i="5"/>
  <c r="C5" i="5" s="1"/>
  <c r="I51" i="1" s="1"/>
  <c r="E92" i="13"/>
  <c r="E126" i="1"/>
  <c r="E94" i="1"/>
  <c r="E111" i="13"/>
  <c r="E101" i="8"/>
  <c r="E111" i="8"/>
  <c r="E92" i="6"/>
  <c r="E111" i="3"/>
  <c r="E135" i="3"/>
  <c r="E92" i="12"/>
  <c r="E111" i="12"/>
  <c r="E93" i="11"/>
  <c r="E112" i="11"/>
  <c r="E101" i="10"/>
  <c r="E92" i="10"/>
  <c r="E101" i="9"/>
  <c r="E92" i="9"/>
  <c r="E111" i="7"/>
  <c r="E101" i="7"/>
  <c r="E101" i="6"/>
  <c r="E101" i="5"/>
  <c r="E92" i="5"/>
  <c r="E93" i="4"/>
  <c r="E113" i="4"/>
  <c r="C83" i="7"/>
  <c r="C5" i="7" s="1"/>
  <c r="I53" i="1" s="1"/>
  <c r="C78" i="8"/>
  <c r="C78" i="9" s="1"/>
  <c r="E112" i="1"/>
  <c r="I4" i="1"/>
  <c r="E127" i="1" l="1"/>
  <c r="E116" i="2" s="1"/>
  <c r="C83" i="8"/>
  <c r="C5" i="8" s="1"/>
  <c r="I54" i="1" s="1"/>
  <c r="I5" i="1" l="1"/>
  <c r="E120" i="2"/>
  <c r="E129" i="2" s="1"/>
  <c r="I6" i="1"/>
  <c r="C78" i="10"/>
  <c r="C83" i="9"/>
  <c r="C5" i="9" s="1"/>
  <c r="I55" i="1" s="1"/>
  <c r="C79" i="11" l="1"/>
  <c r="C84" i="11" s="1"/>
  <c r="C5" i="11" s="1"/>
  <c r="I57" i="1" s="1"/>
  <c r="C83" i="10"/>
  <c r="C5" i="10" s="1"/>
  <c r="I56" i="1" s="1"/>
  <c r="I7" i="1"/>
  <c r="E134" i="2"/>
  <c r="E144" i="2" s="1"/>
  <c r="I8" i="1" l="1"/>
  <c r="E104" i="3"/>
  <c r="E112" i="3"/>
  <c r="C3" i="2"/>
  <c r="C4" i="2" s="1"/>
  <c r="I9" i="1" l="1"/>
  <c r="E116" i="3"/>
  <c r="E123" i="3" s="1"/>
  <c r="E128" i="3" l="1"/>
  <c r="E136" i="3" s="1"/>
  <c r="I10" i="1"/>
  <c r="C3" i="3" l="1"/>
  <c r="C4" i="3" s="1"/>
  <c r="E94" i="4"/>
  <c r="I11" i="1"/>
  <c r="I12" i="1" l="1"/>
  <c r="E98" i="4"/>
  <c r="E104" i="4" s="1"/>
  <c r="E109" i="4" l="1"/>
  <c r="E114" i="4" s="1"/>
  <c r="I13" i="1"/>
  <c r="E93" i="5" l="1"/>
  <c r="I14" i="1"/>
  <c r="C3" i="4"/>
  <c r="C4" i="4" s="1"/>
  <c r="E97" i="5" l="1"/>
  <c r="E102" i="5" s="1"/>
  <c r="I15" i="1"/>
  <c r="I16" i="1" l="1"/>
  <c r="E107" i="5"/>
  <c r="E112" i="5" s="1"/>
  <c r="I17" i="1" l="1"/>
  <c r="E93" i="6"/>
  <c r="C3" i="5"/>
  <c r="C4" i="5" s="1"/>
  <c r="E97" i="6" l="1"/>
  <c r="E102" i="6" s="1"/>
  <c r="I18" i="1"/>
  <c r="I19" i="1" l="1"/>
  <c r="E107" i="6"/>
  <c r="E112" i="6" s="1"/>
  <c r="I20" i="1" l="1"/>
  <c r="E93" i="7"/>
  <c r="C3" i="6"/>
  <c r="C4" i="6" s="1"/>
  <c r="I21" i="1" l="1"/>
  <c r="E97" i="7"/>
  <c r="E102" i="7" s="1"/>
  <c r="E107" i="7" l="1"/>
  <c r="E112" i="7" s="1"/>
  <c r="I22" i="1"/>
  <c r="C3" i="7" l="1"/>
  <c r="C4" i="7" s="1"/>
  <c r="I23" i="1"/>
  <c r="E93" i="8"/>
  <c r="E97" i="8" l="1"/>
  <c r="E102" i="8" s="1"/>
  <c r="I24" i="1"/>
  <c r="E107" i="8" l="1"/>
  <c r="E112" i="8" s="1"/>
  <c r="I25" i="1"/>
  <c r="E93" i="9" l="1"/>
  <c r="I27" i="1"/>
  <c r="C3" i="8"/>
  <c r="C4" i="8" s="1"/>
  <c r="I28" i="1" l="1"/>
  <c r="E97" i="9"/>
  <c r="E102" i="9" s="1"/>
  <c r="I29" i="1" l="1"/>
  <c r="E107" i="9"/>
  <c r="E112" i="9" s="1"/>
  <c r="I30" i="1" s="1"/>
  <c r="E93" i="10" l="1"/>
  <c r="C3" i="9"/>
  <c r="C4" i="9" s="1"/>
  <c r="E97" i="10" l="1"/>
  <c r="E102" i="10" s="1"/>
  <c r="I31" i="1"/>
  <c r="E107" i="10" l="1"/>
  <c r="E112" i="10" s="1"/>
  <c r="I32" i="1"/>
  <c r="E94" i="11" l="1"/>
  <c r="I33" i="1"/>
  <c r="C3" i="10"/>
  <c r="C4" i="10" s="1"/>
  <c r="I34" i="1" l="1"/>
  <c r="E98" i="11"/>
  <c r="E103" i="11" s="1"/>
  <c r="I35" i="1" l="1"/>
  <c r="E108" i="11"/>
  <c r="E113" i="11" s="1"/>
  <c r="E93" i="12" l="1"/>
  <c r="C3" i="11"/>
  <c r="C4" i="11" s="1"/>
  <c r="I36" i="1"/>
  <c r="E97" i="12" l="1"/>
  <c r="E102" i="12" s="1"/>
  <c r="I37" i="1"/>
  <c r="E107" i="12" l="1"/>
  <c r="E112" i="12" s="1"/>
  <c r="I38" i="1"/>
  <c r="E93" i="13" l="1"/>
  <c r="C3" i="12"/>
  <c r="C4" i="12" s="1"/>
  <c r="I39" i="1"/>
  <c r="E97" i="13" l="1"/>
  <c r="E102" i="13" s="1"/>
  <c r="I40" i="1"/>
  <c r="I41" i="1" l="1"/>
  <c r="E107" i="13"/>
  <c r="E112" i="13" s="1"/>
  <c r="I42" i="1" l="1"/>
  <c r="C3" i="13"/>
  <c r="C4" i="13" s="1"/>
</calcChain>
</file>

<file path=xl/sharedStrings.xml><?xml version="1.0" encoding="utf-8"?>
<sst xmlns="http://schemas.openxmlformats.org/spreadsheetml/2006/main" count="2157" uniqueCount="593">
  <si>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</si>
  <si>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</si>
  <si>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</si>
  <si>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</si>
  <si>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</si>
  <si>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</si>
  <si>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</si>
  <si>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</si>
  <si>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</si>
  <si>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</si>
  <si>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</si>
  <si>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</si>
  <si>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</si>
  <si>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</si>
  <si>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</si>
  <si>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</si>
  <si>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</si>
  <si>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</si>
  <si>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</si>
  <si>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</si>
  <si>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</si>
  <si>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</si>
  <si>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</si>
  <si>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Net Debts: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</si>
  <si>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</si>
  <si>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</si>
  <si>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</si>
  <si>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</si>
  <si>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</si>
  <si>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</si>
  <si>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</si>
  <si>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</si>
  <si>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</si>
  <si>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</si>
  <si>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</si>
  <si>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</si>
  <si>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</si>
  <si>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</si>
  <si>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</si>
  <si>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</si>
  <si>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</si>
  <si>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</si>
  <si>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</si>
  <si>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</si>
  <si>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</si>
  <si>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</si>
  <si>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</si>
  <si>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</si>
  <si>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</si>
  <si>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</si>
  <si>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</si>
  <si>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</si>
  <si>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</si>
  <si>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</si>
  <si>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</si>
  <si>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</si>
  <si>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</si>
  <si>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</si>
  <si>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</si>
  <si>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</si>
  <si>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</si>
  <si>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</si>
  <si>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</si>
  <si>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</si>
  <si>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</si>
  <si>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</si>
  <si>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</si>
  <si>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</si>
  <si>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</si>
  <si>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</si>
  <si>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</si>
  <si>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</si>
  <si>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</si>
  <si>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</si>
  <si>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</si>
  <si>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</si>
  <si>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</si>
  <si>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</si>
  <si>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</si>
  <si>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</si>
  <si>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</si>
  <si>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</si>
  <si>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</si>
  <si>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</si>
  <si>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</si>
  <si>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</si>
  <si>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</si>
  <si>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</si>
  <si>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</si>
  <si>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</si>
  <si>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</si>
  <si>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</si>
  <si>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</si>
  <si>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</si>
  <si>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</si>
  <si>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</si>
  <si>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</si>
  <si>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</si>
  <si>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</si>
  <si>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</si>
  <si>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</si>
  <si>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</si>
  <si>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</si>
  <si>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</si>
  <si>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</si>
  <si>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</si>
  <si>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</si>
  <si>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</si>
  <si>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</si>
  <si>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</si>
  <si>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</si>
  <si>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</si>
  <si>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</si>
  <si>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</si>
  <si>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</si>
  <si>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</si>
  <si>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</si>
  <si>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</si>
  <si>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</si>
  <si>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</si>
  <si>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</si>
  <si>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</si>
  <si>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</si>
  <si>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</si>
  <si>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</si>
  <si>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</si>
  <si>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</si>
  <si>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</si>
  <si>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</si>
  <si>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</si>
  <si>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</si>
  <si>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</si>
  <si>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</si>
  <si>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</si>
  <si>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</si>
  <si>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</si>
  <si>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</si>
  <si>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</si>
  <si>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</si>
  <si>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</si>
  <si>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</si>
  <si>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</si>
  <si>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</si>
  <si>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</si>
  <si>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</si>
  <si>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</si>
  <si>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</si>
  <si>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</si>
  <si>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</si>
  <si>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</si>
  <si>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</si>
  <si>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</si>
  <si>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</si>
  <si>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</si>
  <si>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</si>
  <si>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</si>
  <si>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</si>
  <si>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</si>
  <si>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</si>
  <si>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</si>
  <si>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</si>
  <si>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</si>
  <si>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</si>
  <si>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</si>
  <si>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</si>
  <si>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</si>
  <si>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</si>
  <si>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</si>
  <si>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</si>
  <si>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</si>
  <si>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</si>
  <si>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</si>
  <si>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</si>
  <si>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</si>
  <si>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</si>
  <si>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</si>
  <si>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</si>
  <si>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</si>
  <si>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</si>
  <si>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</si>
  <si>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</si>
  <si>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</si>
  <si>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</si>
  <si>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</si>
  <si>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</si>
  <si>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</si>
  <si>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</si>
  <si>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</si>
  <si>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</si>
  <si>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</si>
  <si>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</si>
  <si>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</si>
  <si>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</si>
  <si>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</si>
  <si>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</si>
  <si>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</si>
  <si>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</si>
  <si>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</si>
  <si>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</si>
  <si>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</si>
  <si>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</si>
  <si>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</si>
  <si>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</si>
  <si>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</si>
  <si>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</si>
  <si>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</si>
  <si>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</si>
  <si>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</si>
  <si>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</si>
  <si>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</si>
  <si>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</si>
  <si>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</si>
  <si>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</si>
  <si>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</si>
  <si>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</si>
  <si>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</si>
  <si>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</si>
  <si>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</si>
  <si>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</si>
  <si>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</si>
  <si>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</si>
  <si>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</si>
  <si>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</si>
  <si>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</si>
  <si>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</si>
  <si>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</si>
  <si>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</si>
  <si>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</si>
  <si>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</si>
  <si>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</si>
  <si>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</si>
  <si>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</si>
  <si>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</si>
  <si>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</si>
  <si>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</si>
  <si>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</si>
  <si>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</si>
  <si>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</si>
  <si>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</si>
  <si>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</si>
  <si>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</si>
  <si>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</si>
  <si>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</si>
  <si>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</si>
  <si>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</si>
  <si>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</si>
  <si>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</si>
  <si>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</si>
  <si>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</si>
  <si>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</si>
  <si>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</si>
  <si>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</si>
  <si>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</si>
  <si>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</si>
  <si>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</si>
  <si>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</si>
  <si>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</si>
  <si>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</si>
  <si>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</si>
  <si>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</si>
  <si>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</si>
  <si>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</si>
  <si>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</si>
  <si>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</si>
  <si>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</si>
  <si>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</si>
  <si>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</si>
  <si>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31st December 2024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</si>
  <si>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</si>
  <si>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</si>
  <si>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</si>
  <si>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</si>
  <si>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</si>
  <si>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</si>
  <si>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</si>
  <si>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>2. Payback $200 to Lawrence</t>
  </si>
  <si>
    <t>4. Additional China Mobile Fee For Joox Refund $207 - $149</t>
  </si>
  <si>
    <t>5. Additional 20 packet of Cigarette</t>
  </si>
  <si>
    <t>Debts Or Credits For the Coming November 20th 2024 to December 19th 2024</t>
  </si>
  <si>
    <t>Balance Brought Forward From October 2024</t>
  </si>
  <si>
    <t>2. Payback $300 to Lawrence</t>
  </si>
  <si>
    <t>Balance Brought Forward From November 2024</t>
  </si>
  <si>
    <t>Alan Tang's Income Expense For the Forecast Year 2025 January - 2025 March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</si>
  <si>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</si>
  <si>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</si>
  <si>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</si>
  <si>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</si>
  <si>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</si>
  <si>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</si>
  <si>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</si>
  <si>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</si>
  <si>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</si>
  <si>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</si>
  <si>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</si>
  <si>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</si>
  <si>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</si>
  <si>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</si>
  <si>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</si>
  <si>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</si>
  <si>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</si>
  <si>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</si>
  <si>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</si>
  <si>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</si>
  <si>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</si>
  <si>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</si>
  <si>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</si>
  <si>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</si>
  <si>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</si>
  <si>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</si>
  <si>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</si>
  <si>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</si>
  <si>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</si>
  <si>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</si>
  <si>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</si>
  <si>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</si>
  <si>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</si>
  <si>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</si>
  <si>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Debts Or Credits For the Coming May 16th 2025 to June 19th 2025</t>
  </si>
  <si>
    <t>Balance Brought Forward From April 2025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</si>
  <si>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</si>
  <si>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</si>
  <si>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</si>
  <si>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</si>
  <si>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</si>
  <si>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</si>
  <si>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</si>
  <si>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</si>
  <si>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</si>
  <si>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</si>
  <si>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</si>
  <si>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</si>
  <si>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</si>
  <si>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</si>
  <si>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</si>
  <si>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</si>
  <si>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</si>
  <si>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</si>
  <si>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</si>
  <si>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</si>
  <si>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</si>
  <si>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</si>
  <si>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</si>
  <si>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</si>
  <si>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</si>
  <si>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</si>
  <si>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</si>
  <si>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</si>
  <si>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</si>
  <si>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</si>
  <si>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</si>
  <si>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</si>
  <si>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</si>
  <si>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</si>
  <si>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</si>
  <si>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</si>
  <si>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</si>
  <si>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</si>
  <si>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</si>
  <si>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</si>
  <si>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</si>
  <si>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</si>
  <si>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</si>
  <si>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</si>
  <si>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</si>
  <si>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</si>
  <si>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</si>
  <si>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</si>
  <si>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</si>
  <si>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</si>
  <si>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</si>
  <si>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</si>
  <si>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</si>
  <si>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</si>
  <si>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</si>
  <si>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</si>
  <si>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</si>
  <si>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</si>
  <si>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</si>
  <si>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</si>
  <si>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</si>
  <si>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</si>
  <si>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</si>
  <si>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</si>
  <si>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</si>
  <si>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</si>
  <si>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</si>
  <si>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</si>
  <si>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</si>
  <si>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</si>
  <si>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</si>
  <si>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</si>
  <si>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</si>
  <si>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</si>
  <si>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</si>
  <si>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</si>
  <si>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</si>
  <si>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</si>
  <si>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</si>
  <si>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</si>
  <si>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</si>
  <si>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</si>
  <si>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</si>
  <si>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</si>
  <si>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</si>
  <si>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</si>
  <si>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</si>
  <si>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</si>
  <si>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</si>
  <si>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</si>
  <si>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</si>
  <si>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</si>
  <si>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</si>
  <si>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</si>
  <si>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</si>
  <si>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</si>
  <si>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</si>
  <si>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</si>
  <si>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</si>
  <si>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</si>
  <si>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</si>
  <si>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</si>
  <si>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</si>
  <si>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</si>
  <si>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</si>
  <si>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</si>
  <si>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</si>
  <si>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</si>
  <si>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</si>
  <si>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</si>
  <si>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</si>
  <si>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</si>
  <si>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</si>
  <si>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</si>
  <si>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</si>
  <si>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</si>
  <si>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</si>
  <si>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</si>
  <si>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</si>
  <si>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</si>
  <si>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</si>
  <si>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</si>
  <si>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</si>
  <si>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</si>
  <si>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</si>
  <si>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</si>
  <si>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</si>
  <si>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</si>
  <si>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</si>
  <si>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</si>
  <si>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</si>
  <si>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</si>
  <si>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</si>
  <si>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</si>
  <si>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</si>
  <si>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</si>
  <si>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</si>
  <si>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</si>
  <si>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</si>
  <si>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</si>
  <si>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</si>
  <si>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</si>
  <si>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</si>
  <si>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</si>
  <si>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</si>
  <si>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</si>
  <si>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</si>
  <si>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</si>
  <si>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</si>
  <si>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</si>
  <si>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</si>
  <si>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</si>
  <si>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</si>
  <si>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</si>
  <si>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</si>
  <si>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</si>
  <si>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</si>
  <si>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</si>
  <si>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</si>
  <si>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</si>
  <si>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</si>
  <si>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</si>
  <si>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</si>
  <si>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</si>
  <si>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</si>
  <si>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</si>
  <si>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</si>
  <si>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</si>
  <si>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</si>
  <si>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</si>
  <si>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</si>
  <si>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</si>
  <si>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</si>
  <si>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</si>
  <si>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2. Payback $1003 to Mom For the Round Trip Bangkok Ticket. (Ticket refund from Airline $167.)
Need Only to Pay $833.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</si>
  <si>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</si>
  <si>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</si>
  <si>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</si>
  <si>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</si>
  <si>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</si>
  <si>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Lawrence give $500 For Mother Hospital Expenses</t>
  </si>
  <si>
    <t>Alipay $3 discount plus $2.04 Alipay Points Used</t>
  </si>
  <si>
    <t>Deduct Cigarette</t>
  </si>
  <si>
    <t>Deduct 30 packet of Cigarette</t>
  </si>
  <si>
    <t>Google Play 
(play.google.com/redeem)</t>
  </si>
  <si>
    <t>Google Play
(play.google.com/redeem)</t>
  </si>
  <si>
    <t>11th December 2024</t>
  </si>
  <si>
    <t>Borrow $1000 From Lawrence</t>
  </si>
  <si>
    <t>Cigarette Egg</t>
  </si>
  <si>
    <t>3 Packets</t>
  </si>
  <si>
    <t>2. Payback $0 to Mom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</si>
  <si>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</si>
  <si>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r>
      <t>April 17th 2026 to May 14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</si>
  <si>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17th December 2024</t>
  </si>
  <si>
    <t>Lawrence give $600 For Mother Hospital Expenses</t>
  </si>
  <si>
    <t>2.. Still owe Lawrence $351 after Mom QE Hospital Expenses.</t>
  </si>
  <si>
    <t>4. Payback Remaining Expenses From Mother Kowloon Hospital to Lawrence</t>
  </si>
  <si>
    <t xml:space="preserve">5. Additional Expense
  - Add In Value $150 For Google Play
  - China Mobile Broadband Fee $78
</t>
  </si>
  <si>
    <t>Food And Transport Expenses</t>
  </si>
  <si>
    <t>Deduct $200 From Food And Transport Expenses.</t>
  </si>
  <si>
    <t>3. Food And Transport Expenses</t>
  </si>
  <si>
    <t xml:space="preserve">2. Additional Expense
 - Add In Value $150 For Google Play
</t>
  </si>
  <si>
    <t>2. Additional Expense
 - Microsoft Surface Laptop $5988</t>
  </si>
  <si>
    <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family val="2"/>
      </rPr>
      <t>$78.4</t>
    </r>
    <r>
      <rPr>
        <sz val="11"/>
        <color theme="1"/>
        <rFont val="Calibri"/>
        <family val="2"/>
      </rPr>
      <t xml:space="preserve">
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</si>
  <si>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r>
      <t>Octopus Add In value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
4. U-mart expenses $20.8
5. add in value $50
6. $4 round trip to Kowloon Hospital.
7. $4 round trip to East Kowloon Hospital.</t>
    </r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</si>
  <si>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</si>
  <si>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2. 17th January 2025 - Extend The Driving License from Transport Department.</t>
  </si>
  <si>
    <t>December 20th 2024 to January 16th 2025 Revenue / Deferred Debts Or Expenses</t>
  </si>
  <si>
    <t>Debts Or Credits For the Comming December 20th 2024 to January 16th 2025</t>
  </si>
  <si>
    <t>January 17th to February 19th 2025 Revenue / Deferred Debts Or Expenses</t>
  </si>
  <si>
    <t>Debts Or Credits For the Comming January 17th 2025 to February 19th 2025</t>
  </si>
  <si>
    <t>December 20th 2024 to January 16th 2025</t>
  </si>
  <si>
    <t>January 17th 2025 to February 19th 2025</t>
  </si>
  <si>
    <t>Remaining Add In Value For Google Play.</t>
  </si>
  <si>
    <t>5. Additional Expense
     - Expenses
     - Add In Value $150 For Google Play</t>
  </si>
  <si>
    <t>Google Play Add In value $150 
1. $68 For Sportify</t>
  </si>
  <si>
    <t>Google Play remaining $82
1. $68 For Sportify</t>
  </si>
  <si>
    <t>18th August 2024</t>
  </si>
  <si>
    <t>18th September 2024</t>
  </si>
  <si>
    <t>Remaining Add In Value For Google Play and Add $150 value to Google Play.</t>
  </si>
  <si>
    <t>Google Play remaining $96
1. $68 For Sportify</t>
  </si>
  <si>
    <t>9. Balance with the Total Asset</t>
  </si>
  <si>
    <t>Google Play remaining $110
1. $68 For Sportify</t>
  </si>
  <si>
    <t xml:space="preserve">Balance Assets </t>
  </si>
  <si>
    <t>Balance with the Total Assets.</t>
  </si>
  <si>
    <t xml:space="preserve">1. Additional Expense 
 - Add In Value $150 For Google Play
 - Add In Value $50 For Octopus
 - Excess Expenses $451.7
 - Sportify Fee $68 For 18th Nov 2024
</t>
  </si>
  <si>
    <t>Add In Value For Google Play.</t>
  </si>
  <si>
    <t>11. Balance with the Total Asset</t>
  </si>
  <si>
    <t>7. Balance with the Total Asset</t>
  </si>
  <si>
    <t>Google Play Add In value $150 + Remaining $14
1. $68 For Sportify</t>
  </si>
  <si>
    <t>Google Play Add In value $150 + Remaining $28
1. $68 For Sportify</t>
  </si>
  <si>
    <t>6. Balance with the Total Asset</t>
  </si>
  <si>
    <t>Google Play Add In Value $150 + Remaining $42</t>
  </si>
  <si>
    <t>2 .Payback $0 to Mom</t>
  </si>
  <si>
    <t>4.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</si>
  <si>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>5.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</si>
  <si>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>3.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</si>
  <si>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r>
      <t>May 15th 2026 to June 18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</si>
  <si>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Google Play remaining $192
1. $68 For Sportify</t>
  </si>
  <si>
    <t>Google Play remaining $124
1. $68 For Sportify</t>
  </si>
  <si>
    <t>Google Play Add In value $150 + Remaining $56
1. $68 For Sportify</t>
  </si>
  <si>
    <t>Google Play remaining $138
1. $68 For Sportify</t>
  </si>
  <si>
    <t>Google Play remaining $70
1. $68 For Sportify</t>
  </si>
  <si>
    <t>Google Play Add In value $150 + Remaining $2
1. $68 For Sportify</t>
  </si>
  <si>
    <t>Google Play remaining $84
1. $68 For Sportify</t>
  </si>
  <si>
    <t>Google Play Add In value $150 + Remaining $16
1. $68 For Sportify</t>
  </si>
  <si>
    <t>Google Play remaining $98
1. $68 For Sportify</t>
  </si>
  <si>
    <t>Google Play Add In value $150 + Remaining $30
1. $68 For Sportify</t>
  </si>
  <si>
    <t>Google Play remaining $112
1. $68 For Sportify</t>
  </si>
  <si>
    <t>Google Play Add In value $150 + Remaining $44
1. $68 For Sportify</t>
  </si>
  <si>
    <t>Google Play remaining $126
1. $68 For Sportify</t>
  </si>
  <si>
    <t>Google Play Add In value $150 + Remaining $58
1. $68 For Sportify</t>
  </si>
  <si>
    <t>Google Play remaining $140
1. $68 For Sportify</t>
  </si>
  <si>
    <t>Google Play remaining $72
1. $68 For Sportify</t>
  </si>
  <si>
    <t>Google Play Add In value $150 + Remaining $4
1. $68 For Sportify</t>
  </si>
  <si>
    <t>Google Play remaining $86
1. $68 For Sportify</t>
  </si>
  <si>
    <t>Google Play Add In value $150 + Remaining $18
1. $68 For Sportify</t>
  </si>
  <si>
    <t>Google Play remaining $100
1. $68 For Sportify</t>
  </si>
  <si>
    <t>Google Play Add In value $150 + Remaining $32
1. $68 For Sportify</t>
  </si>
  <si>
    <t>Google Play remaining $114
1. $68 For Sportify</t>
  </si>
  <si>
    <t>Google Play Add In value $150 + Remaining $46
1. $68 For Sportify</t>
  </si>
  <si>
    <t>Google Play remaining $128
1. $68 For Sportify</t>
  </si>
  <si>
    <t>Google Play Add In value $150 + Remaining $60
1. $68 For Sportify</t>
  </si>
  <si>
    <t>Google Play remaining $142
1. $68 For Sportify</t>
  </si>
  <si>
    <t>Google Play remaining $74
1. $68 For Sportify</t>
  </si>
  <si>
    <t>Google Play Add In value $150 + Remaining $6
1. $68 For Sportify</t>
  </si>
  <si>
    <t>Google Play remaining $88
1. $68 For Sportify</t>
  </si>
  <si>
    <t>Google Play Add In value $150 + Remaining $20
1. $68 For Sportify</t>
  </si>
  <si>
    <t>5. Balance with the Total Asset</t>
  </si>
  <si>
    <t>6. Food And Transport Expenses
- Instant Noodles (1 box 30 packets) ~ $99
- Potatoes 17  ~ $36
- Campbell’s Chunky New England Clam Chowder
   505GM – 7 cans ~ $167.3 
- Vegetables 1.5kg ~ $18
- Onion 3 Large ~ $11
- OK Store expenses 20th December 2024 - $52
- Lindor X 2 - $78
- Coffee Mate $32
- Sausage X 2 - $40
- Congee X 4 - $19.6 
- Nugget X 2 - $38
- Hair Bleaching - $80.8</t>
  </si>
  <si>
    <t>3. Payback $1100 to Mom</t>
  </si>
  <si>
    <t>1. Payback $1100 to Mom</t>
  </si>
  <si>
    <t>2. Payback $1100 to Mom</t>
  </si>
  <si>
    <t>2. Payback $1333 to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</si>
</sst>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1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2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2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54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2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2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1" fillId="0" borderId="0" xfId="0" applyFont="1"/>
    <xf numFmtId="49" fontId="22" fillId="0" borderId="2" xfId="10" applyBorder="1" applyAlignment="1" applyProtection="1">
      <alignment horizontal="left" vertical="center" wrapText="1"/>
    </xf>
    <xf numFmtId="49" fontId="23" fillId="2" borderId="2" xfId="9" applyFont="1" applyFill="1" applyBorder="1" applyProtection="1">
      <alignment horizontal="center" vertical="center"/>
    </xf>
    <xf numFmtId="49" fontId="24" fillId="2" borderId="2" xfId="9" applyFont="1" applyFill="1" applyBorder="1" applyProtection="1">
      <alignment horizontal="center" vertical="center"/>
    </xf>
    <xf numFmtId="49" fontId="26" fillId="0" borderId="2" xfId="10" applyFont="1" applyBorder="1" applyAlignment="1" applyProtection="1">
      <alignment horizontal="left" vertical="center" wrapText="1"/>
    </xf>
    <xf numFmtId="49" fontId="28" fillId="2" borderId="2" xfId="9" applyFont="1" applyFill="1" applyBorder="1" applyProtection="1">
      <alignment horizontal="center" vertical="center"/>
    </xf>
    <xf numFmtId="49" fontId="29" fillId="2" borderId="2" xfId="9" applyFont="1" applyFill="1" applyBorder="1" applyProtection="1">
      <alignment horizontal="center" vertical="center"/>
    </xf>
    <xf numFmtId="49" fontId="7" fillId="0" borderId="9" xfId="9" applyBorder="1" applyAlignment="1" applyProtection="1">
      <alignment vertical="center"/>
    </xf>
    <xf numFmtId="49" fontId="7" fillId="0" borderId="10" xfId="9" applyBorder="1" applyAlignment="1" applyProtection="1">
      <alignment vertical="center"/>
    </xf>
    <xf numFmtId="49" fontId="7" fillId="0" borderId="11" xfId="9" applyBorder="1" applyAlignment="1" applyProtection="1">
      <alignment vertical="center"/>
    </xf>
    <xf numFmtId="49" fontId="7" fillId="0" borderId="12" xfId="9" applyBorder="1" applyAlignment="1" applyProtection="1">
      <alignment vertical="center"/>
    </xf>
    <xf numFmtId="49" fontId="7" fillId="0" borderId="3" xfId="9" applyBorder="1" applyAlignment="1" applyProtection="1">
      <alignment vertical="center"/>
    </xf>
    <xf numFmtId="49" fontId="7" fillId="0" borderId="13" xfId="9" applyBorder="1" applyAlignment="1" applyProtection="1">
      <alignment vertical="center"/>
    </xf>
    <xf numFmtId="49" fontId="23" fillId="0" borderId="4" xfId="9" applyFont="1" applyBorder="1" applyAlignment="1" applyProtection="1">
      <alignment horizontal="center" vertical="center" wrapText="1"/>
    </xf>
    <xf numFmtId="49" fontId="26" fillId="0" borderId="4" xfId="10" applyFont="1" applyBorder="1" applyAlignment="1" applyProtection="1">
      <alignment horizontal="left" vertical="center" wrapText="1"/>
    </xf>
    <xf numFmtId="49" fontId="27" fillId="2" borderId="2" xfId="9" applyFont="1" applyFill="1" applyBorder="1" applyProtection="1">
      <alignment horizontal="center" vertical="center"/>
    </xf>
    <xf numFmtId="49" fontId="0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Protection="1">
      <alignment horizontal="left" vertical="center"/>
    </xf>
    <xf numFmtId="49" fontId="23" fillId="2" borderId="7" xfId="9" applyFont="1" applyFill="1" applyBorder="1" applyProtection="1">
      <alignment horizontal="center" vertical="center"/>
    </xf>
    <xf numFmtId="49" fontId="23" fillId="2" borderId="4" xfId="9" applyFont="1" applyFill="1" applyBorder="1" applyProtection="1">
      <alignment horizontal="center" vertical="center"/>
    </xf>
    <xf numFmtId="164" fontId="1" fillId="2" borderId="7" xfId="1" applyBorder="1">
      <alignment horizontal="center" vertical="center"/>
    </xf>
    <xf numFmtId="164" fontId="1" fillId="2" borderId="4" xfId="1" applyBorder="1">
      <alignment horizontal="center" vertical="center"/>
    </xf>
    <xf numFmtId="49" fontId="0" fillId="0" borderId="2" xfId="10" applyFont="1" applyBorder="1" applyProtection="1">
      <alignment horizontal="left" vertical="center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49" fontId="3" fillId="3" borderId="2" xfId="3" applyBorder="1" applyAlignment="1" applyProtection="1">
      <alignment horizontal="left" vertical="center" wrapText="1"/>
    </xf>
    <xf numFmtId="166" fontId="0" fillId="0" borderId="2" xfId="0" applyNumberFormat="1" applyBorder="1" applyAlignment="1">
      <alignment horizontal="left" vertical="center"/>
    </xf>
    <xf numFmtId="0" fontId="0" fillId="0" borderId="2" xfId="0" applyBorder="1"/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center" vertical="center"/>
    </xf>
    <xf numFmtId="49" fontId="0" fillId="0" borderId="2" xfId="10" applyFont="1" applyBorder="1" applyAlignment="1" applyProtection="1">
      <alignment horizontal="left" vertical="center" wrapText="1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11" fillId="0" borderId="2" xfId="14" applyFont="1" applyBorder="1" applyProtection="1">
      <alignment horizontal="right" vertical="center"/>
    </xf>
    <xf numFmtId="49" fontId="8" fillId="7" borderId="2" xfId="12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0" fontId="0" fillId="0" borderId="2" xfId="0" applyBorder="1" applyAlignment="1">
      <alignment vertical="center"/>
    </xf>
    <xf numFmtId="49" fontId="0" fillId="0" borderId="5" xfId="10" applyFont="1" applyBorder="1" applyProtection="1">
      <alignment horizontal="left" vertical="center"/>
    </xf>
    <xf numFmtId="49" fontId="7" fillId="0" borderId="2" xfId="9" applyBorder="1" applyAlignment="1" applyProtection="1">
      <alignment horizontal="center" vertical="center" wrapText="1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4" xfId="13" applyFont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23" fillId="0" borderId="2" xfId="10" applyFont="1" applyBorder="1" applyAlignment="1" applyProtection="1">
      <alignment horizontal="left" vertical="center" wrapText="1"/>
    </xf>
    <xf numFmtId="49" fontId="7" fillId="0" borderId="2" xfId="10" applyFont="1" applyBorder="1" applyAlignment="1" applyProtection="1">
      <alignment horizontal="left" vertical="center" wrapText="1"/>
    </xf>
    <xf numFmtId="49" fontId="26" fillId="0" borderId="5" xfId="10" applyFont="1" applyBorder="1" applyAlignment="1" applyProtection="1">
      <alignment horizontal="left" vertical="center" wrapText="1"/>
    </xf>
    <xf numFmtId="49" fontId="7" fillId="0" borderId="5" xfId="10" applyFont="1" applyBorder="1" applyProtection="1">
      <alignment horizontal="left" vertical="center"/>
    </xf>
    <xf numFmtId="49" fontId="7" fillId="0" borderId="14" xfId="10" applyFont="1" applyBorder="1" applyProtection="1">
      <alignment horizontal="left" vertical="center"/>
    </xf>
    <xf numFmtId="49" fontId="23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164" fontId="2" fillId="0" borderId="2" xfId="2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0" fillId="0" borderId="14" xfId="10" applyFont="1" applyBorder="1" applyAlignment="1" applyProtection="1">
      <alignment horizontal="left" vertical="center" wrapText="1"/>
    </xf>
    <xf numFmtId="49" fontId="26" fillId="0" borderId="2" xfId="10" applyFont="1" applyBorder="1" applyAlignment="1" applyProtection="1">
      <alignment horizontal="left" vertical="center" wrapText="1"/>
    </xf>
    <xf numFmtId="49" fontId="26" fillId="0" borderId="14" xfId="10" applyFont="1" applyBorder="1" applyAlignment="1" applyProtection="1">
      <alignment horizontal="left" vertical="center" wrapText="1"/>
    </xf>
    <xf numFmtId="49" fontId="4" fillId="0" borderId="5" xfId="14" applyBorder="1" applyProtection="1">
      <alignment horizontal="right" vertical="center"/>
    </xf>
    <xf numFmtId="49" fontId="4" fillId="0" borderId="14" xfId="14" applyBorder="1" applyProtection="1">
      <alignment horizontal="right" vertical="center"/>
    </xf>
    <xf numFmtId="164" fontId="4" fillId="0" borderId="2" xfId="4" applyBorder="1" applyProtection="1">
      <alignment horizontal="center" vertical="center"/>
    </xf>
    <xf numFmtId="164" fontId="4" fillId="0" borderId="5" xfId="4" applyBorder="1" applyProtection="1">
      <alignment horizontal="center" vertical="center"/>
    </xf>
    <xf numFmtId="164" fontId="4" fillId="0" borderId="15" xfId="4" applyBorder="1" applyProtection="1">
      <alignment horizontal="center" vertical="center"/>
    </xf>
    <xf numFmtId="164" fontId="4" fillId="0" borderId="14" xfId="4" applyBorder="1" applyProtection="1">
      <alignment horizontal="center" vertical="center"/>
    </xf>
    <xf numFmtId="49" fontId="22" fillId="0" borderId="2" xfId="10" applyBorder="1" applyProtection="1">
      <alignment horizontal="left" vertical="center"/>
    </xf>
    <xf numFmtId="49" fontId="26" fillId="0" borderId="2" xfId="10" applyFont="1" applyBorder="1" applyProtection="1">
      <alignment horizontal="left" vertical="center"/>
    </xf>
    <xf numFmtId="49" fontId="19" fillId="6" borderId="2" xfId="13" applyFont="1" applyFill="1" applyBorder="1" applyProtection="1">
      <alignment horizontal="center" vertical="center"/>
    </xf>
    <xf numFmtId="49" fontId="6" fillId="6" borderId="2" xfId="13" applyFont="1" applyFill="1" applyBorder="1" applyProtection="1">
      <alignment horizontal="center" vertical="center"/>
    </xf>
    <xf numFmtId="49" fontId="19" fillId="8" borderId="2" xfId="13" applyFont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right" vertical="center"/>
    </xf>
    <xf numFmtId="49" fontId="19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19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49" fontId="19" fillId="8" borderId="2" xfId="13" applyFont="1" applyBorder="1" applyProtection="1">
      <alignment horizontal="center" vertical="center"/>
    </xf>
    <xf numFmtId="49" fontId="19" fillId="8" borderId="0" xfId="13" applyFont="1" applyBorder="1" applyProtection="1">
      <alignment horizontal="center" vertical="center"/>
    </xf>
    <xf numFmtId="49" fontId="19" fillId="8" borderId="5" xfId="13" applyFont="1" applyBorder="1" applyAlignment="1" applyProtection="1">
      <alignment horizontal="center" vertical="center" wrapText="1"/>
    </xf>
    <xf numFmtId="49" fontId="23" fillId="0" borderId="5" xfId="10" applyFont="1" applyBorder="1" applyAlignment="1" applyProtection="1">
      <alignment horizontal="left" vertical="center" wrapText="1"/>
    </xf>
    <xf numFmtId="49" fontId="7" fillId="0" borderId="9" xfId="9" applyBorder="1" applyAlignment="1" applyProtection="1">
      <alignment horizontal="center" vertical="center"/>
    </xf>
    <xf numFmtId="49" fontId="7" fillId="0" borderId="10" xfId="9" applyBorder="1" applyAlignment="1" applyProtection="1">
      <alignment horizontal="center" vertical="center"/>
    </xf>
    <xf numFmtId="49" fontId="7" fillId="0" borderId="11" xfId="9" applyBorder="1" applyAlignment="1" applyProtection="1">
      <alignment horizontal="center" vertical="center"/>
    </xf>
    <xf numFmtId="49" fontId="7" fillId="0" borderId="12" xfId="9" applyBorder="1" applyAlignment="1" applyProtection="1">
      <alignment horizontal="center" vertical="center"/>
    </xf>
    <xf numFmtId="49" fontId="7" fillId="0" borderId="3" xfId="9" applyBorder="1" applyAlignment="1" applyProtection="1">
      <alignment horizontal="center" vertical="center"/>
    </xf>
    <xf numFmtId="49" fontId="7" fillId="0" borderId="13" xfId="9" applyBorder="1" applyAlignment="1" applyProtection="1">
      <alignment horizontal="center" vertical="center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130"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6"/>
  <sheetViews>
    <sheetView topLeftCell="A40" zoomScaleNormal="100" workbookViewId="0">
      <selection activeCell="C11" sqref="C11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109" t="s">
        <v>0</v>
      </c>
      <c r="B1" s="109"/>
      <c r="C1" s="109"/>
      <c r="D1" s="109"/>
      <c r="E1" s="109"/>
      <c r="F1" s="109"/>
      <c r="H1" s="109" t="s">
        <v>1</v>
      </c>
      <c r="I1" s="109"/>
    </row>
    <row r="2" spans="1:9" ht="21.6" customHeight="1" x14ac:dyDescent="0.25">
      <c r="A2" s="110" t="s">
        <v>2</v>
      </c>
      <c r="B2" s="110"/>
      <c r="C2" s="110"/>
      <c r="D2" s="111" t="s">
        <v>3</v>
      </c>
      <c r="E2" s="111"/>
      <c r="F2" s="111"/>
      <c r="H2" s="9" t="s">
        <v>4</v>
      </c>
      <c r="I2" s="9" t="s">
        <v>5</v>
      </c>
    </row>
    <row r="3" spans="1:9" ht="21.6" customHeight="1" x14ac:dyDescent="0.25">
      <c r="A3" s="112" t="s">
        <v>6</v>
      </c>
      <c r="B3" s="7" t="s">
        <v>7</v>
      </c>
      <c r="C3" s="6">
        <v>223.3</v>
      </c>
      <c r="D3" s="112" t="s">
        <v>6</v>
      </c>
      <c r="E3" s="7" t="s">
        <v>7</v>
      </c>
      <c r="F3" s="6">
        <v>304.10000000000002</v>
      </c>
      <c r="H3" s="61" t="s">
        <v>8</v>
      </c>
      <c r="I3" s="6">
        <v>0</v>
      </c>
    </row>
    <row r="4" spans="1:9" ht="21.6" customHeight="1" x14ac:dyDescent="0.25">
      <c r="A4" s="112"/>
      <c r="B4" s="7" t="s">
        <v>9</v>
      </c>
      <c r="C4" s="6">
        <v>40</v>
      </c>
      <c r="D4" s="112"/>
      <c r="E4" s="7" t="s">
        <v>9</v>
      </c>
      <c r="F4" s="6">
        <v>30</v>
      </c>
      <c r="H4" s="61" t="s">
        <v>10</v>
      </c>
      <c r="I4" s="6">
        <f>E107</f>
        <v>-484.67999999999984</v>
      </c>
    </row>
    <row r="5" spans="1:9" ht="21.6" customHeight="1" x14ac:dyDescent="0.25">
      <c r="A5" s="112"/>
      <c r="B5" s="7" t="s">
        <v>11</v>
      </c>
      <c r="C5" s="6">
        <v>10.3</v>
      </c>
      <c r="D5" s="112"/>
      <c r="E5" s="7" t="s">
        <v>11</v>
      </c>
      <c r="F5" s="6">
        <v>10.3</v>
      </c>
      <c r="H5" s="61" t="s">
        <v>12</v>
      </c>
      <c r="I5" s="6">
        <f>E127</f>
        <v>3042.119999999999</v>
      </c>
    </row>
    <row r="6" spans="1:9" ht="21.6" customHeight="1" x14ac:dyDescent="0.25">
      <c r="A6" s="112"/>
      <c r="B6" s="7" t="s">
        <v>13</v>
      </c>
      <c r="C6" s="6">
        <v>0</v>
      </c>
      <c r="D6" s="112"/>
      <c r="E6" s="7" t="s">
        <v>13</v>
      </c>
      <c r="F6" s="6">
        <v>0</v>
      </c>
      <c r="H6" s="61" t="s">
        <v>14</v>
      </c>
      <c r="I6" s="6">
        <f>'July 2024 - September 2024'!E116</f>
        <v>495.83999999999924</v>
      </c>
    </row>
    <row r="7" spans="1:9" ht="21.6" customHeight="1" x14ac:dyDescent="0.25">
      <c r="A7" s="112"/>
      <c r="B7" s="7" t="s">
        <v>15</v>
      </c>
      <c r="C7" s="6">
        <v>0</v>
      </c>
      <c r="D7" s="112"/>
      <c r="E7" s="7" t="s">
        <v>15</v>
      </c>
      <c r="F7" s="6">
        <v>0</v>
      </c>
      <c r="H7" s="61" t="s">
        <v>16</v>
      </c>
      <c r="I7" s="6">
        <f>'July 2024 - September 2024'!E129</f>
        <v>517.06999999999925</v>
      </c>
    </row>
    <row r="8" spans="1:9" ht="21.6" customHeight="1" x14ac:dyDescent="0.25">
      <c r="A8" s="112"/>
      <c r="B8" s="7" t="s">
        <v>17</v>
      </c>
      <c r="C8" s="6">
        <v>0</v>
      </c>
      <c r="D8" s="112"/>
      <c r="E8" s="7" t="s">
        <v>17</v>
      </c>
      <c r="F8" s="6">
        <v>0</v>
      </c>
      <c r="H8" s="61" t="s">
        <v>18</v>
      </c>
      <c r="I8" s="6">
        <f>'July 2024 - September 2024'!E144</f>
        <v>598.71</v>
      </c>
    </row>
    <row r="9" spans="1:9" ht="50.1" customHeight="1" x14ac:dyDescent="0.25">
      <c r="A9" s="112"/>
      <c r="B9" s="7" t="s">
        <v>503</v>
      </c>
      <c r="C9" s="6">
        <v>192</v>
      </c>
      <c r="D9" s="112"/>
      <c r="E9" s="7" t="s">
        <v>504</v>
      </c>
      <c r="F9" s="6">
        <v>192</v>
      </c>
      <c r="H9" s="61" t="s">
        <v>19</v>
      </c>
      <c r="I9" s="6">
        <f>'October 2024 - December 2024'!E112</f>
        <v>125.15999999999985</v>
      </c>
    </row>
    <row r="10" spans="1:9" ht="21.6" customHeight="1" x14ac:dyDescent="0.25">
      <c r="A10" s="112"/>
      <c r="B10" s="7" t="s">
        <v>20</v>
      </c>
      <c r="C10" s="6">
        <v>-2.9</v>
      </c>
      <c r="D10" s="112"/>
      <c r="E10" s="7" t="s">
        <v>20</v>
      </c>
      <c r="F10" s="6">
        <v>-2.9</v>
      </c>
      <c r="H10" s="61" t="s">
        <v>21</v>
      </c>
      <c r="I10" s="6">
        <f>'October 2024 - December 2024'!E123</f>
        <v>255.39999999999964</v>
      </c>
    </row>
    <row r="11" spans="1:9" ht="21.6" customHeight="1" x14ac:dyDescent="0.25">
      <c r="A11" s="112"/>
      <c r="B11" s="11" t="s">
        <v>22</v>
      </c>
      <c r="C11" s="6">
        <f>SUM(C3:C10)</f>
        <v>462.70000000000005</v>
      </c>
      <c r="D11" s="112"/>
      <c r="E11" s="11" t="s">
        <v>22</v>
      </c>
      <c r="F11" s="6">
        <f>SUM(F3:F10)</f>
        <v>533.50000000000011</v>
      </c>
      <c r="H11" s="61" t="s">
        <v>530</v>
      </c>
      <c r="I11" s="6">
        <f>'October 2024 - December 2024'!E136</f>
        <v>529.09999999999991</v>
      </c>
    </row>
    <row r="12" spans="1:9" ht="21.6" customHeight="1" x14ac:dyDescent="0.25">
      <c r="A12" s="12"/>
      <c r="B12" s="11" t="s">
        <v>23</v>
      </c>
      <c r="C12" s="98">
        <f>C88</f>
        <v>-21083</v>
      </c>
      <c r="D12" s="98"/>
      <c r="E12" s="98"/>
      <c r="F12" s="98"/>
      <c r="H12" s="61" t="s">
        <v>531</v>
      </c>
      <c r="I12" s="6">
        <f>'January 2025 - March 2025'!E94</f>
        <v>916.09999999999991</v>
      </c>
    </row>
    <row r="13" spans="1:9" ht="21.6" customHeight="1" x14ac:dyDescent="0.25">
      <c r="H13" s="61" t="s">
        <v>24</v>
      </c>
      <c r="I13" s="6">
        <f>'January 2025 - March 2025'!E104</f>
        <v>1385.1</v>
      </c>
    </row>
    <row r="14" spans="1:9" ht="21.6" customHeight="1" x14ac:dyDescent="0.25">
      <c r="A14" s="108" t="s">
        <v>25</v>
      </c>
      <c r="B14" s="108"/>
      <c r="C14" s="108"/>
      <c r="D14" s="108"/>
      <c r="E14" s="108"/>
      <c r="H14" s="61" t="s">
        <v>26</v>
      </c>
      <c r="I14" s="6">
        <f>'January 2025 - March 2025'!E114</f>
        <v>1948.1</v>
      </c>
    </row>
    <row r="15" spans="1:9" ht="21.6" customHeight="1" x14ac:dyDescent="0.25">
      <c r="A15" s="1" t="s">
        <v>4</v>
      </c>
      <c r="B15" s="1" t="s">
        <v>27</v>
      </c>
      <c r="C15" s="104" t="s">
        <v>28</v>
      </c>
      <c r="D15" s="104"/>
      <c r="E15" s="5" t="s">
        <v>29</v>
      </c>
      <c r="H15" s="61" t="s">
        <v>30</v>
      </c>
      <c r="I15" s="6">
        <f>'April 2025 - June 2025'!E93</f>
        <v>2649.1000000000004</v>
      </c>
    </row>
    <row r="16" spans="1:9" ht="21.6" customHeight="1" x14ac:dyDescent="0.25">
      <c r="A16" s="13" t="s">
        <v>31</v>
      </c>
      <c r="B16" s="14" t="s">
        <v>32</v>
      </c>
      <c r="C16" s="81" t="s">
        <v>33</v>
      </c>
      <c r="D16" s="81"/>
      <c r="E16" s="6">
        <v>2405</v>
      </c>
      <c r="H16" s="61" t="s">
        <v>34</v>
      </c>
      <c r="I16" s="6">
        <f>'April 2025 - June 2025'!E102</f>
        <v>3134.1000000000004</v>
      </c>
    </row>
    <row r="17" spans="1:9" ht="21.6" customHeight="1" x14ac:dyDescent="0.25">
      <c r="A17" s="99"/>
      <c r="B17" s="99"/>
      <c r="C17" s="99"/>
      <c r="D17" s="11" t="s">
        <v>35</v>
      </c>
      <c r="E17" s="6">
        <f>SUM(E16)</f>
        <v>2405</v>
      </c>
      <c r="H17" s="61" t="s">
        <v>36</v>
      </c>
      <c r="I17" s="6">
        <f>'April 2025 - June 2025'!E112</f>
        <v>3697.1000000000004</v>
      </c>
    </row>
    <row r="18" spans="1:9" ht="21.6" customHeight="1" x14ac:dyDescent="0.25">
      <c r="A18" s="15"/>
      <c r="B18" s="15"/>
      <c r="H18" s="64" t="s">
        <v>37</v>
      </c>
      <c r="I18" s="6">
        <f>'July 2025 - September 2025'!E93</f>
        <v>4605.1000000000004</v>
      </c>
    </row>
    <row r="19" spans="1:9" ht="21.6" customHeight="1" x14ac:dyDescent="0.25">
      <c r="A19" s="105" t="s">
        <v>38</v>
      </c>
      <c r="B19" s="105"/>
      <c r="C19" s="105"/>
      <c r="D19" s="105"/>
      <c r="E19" s="105"/>
      <c r="H19" s="74" t="s">
        <v>39</v>
      </c>
      <c r="I19" s="6">
        <f>'July 2025 - September 2025'!E102</f>
        <v>5278.1</v>
      </c>
    </row>
    <row r="20" spans="1:9" ht="21.6" customHeight="1" x14ac:dyDescent="0.25">
      <c r="A20" s="5" t="s">
        <v>4</v>
      </c>
      <c r="B20" s="5" t="s">
        <v>27</v>
      </c>
      <c r="C20" s="104" t="s">
        <v>28</v>
      </c>
      <c r="D20" s="104"/>
      <c r="E20" s="2" t="s">
        <v>29</v>
      </c>
      <c r="H20" s="64" t="s">
        <v>40</v>
      </c>
      <c r="I20" s="6">
        <f>'July 2025 - September 2025'!E112</f>
        <v>7336.1</v>
      </c>
    </row>
    <row r="21" spans="1:9" ht="21.6" customHeight="1" x14ac:dyDescent="0.25">
      <c r="A21" s="16" t="s">
        <v>41</v>
      </c>
      <c r="B21" s="17" t="s">
        <v>32</v>
      </c>
      <c r="C21" s="106" t="s">
        <v>33</v>
      </c>
      <c r="D21" s="106"/>
      <c r="E21" s="6">
        <v>2405</v>
      </c>
      <c r="H21" s="65" t="s">
        <v>510</v>
      </c>
      <c r="I21" s="6">
        <f>'October 2025 - December 2025'!E93</f>
        <v>9386.1</v>
      </c>
    </row>
    <row r="22" spans="1:9" ht="21.6" customHeight="1" x14ac:dyDescent="0.25">
      <c r="A22" s="13" t="s">
        <v>42</v>
      </c>
      <c r="B22" s="14" t="s">
        <v>32</v>
      </c>
      <c r="C22" s="81" t="s">
        <v>43</v>
      </c>
      <c r="D22" s="81"/>
      <c r="E22" s="6">
        <v>1035</v>
      </c>
      <c r="H22" s="61" t="s">
        <v>44</v>
      </c>
      <c r="I22" s="6">
        <f>'October 2025 - December 2025'!E102</f>
        <v>11488.1</v>
      </c>
    </row>
    <row r="23" spans="1:9" ht="21.6" customHeight="1" x14ac:dyDescent="0.25">
      <c r="A23" s="16" t="s">
        <v>45</v>
      </c>
      <c r="B23" s="17" t="s">
        <v>46</v>
      </c>
      <c r="C23" s="107" t="s">
        <v>47</v>
      </c>
      <c r="D23" s="107"/>
      <c r="E23" s="6">
        <v>50</v>
      </c>
      <c r="H23" s="62" t="s">
        <v>480</v>
      </c>
      <c r="I23" s="6">
        <f>'October 2025 - December 2025'!E112</f>
        <v>13546.1</v>
      </c>
    </row>
    <row r="24" spans="1:9" ht="39.950000000000003" customHeight="1" x14ac:dyDescent="0.25">
      <c r="A24" s="16" t="s">
        <v>50</v>
      </c>
      <c r="B24" s="17" t="s">
        <v>532</v>
      </c>
      <c r="C24" s="75" t="s">
        <v>534</v>
      </c>
      <c r="D24" s="76"/>
      <c r="E24" s="6">
        <v>82</v>
      </c>
      <c r="H24" s="62" t="s">
        <v>481</v>
      </c>
      <c r="I24" s="6">
        <f>'January 2026 - March 2026'!E93</f>
        <v>15638.1</v>
      </c>
    </row>
    <row r="25" spans="1:9" ht="21.6" customHeight="1" x14ac:dyDescent="0.25">
      <c r="A25" s="99"/>
      <c r="B25" s="99"/>
      <c r="C25" s="99"/>
      <c r="D25" s="18" t="s">
        <v>35</v>
      </c>
      <c r="E25" s="6">
        <f>SUM(E21:E24)</f>
        <v>3572</v>
      </c>
      <c r="H25" s="77" t="s">
        <v>48</v>
      </c>
      <c r="I25" s="79">
        <f>'January 2026 - March 2026'!E102</f>
        <v>17836.099999999999</v>
      </c>
    </row>
    <row r="26" spans="1:9" ht="21.6" customHeight="1" x14ac:dyDescent="0.25">
      <c r="A26" s="15"/>
      <c r="B26" s="19"/>
      <c r="C26" s="20"/>
      <c r="D26" s="20"/>
      <c r="E26" s="21"/>
      <c r="H26" s="78"/>
      <c r="I26" s="80"/>
    </row>
    <row r="27" spans="1:9" ht="21.6" customHeight="1" x14ac:dyDescent="0.25">
      <c r="A27" s="102" t="s">
        <v>49</v>
      </c>
      <c r="B27" s="102"/>
      <c r="C27" s="102"/>
      <c r="D27" s="102"/>
      <c r="E27" s="102"/>
      <c r="H27" s="62" t="s">
        <v>482</v>
      </c>
      <c r="I27" s="6">
        <f>'January 2026 - March 2026'!E112</f>
        <v>19894.099999999999</v>
      </c>
    </row>
    <row r="28" spans="1:9" ht="21.6" customHeight="1" x14ac:dyDescent="0.25">
      <c r="A28" s="103" t="s">
        <v>4</v>
      </c>
      <c r="B28" s="103" t="s">
        <v>27</v>
      </c>
      <c r="C28" s="104" t="s">
        <v>28</v>
      </c>
      <c r="D28" s="104"/>
      <c r="E28" s="104" t="s">
        <v>29</v>
      </c>
      <c r="H28" s="65" t="s">
        <v>511</v>
      </c>
      <c r="I28" s="6">
        <f>'April 2026 - June 2026'!E93</f>
        <v>21874.1</v>
      </c>
    </row>
    <row r="29" spans="1:9" ht="21.6" customHeight="1" x14ac:dyDescent="0.25">
      <c r="A29" s="103"/>
      <c r="B29" s="103"/>
      <c r="C29" s="104"/>
      <c r="D29" s="104"/>
      <c r="E29" s="104"/>
      <c r="H29" s="65" t="s">
        <v>556</v>
      </c>
      <c r="I29" s="6">
        <f>'April 2026 - June 2026'!E102</f>
        <v>23872.1</v>
      </c>
    </row>
    <row r="30" spans="1:9" ht="21.6" customHeight="1" x14ac:dyDescent="0.25">
      <c r="A30" s="13"/>
      <c r="B30" s="14"/>
      <c r="C30" s="100"/>
      <c r="D30" s="76"/>
      <c r="E30" s="6">
        <v>0</v>
      </c>
      <c r="H30" s="62" t="s">
        <v>483</v>
      </c>
      <c r="I30" s="6">
        <f>'April 2026 - June 2026'!E112</f>
        <v>25930.1</v>
      </c>
    </row>
    <row r="31" spans="1:9" ht="21.6" customHeight="1" x14ac:dyDescent="0.25">
      <c r="A31" s="13" t="s">
        <v>51</v>
      </c>
      <c r="B31" s="14" t="s">
        <v>32</v>
      </c>
      <c r="C31" s="81" t="s">
        <v>33</v>
      </c>
      <c r="D31" s="81"/>
      <c r="E31" s="6">
        <v>2405</v>
      </c>
      <c r="H31" s="62" t="s">
        <v>484</v>
      </c>
      <c r="I31" s="6">
        <f>'July 2026 - September 2026'!E93</f>
        <v>27956.1</v>
      </c>
    </row>
    <row r="32" spans="1:9" ht="21.6" customHeight="1" x14ac:dyDescent="0.25">
      <c r="A32" s="101" t="s">
        <v>52</v>
      </c>
      <c r="B32" s="89" t="s">
        <v>53</v>
      </c>
      <c r="C32" s="89" t="s">
        <v>54</v>
      </c>
      <c r="D32" s="89"/>
      <c r="E32" s="98">
        <v>7700</v>
      </c>
      <c r="H32" s="62" t="s">
        <v>485</v>
      </c>
      <c r="I32" s="6">
        <f>'July 2026 - September 2026'!E102</f>
        <v>30014.1</v>
      </c>
    </row>
    <row r="33" spans="1:9" ht="21.6" customHeight="1" x14ac:dyDescent="0.25">
      <c r="A33" s="101"/>
      <c r="B33" s="101"/>
      <c r="C33" s="101"/>
      <c r="D33" s="89"/>
      <c r="E33" s="98"/>
      <c r="H33" s="62" t="s">
        <v>486</v>
      </c>
      <c r="I33" s="6">
        <f>'July 2026 - September 2026'!E112</f>
        <v>32104.1</v>
      </c>
    </row>
    <row r="34" spans="1:9" ht="21.6" customHeight="1" x14ac:dyDescent="0.25">
      <c r="A34" s="13" t="s">
        <v>55</v>
      </c>
      <c r="B34" s="14" t="s">
        <v>56</v>
      </c>
      <c r="C34" s="81"/>
      <c r="D34" s="81"/>
      <c r="E34" s="6">
        <v>204</v>
      </c>
      <c r="H34" s="62" t="s">
        <v>487</v>
      </c>
      <c r="I34" s="6">
        <f>'October 2026 - December 2026'!E94</f>
        <v>34172.1</v>
      </c>
    </row>
    <row r="35" spans="1:9" ht="21.6" customHeight="1" x14ac:dyDescent="0.25">
      <c r="A35" s="13" t="s">
        <v>55</v>
      </c>
      <c r="B35" s="14" t="s">
        <v>57</v>
      </c>
      <c r="C35" s="81"/>
      <c r="D35" s="81"/>
      <c r="E35" s="6">
        <v>207.5</v>
      </c>
      <c r="H35" s="61" t="s">
        <v>58</v>
      </c>
      <c r="I35" s="6">
        <f>'October 2026 - December 2026'!E103</f>
        <v>36230.1</v>
      </c>
    </row>
    <row r="36" spans="1:9" ht="21.6" customHeight="1" x14ac:dyDescent="0.25">
      <c r="A36" s="16" t="s">
        <v>55</v>
      </c>
      <c r="B36" s="17" t="s">
        <v>59</v>
      </c>
      <c r="C36" s="89" t="s">
        <v>60</v>
      </c>
      <c r="D36" s="89"/>
      <c r="E36" s="6">
        <v>9350</v>
      </c>
      <c r="H36" s="61" t="s">
        <v>61</v>
      </c>
      <c r="I36" s="6">
        <f>'October 2026 - December 2026'!E113</f>
        <v>38326.1</v>
      </c>
    </row>
    <row r="37" spans="1:9" ht="21.6" customHeight="1" x14ac:dyDescent="0.25">
      <c r="A37" s="99"/>
      <c r="B37" s="99"/>
      <c r="C37" s="99"/>
      <c r="D37" s="18" t="s">
        <v>35</v>
      </c>
      <c r="E37" s="6">
        <f>SUM(E30:E36)</f>
        <v>19866.5</v>
      </c>
      <c r="H37" s="61" t="s">
        <v>62</v>
      </c>
      <c r="I37" s="6">
        <f>'January 2027 - March 2027'!E93</f>
        <v>40526.1</v>
      </c>
    </row>
    <row r="38" spans="1:9" ht="21.6" customHeight="1" x14ac:dyDescent="0.25">
      <c r="H38" s="61" t="s">
        <v>63</v>
      </c>
      <c r="I38" s="6">
        <f>'January 2027 - March 2027'!E102</f>
        <v>42508.1</v>
      </c>
    </row>
    <row r="39" spans="1:9" ht="21.6" customHeight="1" x14ac:dyDescent="0.25">
      <c r="A39" s="97" t="s">
        <v>64</v>
      </c>
      <c r="B39" s="97"/>
      <c r="C39" s="97"/>
      <c r="H39" s="61" t="s">
        <v>65</v>
      </c>
      <c r="I39" s="6">
        <f>'January 2027 - March 2027'!E112</f>
        <v>44572.1</v>
      </c>
    </row>
    <row r="40" spans="1:9" ht="21.6" customHeight="1" x14ac:dyDescent="0.25">
      <c r="A40" s="22" t="s">
        <v>27</v>
      </c>
      <c r="B40" s="22" t="s">
        <v>28</v>
      </c>
      <c r="C40" s="9" t="s">
        <v>29</v>
      </c>
      <c r="D40" s="20"/>
      <c r="H40" s="61" t="s">
        <v>66</v>
      </c>
      <c r="I40" s="6">
        <f>'April 2027 - June 2027'!E93</f>
        <v>46568.1</v>
      </c>
    </row>
    <row r="41" spans="1:9" ht="21.6" customHeight="1" x14ac:dyDescent="0.25">
      <c r="A41" s="84" t="s">
        <v>67</v>
      </c>
      <c r="B41" s="84"/>
      <c r="C41" s="84"/>
      <c r="H41" s="61" t="s">
        <v>68</v>
      </c>
      <c r="I41" s="6">
        <f>'April 2027 - June 2027'!E102</f>
        <v>48626.1</v>
      </c>
    </row>
    <row r="42" spans="1:9" ht="21.6" customHeight="1" x14ac:dyDescent="0.25">
      <c r="A42" s="13" t="s">
        <v>69</v>
      </c>
      <c r="B42" s="14"/>
      <c r="C42" s="23">
        <v>204</v>
      </c>
      <c r="H42" s="62" t="s">
        <v>488</v>
      </c>
      <c r="I42" s="6">
        <f>'April 2027 - June 2027'!E112</f>
        <v>50656.1</v>
      </c>
    </row>
    <row r="43" spans="1:9" ht="21.6" customHeight="1" x14ac:dyDescent="0.25">
      <c r="A43" s="13" t="s">
        <v>46</v>
      </c>
      <c r="B43" s="4"/>
      <c r="C43" s="23">
        <v>42</v>
      </c>
    </row>
    <row r="44" spans="1:9" ht="21.6" customHeight="1" x14ac:dyDescent="0.25">
      <c r="A44" s="13" t="s">
        <v>70</v>
      </c>
      <c r="B44" s="14" t="s">
        <v>71</v>
      </c>
      <c r="C44" s="23">
        <v>197</v>
      </c>
      <c r="H44" s="8" t="s">
        <v>72</v>
      </c>
      <c r="I44" s="24"/>
    </row>
    <row r="45" spans="1:9" ht="21.6" customHeight="1" x14ac:dyDescent="0.25">
      <c r="A45" s="3"/>
      <c r="B45" s="11" t="s">
        <v>73</v>
      </c>
      <c r="C45" s="23">
        <f>SUM(C42:C44)</f>
        <v>443</v>
      </c>
      <c r="H45" s="9" t="s">
        <v>74</v>
      </c>
      <c r="I45" s="9" t="s">
        <v>75</v>
      </c>
    </row>
    <row r="46" spans="1:9" ht="21.6" customHeight="1" x14ac:dyDescent="0.25">
      <c r="A46" s="84" t="s">
        <v>76</v>
      </c>
      <c r="B46" s="84"/>
      <c r="C46" s="84"/>
      <c r="H46" s="10" t="s">
        <v>77</v>
      </c>
      <c r="I46" s="6">
        <f>C88</f>
        <v>-21083</v>
      </c>
    </row>
    <row r="47" spans="1:9" ht="21.6" customHeight="1" x14ac:dyDescent="0.25">
      <c r="A47" s="13" t="s">
        <v>78</v>
      </c>
      <c r="B47" s="14"/>
      <c r="C47" s="23">
        <v>0</v>
      </c>
      <c r="H47" s="10" t="s">
        <v>79</v>
      </c>
      <c r="I47" s="6">
        <f>C88+SUM(E101,E113,E125)</f>
        <v>-11583</v>
      </c>
    </row>
    <row r="48" spans="1:9" ht="21.6" customHeight="1" x14ac:dyDescent="0.25">
      <c r="A48" s="13" t="s">
        <v>80</v>
      </c>
      <c r="B48" s="14"/>
      <c r="C48" s="23">
        <v>0</v>
      </c>
      <c r="H48" s="25" t="s">
        <v>81</v>
      </c>
      <c r="I48" s="6">
        <f>('July 2024 - September 2024'!C5)</f>
        <v>-8433</v>
      </c>
    </row>
    <row r="49" spans="1:9" ht="21.6" customHeight="1" x14ac:dyDescent="0.25">
      <c r="A49" s="13" t="s">
        <v>82</v>
      </c>
      <c r="B49" s="14"/>
      <c r="C49" s="23">
        <v>0</v>
      </c>
      <c r="H49" s="10" t="s">
        <v>83</v>
      </c>
      <c r="I49" s="6">
        <f>('October 2024 - December 2024'!C5)</f>
        <v>-8433</v>
      </c>
    </row>
    <row r="50" spans="1:9" ht="21.6" customHeight="1" x14ac:dyDescent="0.25">
      <c r="A50" s="13" t="s">
        <v>84</v>
      </c>
      <c r="B50" s="14"/>
      <c r="C50" s="23">
        <v>0</v>
      </c>
      <c r="H50" s="25" t="s">
        <v>85</v>
      </c>
      <c r="I50" s="6">
        <f>('January 2025 - March 2025'!C5)</f>
        <v>-5733</v>
      </c>
    </row>
    <row r="51" spans="1:9" ht="21.6" customHeight="1" x14ac:dyDescent="0.25">
      <c r="A51" s="3"/>
      <c r="B51" s="11" t="s">
        <v>86</v>
      </c>
      <c r="C51" s="23">
        <f>SUM(C47:C50)</f>
        <v>0</v>
      </c>
      <c r="H51" s="25" t="s">
        <v>87</v>
      </c>
      <c r="I51" s="6">
        <f>('April 2025 - June 2025'!C5)</f>
        <v>-2433</v>
      </c>
    </row>
    <row r="52" spans="1:9" ht="21.6" customHeight="1" x14ac:dyDescent="0.25">
      <c r="A52" s="84" t="s">
        <v>88</v>
      </c>
      <c r="B52" s="84"/>
      <c r="C52" s="84"/>
      <c r="H52" s="25" t="s">
        <v>89</v>
      </c>
      <c r="I52" s="6">
        <f>('July 2025 - September 2025'!C5)</f>
        <v>0</v>
      </c>
    </row>
    <row r="53" spans="1:9" ht="21.6" customHeight="1" x14ac:dyDescent="0.25">
      <c r="A53" s="13" t="s">
        <v>90</v>
      </c>
      <c r="B53" s="14" t="s">
        <v>91</v>
      </c>
      <c r="C53" s="23">
        <v>0</v>
      </c>
      <c r="H53" s="25" t="s">
        <v>92</v>
      </c>
      <c r="I53" s="6">
        <f>('October 2025 - December 2025'!C5)</f>
        <v>0</v>
      </c>
    </row>
    <row r="54" spans="1:9" ht="21.6" customHeight="1" x14ac:dyDescent="0.25">
      <c r="A54" s="13" t="s">
        <v>93</v>
      </c>
      <c r="B54" s="14" t="s">
        <v>94</v>
      </c>
      <c r="C54" s="23">
        <v>0</v>
      </c>
      <c r="D54" s="26"/>
      <c r="H54" s="25" t="s">
        <v>95</v>
      </c>
      <c r="I54" s="6">
        <f>('January 2026 - March 2026'!C5)</f>
        <v>0</v>
      </c>
    </row>
    <row r="55" spans="1:9" ht="21.6" customHeight="1" x14ac:dyDescent="0.25">
      <c r="A55" s="3"/>
      <c r="B55" s="11" t="s">
        <v>96</v>
      </c>
      <c r="C55" s="23">
        <f>SUM(C53:C54)</f>
        <v>0</v>
      </c>
      <c r="H55" s="25" t="s">
        <v>97</v>
      </c>
      <c r="I55" s="6">
        <f>('April 2026 - June 2026'!C5)</f>
        <v>0</v>
      </c>
    </row>
    <row r="56" spans="1:9" ht="21.6" customHeight="1" x14ac:dyDescent="0.25">
      <c r="A56" s="84" t="s">
        <v>98</v>
      </c>
      <c r="B56" s="84"/>
      <c r="C56" s="84"/>
      <c r="H56" s="25" t="s">
        <v>99</v>
      </c>
      <c r="I56" s="6">
        <f>('July 2026 - September 2026'!C5)</f>
        <v>0</v>
      </c>
    </row>
    <row r="57" spans="1:9" ht="21.6" customHeight="1" x14ac:dyDescent="0.25">
      <c r="A57" s="13" t="s">
        <v>100</v>
      </c>
      <c r="B57" s="14" t="s">
        <v>101</v>
      </c>
      <c r="C57" s="23">
        <v>0</v>
      </c>
      <c r="H57" s="25" t="s">
        <v>102</v>
      </c>
      <c r="I57" s="6">
        <f>('October 2026 - December 2026'!C5)</f>
        <v>0</v>
      </c>
    </row>
    <row r="58" spans="1:9" ht="21.6" customHeight="1" x14ac:dyDescent="0.25">
      <c r="A58" s="3"/>
      <c r="B58" s="14" t="s">
        <v>103</v>
      </c>
      <c r="C58" s="23">
        <v>0</v>
      </c>
      <c r="H58" s="25" t="s">
        <v>104</v>
      </c>
      <c r="I58" s="6">
        <f>('January 2027 - March 2027'!C5)</f>
        <v>0</v>
      </c>
    </row>
    <row r="59" spans="1:9" ht="21.6" customHeight="1" x14ac:dyDescent="0.25">
      <c r="A59" s="3"/>
      <c r="B59" s="14" t="s">
        <v>105</v>
      </c>
      <c r="C59" s="23">
        <v>0</v>
      </c>
      <c r="H59" s="25" t="s">
        <v>106</v>
      </c>
      <c r="I59" s="6">
        <f>('April 2027 - June 2027'!C5)</f>
        <v>0</v>
      </c>
    </row>
    <row r="60" spans="1:9" ht="21.6" customHeight="1" x14ac:dyDescent="0.25">
      <c r="A60" s="3"/>
      <c r="B60" s="11" t="s">
        <v>107</v>
      </c>
      <c r="C60" s="23">
        <f>SUM(C57:C59)</f>
        <v>0</v>
      </c>
    </row>
    <row r="61" spans="1:9" ht="21.6" customHeight="1" x14ac:dyDescent="0.25">
      <c r="A61" s="84" t="s">
        <v>108</v>
      </c>
      <c r="B61" s="84"/>
      <c r="C61" s="84"/>
    </row>
    <row r="62" spans="1:9" ht="21.6" customHeight="1" x14ac:dyDescent="0.25">
      <c r="A62" s="13" t="s">
        <v>109</v>
      </c>
      <c r="B62" s="14" t="s">
        <v>110</v>
      </c>
      <c r="C62" s="23">
        <v>0</v>
      </c>
    </row>
    <row r="63" spans="1:9" ht="30.2" customHeight="1" x14ac:dyDescent="0.25">
      <c r="A63" s="3"/>
      <c r="B63" s="11" t="s">
        <v>111</v>
      </c>
      <c r="C63" s="23">
        <f>SUM(C62)</f>
        <v>0</v>
      </c>
    </row>
    <row r="64" spans="1:9" ht="21.6" customHeight="1" x14ac:dyDescent="0.25">
      <c r="A64" s="84" t="s">
        <v>112</v>
      </c>
      <c r="B64" s="84"/>
      <c r="C64" s="84"/>
    </row>
    <row r="65" spans="1:3" ht="43.15" customHeight="1" x14ac:dyDescent="0.25">
      <c r="A65" s="13" t="s">
        <v>113</v>
      </c>
      <c r="B65" s="14" t="s">
        <v>114</v>
      </c>
      <c r="C65" s="23">
        <v>0</v>
      </c>
    </row>
    <row r="66" spans="1:3" ht="21.6" customHeight="1" x14ac:dyDescent="0.25">
      <c r="A66" s="13" t="s">
        <v>115</v>
      </c>
      <c r="B66" s="14" t="s">
        <v>116</v>
      </c>
      <c r="C66" s="23">
        <v>0</v>
      </c>
    </row>
    <row r="67" spans="1:3" ht="43.15" customHeight="1" x14ac:dyDescent="0.25">
      <c r="A67" s="13" t="s">
        <v>117</v>
      </c>
      <c r="B67" s="14" t="s">
        <v>118</v>
      </c>
      <c r="C67" s="23">
        <v>0</v>
      </c>
    </row>
    <row r="68" spans="1:3" ht="21.6" customHeight="1" x14ac:dyDescent="0.25">
      <c r="A68" s="13" t="s">
        <v>119</v>
      </c>
      <c r="B68" s="14" t="s">
        <v>119</v>
      </c>
      <c r="C68" s="23">
        <v>0</v>
      </c>
    </row>
    <row r="69" spans="1:3" ht="21.6" customHeight="1" x14ac:dyDescent="0.25">
      <c r="A69" s="3"/>
      <c r="B69" s="11" t="s">
        <v>120</v>
      </c>
      <c r="C69" s="23">
        <f>SUM(C65:C68)</f>
        <v>0</v>
      </c>
    </row>
    <row r="70" spans="1:3" ht="21.6" customHeight="1" x14ac:dyDescent="0.25">
      <c r="A70" s="84" t="s">
        <v>121</v>
      </c>
      <c r="B70" s="84"/>
      <c r="C70" s="84"/>
    </row>
    <row r="71" spans="1:3" ht="21.6" customHeight="1" x14ac:dyDescent="0.25">
      <c r="A71" s="13" t="s">
        <v>122</v>
      </c>
      <c r="B71" s="3"/>
      <c r="C71" s="23">
        <v>0</v>
      </c>
    </row>
    <row r="72" spans="1:3" ht="21.6" customHeight="1" x14ac:dyDescent="0.25">
      <c r="A72" s="25" t="s">
        <v>123</v>
      </c>
      <c r="B72" s="4" t="s">
        <v>124</v>
      </c>
      <c r="C72" s="23">
        <v>0</v>
      </c>
    </row>
    <row r="73" spans="1:3" ht="21.6" customHeight="1" x14ac:dyDescent="0.25">
      <c r="A73" s="13" t="s">
        <v>53</v>
      </c>
      <c r="B73" s="14" t="s">
        <v>125</v>
      </c>
      <c r="C73" s="23">
        <v>0</v>
      </c>
    </row>
    <row r="74" spans="1:3" ht="21.6" customHeight="1" x14ac:dyDescent="0.25">
      <c r="A74" s="3"/>
      <c r="B74" s="11" t="s">
        <v>126</v>
      </c>
      <c r="C74" s="23">
        <f>SUM(C71:C73)</f>
        <v>0</v>
      </c>
    </row>
    <row r="75" spans="1:3" ht="21.6" customHeight="1" x14ac:dyDescent="0.25">
      <c r="A75" s="84" t="s">
        <v>127</v>
      </c>
      <c r="B75" s="84"/>
      <c r="C75" s="84"/>
    </row>
    <row r="76" spans="1:3" ht="21.6" customHeight="1" x14ac:dyDescent="0.25">
      <c r="A76" s="13" t="s">
        <v>128</v>
      </c>
      <c r="B76" s="4" t="s">
        <v>129</v>
      </c>
      <c r="C76" s="23">
        <v>300</v>
      </c>
    </row>
    <row r="77" spans="1:3" ht="21.6" customHeight="1" x14ac:dyDescent="0.25">
      <c r="A77" s="13" t="s">
        <v>130</v>
      </c>
      <c r="B77" s="4" t="s">
        <v>131</v>
      </c>
      <c r="C77" s="23">
        <v>0</v>
      </c>
    </row>
    <row r="78" spans="1:3" ht="21.6" customHeight="1" x14ac:dyDescent="0.25">
      <c r="A78" s="13" t="s">
        <v>132</v>
      </c>
      <c r="B78" s="4" t="s">
        <v>133</v>
      </c>
      <c r="C78" s="23">
        <v>0</v>
      </c>
    </row>
    <row r="79" spans="1:3" ht="21.6" customHeight="1" x14ac:dyDescent="0.25">
      <c r="A79" s="13" t="s">
        <v>134</v>
      </c>
      <c r="B79" s="14" t="s">
        <v>135</v>
      </c>
      <c r="C79" s="23">
        <v>760</v>
      </c>
    </row>
    <row r="80" spans="1:3" ht="21.6" customHeight="1" x14ac:dyDescent="0.25">
      <c r="A80" s="25"/>
      <c r="B80" s="27" t="s">
        <v>136</v>
      </c>
      <c r="C80" s="23">
        <f>SUM(C76:C79)</f>
        <v>1060</v>
      </c>
    </row>
    <row r="81" spans="1:5" ht="21.6" customHeight="1" x14ac:dyDescent="0.25">
      <c r="A81" s="3"/>
      <c r="B81" s="27" t="s">
        <v>137</v>
      </c>
      <c r="C81" s="23">
        <f>C45+C51+C55+C60+C63+C69+C74+C80</f>
        <v>1503</v>
      </c>
    </row>
    <row r="82" spans="1:5" ht="21.6" customHeight="1" x14ac:dyDescent="0.25">
      <c r="A82" s="84" t="s">
        <v>138</v>
      </c>
      <c r="B82" s="84"/>
      <c r="C82" s="84"/>
    </row>
    <row r="83" spans="1:5" ht="21.6" customHeight="1" x14ac:dyDescent="0.25">
      <c r="A83" s="25" t="s">
        <v>139</v>
      </c>
      <c r="B83" s="4"/>
      <c r="C83" s="6">
        <v>-14583</v>
      </c>
    </row>
    <row r="84" spans="1:5" ht="21.6" customHeight="1" x14ac:dyDescent="0.25">
      <c r="A84" s="25" t="s">
        <v>140</v>
      </c>
      <c r="B84" s="4"/>
      <c r="C84" s="6">
        <f>-5000</f>
        <v>-5000</v>
      </c>
    </row>
    <row r="85" spans="1:5" ht="21.6" customHeight="1" x14ac:dyDescent="0.25">
      <c r="A85" s="25" t="s">
        <v>141</v>
      </c>
      <c r="B85" s="4"/>
      <c r="C85" s="6">
        <f>-1500</f>
        <v>-1500</v>
      </c>
    </row>
    <row r="86" spans="1:5" ht="43.15" customHeight="1" x14ac:dyDescent="0.25">
      <c r="A86" s="13" t="s">
        <v>142</v>
      </c>
      <c r="B86" s="4"/>
      <c r="C86" s="6">
        <v>0</v>
      </c>
    </row>
    <row r="87" spans="1:5" ht="43.15" customHeight="1" x14ac:dyDescent="0.25">
      <c r="A87" s="13" t="s">
        <v>143</v>
      </c>
      <c r="B87" s="4"/>
      <c r="C87" s="6">
        <v>0</v>
      </c>
    </row>
    <row r="88" spans="1:5" ht="43.15" customHeight="1" x14ac:dyDescent="0.25">
      <c r="A88" s="3"/>
      <c r="B88" s="27" t="s">
        <v>144</v>
      </c>
      <c r="C88" s="6">
        <f>SUM(C83:C87)</f>
        <v>-21083</v>
      </c>
    </row>
    <row r="89" spans="1:5" ht="21.6" customHeight="1" x14ac:dyDescent="0.25">
      <c r="A89" s="3"/>
      <c r="B89" s="11" t="s">
        <v>145</v>
      </c>
      <c r="C89" s="23">
        <f>C81</f>
        <v>1503</v>
      </c>
    </row>
    <row r="90" spans="1:5" ht="21.6" customHeight="1" x14ac:dyDescent="0.25"/>
    <row r="91" spans="1:5" ht="43.15" customHeight="1" x14ac:dyDescent="0.25"/>
    <row r="92" spans="1:5" ht="21.6" customHeight="1" x14ac:dyDescent="0.25">
      <c r="A92" s="82" t="s">
        <v>146</v>
      </c>
      <c r="B92" s="82"/>
      <c r="C92" s="82"/>
      <c r="D92" s="82"/>
      <c r="E92" s="82"/>
    </row>
    <row r="93" spans="1:5" ht="21.6" customHeight="1" x14ac:dyDescent="0.25">
      <c r="A93" s="82" t="s">
        <v>147</v>
      </c>
      <c r="B93" s="82"/>
      <c r="C93" s="82" t="s">
        <v>28</v>
      </c>
      <c r="D93" s="82"/>
      <c r="E93" s="28" t="s">
        <v>29</v>
      </c>
    </row>
    <row r="94" spans="1:5" ht="21.6" customHeight="1" x14ac:dyDescent="0.25">
      <c r="A94" s="83" t="s">
        <v>148</v>
      </c>
      <c r="B94" s="83"/>
      <c r="C94" s="81"/>
      <c r="D94" s="81"/>
      <c r="E94" s="23">
        <f>C89</f>
        <v>1503</v>
      </c>
    </row>
    <row r="95" spans="1:5" ht="21.6" customHeight="1" x14ac:dyDescent="0.25">
      <c r="A95" s="86"/>
      <c r="B95" s="86"/>
      <c r="C95" s="96" t="s">
        <v>149</v>
      </c>
      <c r="D95" s="96"/>
      <c r="E95" s="6">
        <f>I3</f>
        <v>0</v>
      </c>
    </row>
    <row r="96" spans="1:5" ht="21.6" customHeight="1" x14ac:dyDescent="0.25"/>
    <row r="97" spans="1:5" ht="21.6" customHeight="1" x14ac:dyDescent="0.25">
      <c r="A97" s="82" t="s">
        <v>150</v>
      </c>
      <c r="B97" s="82"/>
      <c r="C97" s="82"/>
      <c r="D97" s="82"/>
      <c r="E97" s="82"/>
    </row>
    <row r="98" spans="1:5" ht="21.6" customHeight="1" x14ac:dyDescent="0.25">
      <c r="A98" s="82" t="s">
        <v>147</v>
      </c>
      <c r="B98" s="82"/>
      <c r="C98" s="82" t="s">
        <v>28</v>
      </c>
      <c r="D98" s="82"/>
      <c r="E98" s="28" t="s">
        <v>29</v>
      </c>
    </row>
    <row r="99" spans="1:5" ht="21.6" customHeight="1" x14ac:dyDescent="0.25">
      <c r="A99" s="83" t="s">
        <v>151</v>
      </c>
      <c r="B99" s="83"/>
      <c r="C99" s="88"/>
      <c r="D99" s="88"/>
      <c r="E99" s="6">
        <f>E95</f>
        <v>0</v>
      </c>
    </row>
    <row r="100" spans="1:5" ht="21.6" customHeight="1" x14ac:dyDescent="0.25">
      <c r="A100" s="90" t="s">
        <v>127</v>
      </c>
      <c r="B100" s="91"/>
      <c r="C100" s="81" t="s">
        <v>152</v>
      </c>
      <c r="D100" s="81"/>
      <c r="E100" s="23">
        <v>0</v>
      </c>
    </row>
    <row r="101" spans="1:5" ht="21.6" customHeight="1" x14ac:dyDescent="0.25">
      <c r="A101" s="92"/>
      <c r="B101" s="93"/>
      <c r="C101" s="81" t="s">
        <v>153</v>
      </c>
      <c r="D101" s="81"/>
      <c r="E101" s="23">
        <v>1000</v>
      </c>
    </row>
    <row r="102" spans="1:5" ht="21.6" customHeight="1" x14ac:dyDescent="0.25">
      <c r="A102" s="92"/>
      <c r="B102" s="93"/>
      <c r="C102" s="81" t="s">
        <v>154</v>
      </c>
      <c r="D102" s="81"/>
      <c r="E102" s="23">
        <v>140</v>
      </c>
    </row>
    <row r="103" spans="1:5" ht="21.6" customHeight="1" x14ac:dyDescent="0.25">
      <c r="A103" s="92"/>
      <c r="B103" s="93"/>
      <c r="C103" s="81" t="s">
        <v>155</v>
      </c>
      <c r="D103" s="81"/>
      <c r="E103" s="23">
        <v>68</v>
      </c>
    </row>
    <row r="104" spans="1:5" ht="21.6" customHeight="1" x14ac:dyDescent="0.25">
      <c r="A104" s="92"/>
      <c r="B104" s="93"/>
      <c r="C104" s="81" t="s">
        <v>156</v>
      </c>
      <c r="D104" s="81"/>
      <c r="E104" s="23">
        <v>420</v>
      </c>
    </row>
    <row r="105" spans="1:5" ht="60" customHeight="1" x14ac:dyDescent="0.25">
      <c r="A105" s="94"/>
      <c r="B105" s="95"/>
      <c r="C105" s="89" t="s">
        <v>533</v>
      </c>
      <c r="D105" s="81"/>
      <c r="E105" s="23">
        <v>925.68</v>
      </c>
    </row>
    <row r="106" spans="1:5" ht="21.6" customHeight="1" x14ac:dyDescent="0.25">
      <c r="A106" s="83" t="s">
        <v>148</v>
      </c>
      <c r="B106" s="83"/>
      <c r="C106" s="81" t="s">
        <v>157</v>
      </c>
      <c r="D106" s="81"/>
      <c r="E106" s="23">
        <f>C89</f>
        <v>1503</v>
      </c>
    </row>
    <row r="107" spans="1:5" ht="21.6" customHeight="1" x14ac:dyDescent="0.25">
      <c r="A107" s="86"/>
      <c r="B107" s="86"/>
      <c r="C107" s="87" t="s">
        <v>158</v>
      </c>
      <c r="D107" s="87"/>
      <c r="E107" s="6">
        <f>SUM(E25,E99)-SUM(E100:E106)</f>
        <v>-484.67999999999984</v>
      </c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30"/>
      <c r="B109" s="30"/>
      <c r="C109" s="30"/>
      <c r="D109" s="30"/>
      <c r="E109" s="30"/>
    </row>
    <row r="110" spans="1:5" ht="21.6" customHeight="1" x14ac:dyDescent="0.25">
      <c r="A110" s="82" t="s">
        <v>159</v>
      </c>
      <c r="B110" s="82"/>
      <c r="C110" s="82"/>
      <c r="D110" s="82"/>
      <c r="E110" s="82"/>
    </row>
    <row r="111" spans="1:5" ht="21.6" customHeight="1" x14ac:dyDescent="0.25">
      <c r="A111" s="82" t="s">
        <v>147</v>
      </c>
      <c r="B111" s="82"/>
      <c r="C111" s="82" t="s">
        <v>28</v>
      </c>
      <c r="D111" s="82"/>
      <c r="E111" s="28" t="s">
        <v>29</v>
      </c>
    </row>
    <row r="112" spans="1:5" ht="21.6" customHeight="1" x14ac:dyDescent="0.25">
      <c r="A112" s="83" t="s">
        <v>160</v>
      </c>
      <c r="B112" s="83"/>
      <c r="C112" s="88"/>
      <c r="D112" s="88"/>
      <c r="E112" s="6">
        <f>E107</f>
        <v>-484.67999999999984</v>
      </c>
    </row>
    <row r="113" spans="1:5" ht="21.6" customHeight="1" x14ac:dyDescent="0.25">
      <c r="A113" s="83" t="s">
        <v>127</v>
      </c>
      <c r="B113" s="83"/>
      <c r="C113" s="81" t="s">
        <v>161</v>
      </c>
      <c r="D113" s="81"/>
      <c r="E113" s="23">
        <v>4000</v>
      </c>
    </row>
    <row r="114" spans="1:5" ht="21.6" customHeight="1" x14ac:dyDescent="0.25">
      <c r="A114" s="83"/>
      <c r="B114" s="83"/>
      <c r="C114" s="81" t="s">
        <v>162</v>
      </c>
      <c r="D114" s="81"/>
      <c r="E114" s="23">
        <v>2254</v>
      </c>
    </row>
    <row r="115" spans="1:5" ht="43.15" customHeight="1" x14ac:dyDescent="0.25">
      <c r="A115" s="83"/>
      <c r="B115" s="83"/>
      <c r="C115" s="89" t="s">
        <v>163</v>
      </c>
      <c r="D115" s="89"/>
      <c r="E115" s="23">
        <v>560</v>
      </c>
    </row>
    <row r="116" spans="1:5" ht="21.6" customHeight="1" x14ac:dyDescent="0.25">
      <c r="A116" s="83"/>
      <c r="B116" s="83"/>
      <c r="C116" s="81" t="s">
        <v>164</v>
      </c>
      <c r="D116" s="81"/>
      <c r="E116" s="23">
        <v>0</v>
      </c>
    </row>
    <row r="117" spans="1:5" ht="43.15" customHeight="1" x14ac:dyDescent="0.25">
      <c r="A117" s="83"/>
      <c r="B117" s="83"/>
      <c r="C117" s="89" t="s">
        <v>165</v>
      </c>
      <c r="D117" s="89"/>
      <c r="E117" s="23">
        <v>700</v>
      </c>
    </row>
    <row r="118" spans="1:5" ht="21.6" customHeight="1" x14ac:dyDescent="0.25">
      <c r="A118" s="83"/>
      <c r="B118" s="83"/>
      <c r="C118" s="89" t="s">
        <v>166</v>
      </c>
      <c r="D118" s="89"/>
      <c r="E118" s="23">
        <v>498</v>
      </c>
    </row>
    <row r="119" spans="1:5" ht="21.6" customHeight="1" x14ac:dyDescent="0.25">
      <c r="A119" s="83"/>
      <c r="B119" s="83"/>
      <c r="C119" s="81" t="s">
        <v>167</v>
      </c>
      <c r="D119" s="81"/>
      <c r="E119" s="23">
        <v>368</v>
      </c>
    </row>
    <row r="120" spans="1:5" ht="21.6" customHeight="1" x14ac:dyDescent="0.25">
      <c r="A120" s="83"/>
      <c r="B120" s="83"/>
      <c r="C120" s="81" t="s">
        <v>168</v>
      </c>
      <c r="D120" s="81"/>
      <c r="E120" s="23">
        <v>204</v>
      </c>
    </row>
    <row r="121" spans="1:5" ht="21.6" customHeight="1" x14ac:dyDescent="0.25">
      <c r="A121" s="83"/>
      <c r="B121" s="83"/>
      <c r="C121" s="81" t="s">
        <v>169</v>
      </c>
      <c r="D121" s="81"/>
      <c r="E121" s="23">
        <v>207.5</v>
      </c>
    </row>
    <row r="122" spans="1:5" ht="21.6" customHeight="1" x14ac:dyDescent="0.25">
      <c r="A122" s="83"/>
      <c r="B122" s="83"/>
      <c r="C122" s="81" t="s">
        <v>170</v>
      </c>
      <c r="D122" s="81"/>
      <c r="E122" s="23">
        <v>187</v>
      </c>
    </row>
    <row r="123" spans="1:5" ht="21.6" customHeight="1" x14ac:dyDescent="0.25">
      <c r="A123" s="83"/>
      <c r="B123" s="83"/>
      <c r="C123" s="81" t="s">
        <v>171</v>
      </c>
      <c r="D123" s="81"/>
      <c r="E123" s="23">
        <v>391.5</v>
      </c>
    </row>
    <row r="124" spans="1:5" ht="21.6" customHeight="1" x14ac:dyDescent="0.25">
      <c r="A124" s="83"/>
      <c r="B124" s="83"/>
      <c r="C124" s="81" t="s">
        <v>172</v>
      </c>
      <c r="D124" s="81"/>
      <c r="E124" s="23">
        <v>966.7</v>
      </c>
    </row>
    <row r="125" spans="1:5" ht="21.6" customHeight="1" x14ac:dyDescent="0.25">
      <c r="A125" s="83"/>
      <c r="B125" s="83"/>
      <c r="C125" s="81" t="s">
        <v>173</v>
      </c>
      <c r="D125" s="81"/>
      <c r="E125" s="23">
        <v>4500</v>
      </c>
    </row>
    <row r="126" spans="1:5" ht="21.6" customHeight="1" x14ac:dyDescent="0.25">
      <c r="A126" s="83" t="s">
        <v>148</v>
      </c>
      <c r="B126" s="83"/>
      <c r="C126" s="85"/>
      <c r="D126" s="85"/>
      <c r="E126" s="23">
        <f>C89</f>
        <v>1503</v>
      </c>
    </row>
    <row r="127" spans="1:5" ht="21.6" customHeight="1" x14ac:dyDescent="0.25">
      <c r="A127" s="86"/>
      <c r="B127" s="86"/>
      <c r="C127" s="87" t="s">
        <v>158</v>
      </c>
      <c r="D127" s="87"/>
      <c r="E127" s="6">
        <f>(E37+E112)-SUM(E113:E126)</f>
        <v>3042.119999999999</v>
      </c>
    </row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21.6" customHeight="1" x14ac:dyDescent="0.25"/>
    <row r="134" ht="13.5" customHeight="1" x14ac:dyDescent="0.25"/>
    <row r="135" ht="17.25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21.6" customHeight="1" x14ac:dyDescent="0.25"/>
    <row r="141" ht="30.2" customHeight="1" x14ac:dyDescent="0.25"/>
    <row r="142" ht="21.6" customHeight="1" x14ac:dyDescent="0.25"/>
    <row r="143" ht="30.2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21.6" customHeight="1" x14ac:dyDescent="0.25"/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  <row r="1066" spans="1:2" ht="13.5" customHeight="1" x14ac:dyDescent="0.25">
      <c r="A1066" s="15"/>
      <c r="B1066" s="15"/>
    </row>
  </sheetData>
  <mergeCells count="91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5:C25"/>
    <mergeCell ref="A27:E27"/>
    <mergeCell ref="A28:A29"/>
    <mergeCell ref="B28:B29"/>
    <mergeCell ref="C28:D29"/>
    <mergeCell ref="E28:E29"/>
    <mergeCell ref="C30:D30"/>
    <mergeCell ref="C31:D31"/>
    <mergeCell ref="A32:A33"/>
    <mergeCell ref="B32:B33"/>
    <mergeCell ref="C32:D33"/>
    <mergeCell ref="E32:E33"/>
    <mergeCell ref="C34:D34"/>
    <mergeCell ref="C35:D35"/>
    <mergeCell ref="C36:D36"/>
    <mergeCell ref="A37:C37"/>
    <mergeCell ref="A70:C70"/>
    <mergeCell ref="A75:C75"/>
    <mergeCell ref="A82:C82"/>
    <mergeCell ref="A39:C39"/>
    <mergeCell ref="A41:C41"/>
    <mergeCell ref="A46:C46"/>
    <mergeCell ref="A52:C52"/>
    <mergeCell ref="A56:C56"/>
    <mergeCell ref="A95:B95"/>
    <mergeCell ref="C95:D95"/>
    <mergeCell ref="A97:E97"/>
    <mergeCell ref="A98:B98"/>
    <mergeCell ref="C98:D98"/>
    <mergeCell ref="A99:B99"/>
    <mergeCell ref="C99:D99"/>
    <mergeCell ref="A100:B105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26:B126"/>
    <mergeCell ref="C126:D126"/>
    <mergeCell ref="A127:B127"/>
    <mergeCell ref="C127:D127"/>
    <mergeCell ref="A111:B111"/>
    <mergeCell ref="C111:D111"/>
    <mergeCell ref="A112:B112"/>
    <mergeCell ref="C112:D112"/>
    <mergeCell ref="A113:B125"/>
    <mergeCell ref="C113:D113"/>
    <mergeCell ref="C114:D114"/>
    <mergeCell ref="C115:D115"/>
    <mergeCell ref="C116:D116"/>
    <mergeCell ref="C117:D117"/>
    <mergeCell ref="C118:D118"/>
    <mergeCell ref="C119:D119"/>
    <mergeCell ref="C24:D24"/>
    <mergeCell ref="H25:H26"/>
    <mergeCell ref="I25:I26"/>
    <mergeCell ref="C124:D124"/>
    <mergeCell ref="C125:D125"/>
    <mergeCell ref="C120:D120"/>
    <mergeCell ref="C121:D121"/>
    <mergeCell ref="C122:D122"/>
    <mergeCell ref="C123:D123"/>
    <mergeCell ref="A92:E92"/>
    <mergeCell ref="A93:B93"/>
    <mergeCell ref="C93:D93"/>
    <mergeCell ref="A94:B94"/>
    <mergeCell ref="C94:D94"/>
    <mergeCell ref="A61:C61"/>
    <mergeCell ref="A64:C64"/>
  </mergeCells>
  <conditionalFormatting sqref="C20:C21 D21 C27 C41:C56 C63 E68 E74:E80 E87:E89 E92:E100">
    <cfRule type="cellIs" dxfId="129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5"/>
  <sheetViews>
    <sheetView topLeftCell="A4" zoomScaleNormal="100" workbookViewId="0">
      <selection activeCell="A25" sqref="A25:XFD2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109" t="s">
        <v>403</v>
      </c>
      <c r="B1" s="109"/>
      <c r="C1" s="109"/>
      <c r="D1" s="109"/>
      <c r="E1" s="109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175</v>
      </c>
      <c r="C3" s="6">
        <f>E112</f>
        <v>32104.1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121" t="s">
        <v>22</v>
      </c>
      <c r="B4" s="121"/>
      <c r="C4" s="6">
        <f>SUM(C3)</f>
        <v>32104.1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87" t="s">
        <v>23</v>
      </c>
      <c r="B5" s="8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45" t="s">
        <v>404</v>
      </c>
      <c r="B8" s="145"/>
      <c r="C8" s="145"/>
      <c r="D8" s="145"/>
      <c r="E8" s="14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7" t="s">
        <v>4</v>
      </c>
      <c r="B9" s="57" t="s">
        <v>27</v>
      </c>
      <c r="C9" s="143" t="s">
        <v>28</v>
      </c>
      <c r="D9" s="143"/>
      <c r="E9" s="57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405</v>
      </c>
      <c r="B10" s="14" t="s">
        <v>32</v>
      </c>
      <c r="C10" s="81" t="s">
        <v>33</v>
      </c>
      <c r="D10" s="81"/>
      <c r="E10" s="6">
        <v>2405</v>
      </c>
    </row>
    <row r="11" spans="1:31" ht="60" customHeight="1" x14ac:dyDescent="0.25">
      <c r="A11" s="72" t="s">
        <v>406</v>
      </c>
      <c r="B11" s="73" t="s">
        <v>532</v>
      </c>
      <c r="C11" s="115" t="s">
        <v>574</v>
      </c>
      <c r="D11" s="76"/>
      <c r="E11" s="6">
        <v>18</v>
      </c>
    </row>
    <row r="12" spans="1:31" ht="60" customHeight="1" x14ac:dyDescent="0.25">
      <c r="A12" s="72" t="s">
        <v>407</v>
      </c>
      <c r="B12" s="73" t="s">
        <v>538</v>
      </c>
      <c r="C12" s="115" t="s">
        <v>575</v>
      </c>
      <c r="D12" s="76"/>
      <c r="E12" s="6">
        <v>100</v>
      </c>
    </row>
    <row r="13" spans="1:31" ht="21.6" customHeight="1" x14ac:dyDescent="0.25">
      <c r="A13" s="13" t="s">
        <v>408</v>
      </c>
      <c r="B13" s="14" t="s">
        <v>53</v>
      </c>
      <c r="C13" s="81" t="s">
        <v>196</v>
      </c>
      <c r="D13" s="81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99"/>
      <c r="B14" s="99"/>
      <c r="C14" s="87" t="s">
        <v>35</v>
      </c>
      <c r="D14" s="87"/>
      <c r="E14" s="6">
        <f>SUM(E10:E13)</f>
        <v>2523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44" t="s">
        <v>409</v>
      </c>
      <c r="B16" s="144"/>
      <c r="C16" s="144"/>
      <c r="D16" s="144"/>
      <c r="E16" s="14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7" t="s">
        <v>4</v>
      </c>
      <c r="B17" s="57" t="s">
        <v>27</v>
      </c>
      <c r="C17" s="143" t="s">
        <v>28</v>
      </c>
      <c r="D17" s="143"/>
      <c r="E17" s="57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410</v>
      </c>
      <c r="B18" s="14" t="s">
        <v>32</v>
      </c>
      <c r="C18" s="81" t="s">
        <v>33</v>
      </c>
      <c r="D18" s="81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411</v>
      </c>
      <c r="B19" s="14" t="s">
        <v>53</v>
      </c>
      <c r="C19" s="81" t="s">
        <v>196</v>
      </c>
      <c r="D19" s="81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99"/>
      <c r="B20" s="99"/>
      <c r="C20" s="87" t="s">
        <v>35</v>
      </c>
      <c r="D20" s="87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43" t="s">
        <v>412</v>
      </c>
      <c r="B22" s="143"/>
      <c r="C22" s="143"/>
      <c r="D22" s="143"/>
      <c r="E22" s="14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7" t="s">
        <v>4</v>
      </c>
      <c r="B23" s="57" t="s">
        <v>27</v>
      </c>
      <c r="C23" s="143" t="s">
        <v>28</v>
      </c>
      <c r="D23" s="143"/>
      <c r="E23" s="57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413</v>
      </c>
      <c r="B24" s="14" t="s">
        <v>32</v>
      </c>
      <c r="C24" s="81" t="s">
        <v>33</v>
      </c>
      <c r="D24" s="81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60" customHeight="1" x14ac:dyDescent="0.25">
      <c r="A25" s="72" t="s">
        <v>414</v>
      </c>
      <c r="B25" s="73" t="s">
        <v>532</v>
      </c>
      <c r="C25" s="115" t="s">
        <v>576</v>
      </c>
      <c r="D25" s="76"/>
      <c r="E25" s="6">
        <v>32</v>
      </c>
    </row>
    <row r="26" spans="1:31" ht="21.6" customHeight="1" x14ac:dyDescent="0.25">
      <c r="A26" s="13" t="s">
        <v>415</v>
      </c>
      <c r="B26" s="14" t="s">
        <v>53</v>
      </c>
      <c r="C26" s="81" t="s">
        <v>196</v>
      </c>
      <c r="D26" s="81"/>
      <c r="E26" s="6">
        <v>0</v>
      </c>
    </row>
    <row r="27" spans="1:31" ht="21.6" customHeight="1" x14ac:dyDescent="0.25">
      <c r="A27" s="99"/>
      <c r="B27" s="99"/>
      <c r="C27" s="87" t="s">
        <v>35</v>
      </c>
      <c r="D27" s="87"/>
      <c r="E27" s="6">
        <f>SUM(E24:E26)</f>
        <v>2437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97" t="s">
        <v>416</v>
      </c>
      <c r="B32" s="97"/>
      <c r="C32" s="97"/>
    </row>
    <row r="33" spans="1:8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8" ht="21.6" customHeight="1" x14ac:dyDescent="0.25">
      <c r="A34" s="84" t="s">
        <v>67</v>
      </c>
      <c r="B34" s="84"/>
      <c r="C34" s="84"/>
    </row>
    <row r="35" spans="1:8" ht="21.6" customHeight="1" x14ac:dyDescent="0.25">
      <c r="A35" s="13" t="s">
        <v>251</v>
      </c>
      <c r="B35" s="14"/>
      <c r="C35" s="23">
        <v>78</v>
      </c>
      <c r="H35" s="45"/>
    </row>
    <row r="36" spans="1:8" ht="21.6" customHeight="1" x14ac:dyDescent="0.25">
      <c r="A36" s="13" t="s">
        <v>46</v>
      </c>
      <c r="B36" s="4"/>
      <c r="C36" s="23">
        <v>0</v>
      </c>
    </row>
    <row r="37" spans="1:8" ht="21.6" customHeight="1" x14ac:dyDescent="0.25">
      <c r="A37" s="13" t="s">
        <v>70</v>
      </c>
      <c r="B37" s="14" t="s">
        <v>71</v>
      </c>
      <c r="C37" s="23">
        <v>149</v>
      </c>
    </row>
    <row r="38" spans="1:8" ht="21.6" customHeight="1" x14ac:dyDescent="0.25">
      <c r="A38" s="25"/>
      <c r="B38" s="11" t="s">
        <v>73</v>
      </c>
      <c r="C38" s="23">
        <f>SUM(C35:C37)</f>
        <v>227</v>
      </c>
    </row>
    <row r="39" spans="1:8" ht="21.6" customHeight="1" x14ac:dyDescent="0.25">
      <c r="A39" s="84" t="s">
        <v>270</v>
      </c>
      <c r="B39" s="84"/>
      <c r="C39" s="84"/>
    </row>
    <row r="40" spans="1:8" ht="21.6" customHeight="1" x14ac:dyDescent="0.25">
      <c r="A40" s="84"/>
      <c r="B40" s="84"/>
      <c r="C40" s="84"/>
    </row>
    <row r="41" spans="1:8" ht="21.6" customHeight="1" x14ac:dyDescent="0.25">
      <c r="A41" s="13" t="s">
        <v>78</v>
      </c>
      <c r="B41" s="14"/>
      <c r="C41" s="23">
        <v>0</v>
      </c>
    </row>
    <row r="42" spans="1:8" ht="21.6" customHeight="1" x14ac:dyDescent="0.25">
      <c r="A42" s="13" t="s">
        <v>80</v>
      </c>
      <c r="B42" s="14"/>
      <c r="C42" s="23">
        <v>0</v>
      </c>
    </row>
    <row r="43" spans="1:8" ht="21.6" customHeight="1" x14ac:dyDescent="0.25">
      <c r="A43" s="13" t="s">
        <v>82</v>
      </c>
      <c r="B43" s="14"/>
      <c r="C43" s="23">
        <v>0</v>
      </c>
    </row>
    <row r="44" spans="1:8" ht="21.6" customHeight="1" x14ac:dyDescent="0.25">
      <c r="A44" s="13" t="s">
        <v>84</v>
      </c>
      <c r="B44" s="14"/>
      <c r="C44" s="23">
        <v>0</v>
      </c>
    </row>
    <row r="45" spans="1:8" ht="43.15" customHeight="1" x14ac:dyDescent="0.25">
      <c r="A45" s="13" t="s">
        <v>142</v>
      </c>
      <c r="B45" s="14"/>
      <c r="C45" s="23">
        <v>0</v>
      </c>
    </row>
    <row r="46" spans="1:8" ht="21.6" customHeight="1" x14ac:dyDescent="0.25">
      <c r="A46" s="13"/>
      <c r="B46" s="11" t="s">
        <v>86</v>
      </c>
      <c r="C46" s="23">
        <f>SUM(C41:C45)</f>
        <v>0</v>
      </c>
    </row>
    <row r="47" spans="1:8" ht="21.6" customHeight="1" x14ac:dyDescent="0.25">
      <c r="A47" s="84" t="s">
        <v>88</v>
      </c>
      <c r="B47" s="84"/>
      <c r="C47" s="84"/>
    </row>
    <row r="48" spans="1:8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84" t="s">
        <v>98</v>
      </c>
      <c r="B51" s="84"/>
      <c r="C51" s="84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84" t="s">
        <v>108</v>
      </c>
      <c r="B56" s="84"/>
      <c r="C56" s="84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84" t="s">
        <v>112</v>
      </c>
      <c r="B59" s="84"/>
      <c r="C59" s="84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121</v>
      </c>
      <c r="B65" s="84"/>
      <c r="C65" s="84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84" t="s">
        <v>127</v>
      </c>
      <c r="B70" s="84"/>
      <c r="C70" s="84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4" t="s">
        <v>138</v>
      </c>
      <c r="B77" s="84"/>
      <c r="C77" s="84"/>
    </row>
    <row r="78" spans="1:10" ht="21.6" customHeight="1" x14ac:dyDescent="0.25">
      <c r="A78" s="25" t="s">
        <v>139</v>
      </c>
      <c r="B78" s="4"/>
      <c r="C78" s="6" t="str">
        <f>IF(('April 2026 - June 2026'!C78)+SUM(E90+E99+E109) &lt; 0,(('April 2026 - June 2026'!C78))+SUM(E90+E99+E109), TEXT((('April 2026 - June 2026'!C78))+SUM(E90+E99+E109),"+$0.00"))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6" t="s">
        <v>417</v>
      </c>
      <c r="B87" s="136"/>
      <c r="C87" s="136"/>
      <c r="D87" s="136"/>
      <c r="E87" s="136"/>
      <c r="H87"/>
    </row>
    <row r="88" spans="1:8" ht="21.6" customHeight="1" x14ac:dyDescent="0.25">
      <c r="A88" s="136" t="s">
        <v>147</v>
      </c>
      <c r="B88" s="136"/>
      <c r="C88" s="136" t="s">
        <v>28</v>
      </c>
      <c r="D88" s="136"/>
      <c r="E88" s="50" t="s">
        <v>29</v>
      </c>
      <c r="H88"/>
    </row>
    <row r="89" spans="1:8" ht="43.15" customHeight="1" x14ac:dyDescent="0.25">
      <c r="A89" s="90" t="s">
        <v>127</v>
      </c>
      <c r="B89" s="91"/>
      <c r="C89" s="89" t="s">
        <v>336</v>
      </c>
      <c r="D89" s="89"/>
      <c r="E89" s="23">
        <v>150</v>
      </c>
      <c r="H89"/>
    </row>
    <row r="90" spans="1:8" ht="21.6" customHeight="1" x14ac:dyDescent="0.25">
      <c r="A90" s="92"/>
      <c r="B90" s="93"/>
      <c r="C90" s="81" t="s">
        <v>360</v>
      </c>
      <c r="D90" s="81"/>
      <c r="E90" s="23">
        <v>0</v>
      </c>
      <c r="H90"/>
    </row>
    <row r="91" spans="1:8" ht="39.950000000000003" customHeight="1" x14ac:dyDescent="0.25">
      <c r="A91" s="94"/>
      <c r="B91" s="95"/>
      <c r="C91" s="75" t="s">
        <v>519</v>
      </c>
      <c r="D91" s="124"/>
      <c r="E91" s="23">
        <v>0</v>
      </c>
    </row>
    <row r="92" spans="1:8" ht="21.6" customHeight="1" x14ac:dyDescent="0.25">
      <c r="A92" s="83" t="s">
        <v>148</v>
      </c>
      <c r="B92" s="83"/>
      <c r="C92" s="81"/>
      <c r="D92" s="81"/>
      <c r="E92" s="23">
        <f>C84</f>
        <v>347</v>
      </c>
      <c r="H92"/>
    </row>
    <row r="93" spans="1:8" ht="21.6" customHeight="1" x14ac:dyDescent="0.25">
      <c r="A93" s="83"/>
      <c r="B93" s="83"/>
      <c r="C93" s="96" t="s">
        <v>149</v>
      </c>
      <c r="D93" s="96"/>
      <c r="E93" s="6">
        <f>('April 2026 - June 2026'!E112+E14)-SUM(E89:E92)</f>
        <v>27956.1</v>
      </c>
      <c r="H93"/>
    </row>
    <row r="94" spans="1:8" ht="21.6" customHeight="1" x14ac:dyDescent="0.25">
      <c r="H94"/>
    </row>
    <row r="95" spans="1:8" ht="21.6" customHeight="1" x14ac:dyDescent="0.25">
      <c r="A95" s="135" t="s">
        <v>418</v>
      </c>
      <c r="B95" s="135"/>
      <c r="C95" s="135"/>
      <c r="D95" s="135"/>
      <c r="E95" s="135"/>
      <c r="H95"/>
    </row>
    <row r="96" spans="1:8" ht="21.6" customHeight="1" x14ac:dyDescent="0.25">
      <c r="A96" s="136" t="s">
        <v>147</v>
      </c>
      <c r="B96" s="136"/>
      <c r="C96" s="136" t="s">
        <v>28</v>
      </c>
      <c r="D96" s="136"/>
      <c r="E96" s="50" t="s">
        <v>29</v>
      </c>
      <c r="H96"/>
    </row>
    <row r="97" spans="1:8" ht="21.6" customHeight="1" x14ac:dyDescent="0.25">
      <c r="A97" s="83" t="s">
        <v>419</v>
      </c>
      <c r="B97" s="83"/>
      <c r="C97" s="81"/>
      <c r="D97" s="81"/>
      <c r="E97" s="6">
        <f>E93</f>
        <v>27956.1</v>
      </c>
      <c r="H97"/>
    </row>
    <row r="98" spans="1:8" ht="21.6" customHeight="1" x14ac:dyDescent="0.25">
      <c r="A98" s="90" t="s">
        <v>127</v>
      </c>
      <c r="B98" s="91"/>
      <c r="C98" s="81" t="s">
        <v>342</v>
      </c>
      <c r="D98" s="81"/>
      <c r="E98" s="23">
        <v>0</v>
      </c>
      <c r="H98"/>
    </row>
    <row r="99" spans="1:8" ht="21.6" customHeight="1" x14ac:dyDescent="0.25">
      <c r="A99" s="92"/>
      <c r="B99" s="93"/>
      <c r="C99" s="81" t="s">
        <v>360</v>
      </c>
      <c r="D99" s="81"/>
      <c r="E99" s="23">
        <v>0</v>
      </c>
      <c r="H99"/>
    </row>
    <row r="100" spans="1:8" ht="39.950000000000003" customHeight="1" x14ac:dyDescent="0.25">
      <c r="A100" s="94"/>
      <c r="B100" s="95"/>
      <c r="C100" s="75" t="s">
        <v>519</v>
      </c>
      <c r="D100" s="124"/>
      <c r="E100" s="23">
        <v>0</v>
      </c>
    </row>
    <row r="101" spans="1:8" ht="21.6" customHeight="1" x14ac:dyDescent="0.25">
      <c r="A101" s="83" t="s">
        <v>148</v>
      </c>
      <c r="B101" s="83"/>
      <c r="C101" s="81"/>
      <c r="D101" s="81"/>
      <c r="E101" s="23">
        <f>C84</f>
        <v>347</v>
      </c>
      <c r="H101"/>
    </row>
    <row r="102" spans="1:8" ht="21.6" customHeight="1" x14ac:dyDescent="0.25">
      <c r="A102" s="83"/>
      <c r="B102" s="83"/>
      <c r="C102" s="87" t="s">
        <v>158</v>
      </c>
      <c r="D102" s="87"/>
      <c r="E102" s="6">
        <f>(E20+E97)-SUM(E98:E101)</f>
        <v>30014.1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5" t="s">
        <v>420</v>
      </c>
      <c r="B105" s="135"/>
      <c r="C105" s="135"/>
      <c r="D105" s="135"/>
      <c r="E105" s="135"/>
      <c r="H105"/>
    </row>
    <row r="106" spans="1:8" ht="21.6" customHeight="1" x14ac:dyDescent="0.25">
      <c r="A106" s="136" t="s">
        <v>147</v>
      </c>
      <c r="B106" s="136"/>
      <c r="C106" s="136" t="s">
        <v>28</v>
      </c>
      <c r="D106" s="136"/>
      <c r="E106" s="50" t="s">
        <v>29</v>
      </c>
      <c r="H106"/>
    </row>
    <row r="107" spans="1:8" ht="21.6" customHeight="1" x14ac:dyDescent="0.25">
      <c r="A107" s="83" t="s">
        <v>421</v>
      </c>
      <c r="B107" s="83"/>
      <c r="C107" s="81"/>
      <c r="D107" s="81"/>
      <c r="E107" s="6">
        <f>E102</f>
        <v>30014.1</v>
      </c>
      <c r="H107"/>
    </row>
    <row r="108" spans="1:8" ht="21.6" customHeight="1" x14ac:dyDescent="0.25">
      <c r="A108" s="66" t="s">
        <v>127</v>
      </c>
      <c r="B108" s="67"/>
      <c r="C108" s="81" t="s">
        <v>342</v>
      </c>
      <c r="D108" s="81"/>
      <c r="E108" s="23">
        <v>0</v>
      </c>
      <c r="H108"/>
    </row>
    <row r="109" spans="1:8" ht="21.6" customHeight="1" x14ac:dyDescent="0.25">
      <c r="A109" s="68"/>
      <c r="B109" s="69"/>
      <c r="C109" s="81" t="s">
        <v>360</v>
      </c>
      <c r="D109" s="81"/>
      <c r="E109" s="23">
        <v>0</v>
      </c>
    </row>
    <row r="110" spans="1:8" ht="39.950000000000003" customHeight="1" x14ac:dyDescent="0.25">
      <c r="A110" s="70"/>
      <c r="B110" s="71"/>
      <c r="C110" s="75" t="s">
        <v>519</v>
      </c>
      <c r="D110" s="124"/>
      <c r="E110" s="23">
        <v>0</v>
      </c>
    </row>
    <row r="111" spans="1:8" ht="21.6" customHeight="1" x14ac:dyDescent="0.25">
      <c r="A111" s="83" t="s">
        <v>148</v>
      </c>
      <c r="B111" s="83"/>
      <c r="C111" s="81"/>
      <c r="D111" s="81"/>
      <c r="E111" s="23">
        <f>C84</f>
        <v>347</v>
      </c>
    </row>
    <row r="112" spans="1:8" ht="21.6" customHeight="1" x14ac:dyDescent="0.25">
      <c r="A112" s="83"/>
      <c r="B112" s="83"/>
      <c r="C112" s="87" t="s">
        <v>158</v>
      </c>
      <c r="D112" s="87"/>
      <c r="E112" s="6">
        <f>(E27+E107)-SUM(E108:E111)</f>
        <v>32104.1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0">
    <mergeCell ref="C91:D91"/>
    <mergeCell ref="C100:D100"/>
    <mergeCell ref="C110:D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A1:E1"/>
    <mergeCell ref="A4:B4"/>
    <mergeCell ref="A5:B5"/>
    <mergeCell ref="A8:E8"/>
    <mergeCell ref="C9:D9"/>
    <mergeCell ref="C10:D10"/>
    <mergeCell ref="C13:D13"/>
    <mergeCell ref="A14:B14"/>
    <mergeCell ref="C14:D14"/>
    <mergeCell ref="C11:D11"/>
    <mergeCell ref="C12:D12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6:D26"/>
    <mergeCell ref="C25:D25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C108:D108"/>
    <mergeCell ref="C109:D109"/>
    <mergeCell ref="A111:B111"/>
    <mergeCell ref="C111:D111"/>
    <mergeCell ref="A112:B112"/>
    <mergeCell ref="C112:D112"/>
    <mergeCell ref="A106:B106"/>
    <mergeCell ref="C106:D106"/>
  </mergeCells>
  <conditionalFormatting sqref="C34:C38">
    <cfRule type="cellIs" dxfId="48" priority="16" operator="equal">
      <formula>0</formula>
    </cfRule>
  </conditionalFormatting>
  <conditionalFormatting sqref="C40:C50">
    <cfRule type="cellIs" dxfId="47" priority="14" operator="equal">
      <formula>0</formula>
    </cfRule>
  </conditionalFormatting>
  <conditionalFormatting sqref="C52:C55 C57:C58 C60:C64 C66:C69 C84">
    <cfRule type="cellIs" dxfId="46" priority="21" operator="equal">
      <formula>0</formula>
    </cfRule>
  </conditionalFormatting>
  <conditionalFormatting sqref="C74">
    <cfRule type="cellIs" dxfId="45" priority="7" operator="equal">
      <formula>0</formula>
    </cfRule>
    <cfRule type="cellIs" dxfId="44" priority="8" operator="equal">
      <formula>0</formula>
    </cfRule>
  </conditionalFormatting>
  <conditionalFormatting sqref="D35:H35">
    <cfRule type="cellIs" dxfId="43" priority="17" operator="equal">
      <formula>0</formula>
    </cfRule>
  </conditionalFormatting>
  <conditionalFormatting sqref="E89:E92">
    <cfRule type="cellIs" dxfId="42" priority="5" operator="equal">
      <formula>0</formula>
    </cfRule>
  </conditionalFormatting>
  <conditionalFormatting sqref="E91">
    <cfRule type="cellIs" dxfId="41" priority="6" operator="equal">
      <formula>0</formula>
    </cfRule>
  </conditionalFormatting>
  <conditionalFormatting sqref="E98:E101">
    <cfRule type="cellIs" dxfId="40" priority="3" operator="equal">
      <formula>0</formula>
    </cfRule>
  </conditionalFormatting>
  <conditionalFormatting sqref="E100">
    <cfRule type="cellIs" dxfId="39" priority="4" operator="equal">
      <formula>0</formula>
    </cfRule>
  </conditionalFormatting>
  <conditionalFormatting sqref="E108:E111">
    <cfRule type="cellIs" dxfId="38" priority="1" operator="equal">
      <formula>0</formula>
    </cfRule>
  </conditionalFormatting>
  <conditionalFormatting sqref="E110">
    <cfRule type="cellIs" dxfId="37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6"/>
  <sheetViews>
    <sheetView topLeftCell="A5" zoomScaleNormal="100" workbookViewId="0">
      <selection activeCell="A26" sqref="A26:XFD26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109" t="s">
        <v>422</v>
      </c>
      <c r="B1" s="109"/>
      <c r="C1" s="109"/>
      <c r="D1" s="109"/>
      <c r="E1" s="109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175</v>
      </c>
      <c r="C3" s="6">
        <f>E113</f>
        <v>38326.1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121" t="s">
        <v>22</v>
      </c>
      <c r="B4" s="121"/>
      <c r="C4" s="6">
        <f>SUM(C3)</f>
        <v>38326.1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87" t="s">
        <v>23</v>
      </c>
      <c r="B5" s="87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37" t="s">
        <v>423</v>
      </c>
      <c r="B8" s="137"/>
      <c r="C8" s="137"/>
      <c r="D8" s="137"/>
      <c r="E8" s="13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424</v>
      </c>
      <c r="B10" s="14" t="s">
        <v>32</v>
      </c>
      <c r="C10" s="81" t="s">
        <v>33</v>
      </c>
      <c r="D10" s="8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60" customHeight="1" x14ac:dyDescent="0.25">
      <c r="A11" s="72" t="s">
        <v>425</v>
      </c>
      <c r="B11" s="73" t="s">
        <v>538</v>
      </c>
      <c r="C11" s="115" t="s">
        <v>577</v>
      </c>
      <c r="D11" s="76"/>
      <c r="E11" s="6">
        <v>114</v>
      </c>
    </row>
    <row r="12" spans="1:26" ht="60" customHeight="1" x14ac:dyDescent="0.25">
      <c r="A12" s="72" t="s">
        <v>426</v>
      </c>
      <c r="B12" s="73" t="s">
        <v>532</v>
      </c>
      <c r="C12" s="115" t="s">
        <v>578</v>
      </c>
      <c r="D12" s="76"/>
      <c r="E12" s="6">
        <v>46</v>
      </c>
    </row>
    <row r="13" spans="1:26" ht="21.6" customHeight="1" x14ac:dyDescent="0.25">
      <c r="A13" s="13" t="s">
        <v>427</v>
      </c>
      <c r="B13" s="14" t="s">
        <v>53</v>
      </c>
      <c r="C13" s="81" t="s">
        <v>196</v>
      </c>
      <c r="D13" s="81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99"/>
      <c r="B14" s="99"/>
      <c r="C14" s="87" t="s">
        <v>35</v>
      </c>
      <c r="D14" s="87"/>
      <c r="E14" s="6">
        <f>SUM(E10:E13)</f>
        <v>2565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03" t="s">
        <v>428</v>
      </c>
      <c r="B16" s="103"/>
      <c r="C16" s="103"/>
      <c r="D16" s="103"/>
      <c r="E16" s="10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27</v>
      </c>
      <c r="C17" s="104" t="s">
        <v>28</v>
      </c>
      <c r="D17" s="104"/>
      <c r="E17" s="5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429</v>
      </c>
      <c r="B18" s="14" t="s">
        <v>32</v>
      </c>
      <c r="C18" s="81" t="s">
        <v>33</v>
      </c>
      <c r="D18" s="81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430</v>
      </c>
      <c r="B19" s="14" t="s">
        <v>53</v>
      </c>
      <c r="C19" s="81" t="s">
        <v>196</v>
      </c>
      <c r="D19" s="81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99"/>
      <c r="B20" s="99"/>
      <c r="C20" s="87" t="s">
        <v>35</v>
      </c>
      <c r="D20" s="87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46" t="s">
        <v>431</v>
      </c>
      <c r="B22" s="146"/>
      <c r="C22" s="146"/>
      <c r="D22" s="146"/>
      <c r="E22" s="14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27</v>
      </c>
      <c r="C23" s="104" t="s">
        <v>28</v>
      </c>
      <c r="D23" s="104"/>
      <c r="E23" s="5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432</v>
      </c>
      <c r="B24" s="14" t="s">
        <v>32</v>
      </c>
      <c r="C24" s="81" t="s">
        <v>33</v>
      </c>
      <c r="D24" s="81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60" customHeight="1" x14ac:dyDescent="0.25">
      <c r="A25" s="72" t="s">
        <v>433</v>
      </c>
      <c r="B25" s="73" t="s">
        <v>538</v>
      </c>
      <c r="C25" s="115" t="s">
        <v>579</v>
      </c>
      <c r="D25" s="76"/>
      <c r="E25" s="6">
        <v>128</v>
      </c>
    </row>
    <row r="26" spans="1:26" ht="60" customHeight="1" x14ac:dyDescent="0.25">
      <c r="A26" s="72" t="s">
        <v>434</v>
      </c>
      <c r="B26" s="73" t="s">
        <v>532</v>
      </c>
      <c r="C26" s="115" t="s">
        <v>580</v>
      </c>
      <c r="D26" s="76"/>
      <c r="E26" s="6">
        <v>60</v>
      </c>
    </row>
    <row r="27" spans="1:26" ht="21.6" customHeight="1" x14ac:dyDescent="0.25">
      <c r="A27" s="13" t="s">
        <v>435</v>
      </c>
      <c r="B27" s="14" t="s">
        <v>53</v>
      </c>
      <c r="C27" s="81" t="s">
        <v>196</v>
      </c>
      <c r="D27" s="81"/>
      <c r="E27" s="6">
        <v>0</v>
      </c>
    </row>
    <row r="28" spans="1:26" ht="21.6" customHeight="1" x14ac:dyDescent="0.25">
      <c r="A28" s="99"/>
      <c r="B28" s="99"/>
      <c r="C28" s="87" t="s">
        <v>35</v>
      </c>
      <c r="D28" s="87"/>
      <c r="E28" s="6">
        <f>SUM(E24:E27)</f>
        <v>2593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97" t="s">
        <v>436</v>
      </c>
      <c r="B33" s="97"/>
      <c r="C33" s="97"/>
    </row>
    <row r="34" spans="1:9" ht="21.6" customHeight="1" x14ac:dyDescent="0.25">
      <c r="A34" s="22" t="s">
        <v>27</v>
      </c>
      <c r="B34" s="22" t="s">
        <v>28</v>
      </c>
      <c r="C34" s="9" t="s">
        <v>29</v>
      </c>
      <c r="D34" s="20"/>
    </row>
    <row r="35" spans="1:9" ht="21.6" customHeight="1" x14ac:dyDescent="0.25">
      <c r="A35" s="84" t="s">
        <v>67</v>
      </c>
      <c r="B35" s="84"/>
      <c r="C35" s="84"/>
      <c r="I35" s="45">
        <v>9</v>
      </c>
    </row>
    <row r="36" spans="1:9" ht="21.6" customHeight="1" x14ac:dyDescent="0.25">
      <c r="A36" s="13" t="s">
        <v>251</v>
      </c>
      <c r="B36" s="14"/>
      <c r="C36" s="23">
        <v>78</v>
      </c>
    </row>
    <row r="37" spans="1:9" ht="21.6" customHeight="1" x14ac:dyDescent="0.25">
      <c r="A37" s="13" t="s">
        <v>46</v>
      </c>
      <c r="B37" s="4"/>
      <c r="C37" s="23">
        <v>0</v>
      </c>
    </row>
    <row r="38" spans="1:9" ht="21.6" customHeight="1" x14ac:dyDescent="0.25">
      <c r="A38" s="13" t="s">
        <v>70</v>
      </c>
      <c r="B38" s="14" t="s">
        <v>71</v>
      </c>
      <c r="C38" s="23">
        <v>149</v>
      </c>
    </row>
    <row r="39" spans="1:9" ht="21.6" customHeight="1" x14ac:dyDescent="0.25">
      <c r="A39" s="25"/>
      <c r="B39" s="11" t="s">
        <v>73</v>
      </c>
      <c r="C39" s="23">
        <f>SUM(C36:C38)</f>
        <v>227</v>
      </c>
    </row>
    <row r="40" spans="1:9" ht="21.6" customHeight="1" x14ac:dyDescent="0.25">
      <c r="A40" s="84" t="s">
        <v>270</v>
      </c>
      <c r="B40" s="84"/>
      <c r="C40" s="84"/>
    </row>
    <row r="41" spans="1:9" ht="21.6" customHeight="1" x14ac:dyDescent="0.25">
      <c r="A41" s="84"/>
      <c r="B41" s="84"/>
      <c r="C41" s="84"/>
    </row>
    <row r="42" spans="1:9" ht="21.6" customHeight="1" x14ac:dyDescent="0.25">
      <c r="A42" s="13" t="s">
        <v>78</v>
      </c>
      <c r="B42" s="14"/>
      <c r="C42" s="23">
        <v>0</v>
      </c>
    </row>
    <row r="43" spans="1:9" ht="21.6" customHeight="1" x14ac:dyDescent="0.25">
      <c r="A43" s="13" t="s">
        <v>80</v>
      </c>
      <c r="B43" s="14"/>
      <c r="C43" s="23">
        <v>0</v>
      </c>
    </row>
    <row r="44" spans="1:9" ht="21.6" customHeight="1" x14ac:dyDescent="0.25">
      <c r="A44" s="13" t="s">
        <v>82</v>
      </c>
      <c r="B44" s="14"/>
      <c r="C44" s="23">
        <v>0</v>
      </c>
    </row>
    <row r="45" spans="1:9" ht="21.6" customHeight="1" x14ac:dyDescent="0.25">
      <c r="A45" s="13" t="s">
        <v>84</v>
      </c>
      <c r="B45" s="14"/>
      <c r="C45" s="23">
        <v>0</v>
      </c>
    </row>
    <row r="46" spans="1:9" ht="43.15" customHeight="1" x14ac:dyDescent="0.25">
      <c r="A46" s="13" t="s">
        <v>142</v>
      </c>
      <c r="B46" s="14"/>
      <c r="C46" s="23">
        <v>0</v>
      </c>
    </row>
    <row r="47" spans="1:9" ht="21.6" customHeight="1" x14ac:dyDescent="0.25">
      <c r="A47" s="13"/>
      <c r="B47" s="11" t="s">
        <v>86</v>
      </c>
      <c r="C47" s="23">
        <f>SUM(C42:C46)</f>
        <v>0</v>
      </c>
    </row>
    <row r="48" spans="1:9" ht="21.6" customHeight="1" x14ac:dyDescent="0.25">
      <c r="A48" s="84" t="s">
        <v>88</v>
      </c>
      <c r="B48" s="84"/>
      <c r="C48" s="84"/>
    </row>
    <row r="49" spans="1:3" ht="21.6" customHeight="1" x14ac:dyDescent="0.25">
      <c r="A49" s="13" t="s">
        <v>90</v>
      </c>
      <c r="B49" s="14" t="s">
        <v>91</v>
      </c>
      <c r="C49" s="23">
        <v>0</v>
      </c>
    </row>
    <row r="50" spans="1:3" ht="21.6" customHeight="1" x14ac:dyDescent="0.25">
      <c r="A50" s="13" t="s">
        <v>93</v>
      </c>
      <c r="B50" s="14" t="s">
        <v>94</v>
      </c>
      <c r="C50" s="23">
        <v>0</v>
      </c>
    </row>
    <row r="51" spans="1:3" ht="21.6" customHeight="1" x14ac:dyDescent="0.25">
      <c r="A51" s="13"/>
      <c r="B51" s="11" t="s">
        <v>96</v>
      </c>
      <c r="C51" s="23">
        <f>SUM(C49:C50)</f>
        <v>0</v>
      </c>
    </row>
    <row r="52" spans="1:3" ht="21.6" customHeight="1" x14ac:dyDescent="0.25">
      <c r="A52" s="84" t="s">
        <v>98</v>
      </c>
      <c r="B52" s="84"/>
      <c r="C52" s="84"/>
    </row>
    <row r="53" spans="1:3" ht="21.6" customHeight="1" x14ac:dyDescent="0.25">
      <c r="A53" s="13" t="s">
        <v>100</v>
      </c>
      <c r="B53" s="14" t="s">
        <v>101</v>
      </c>
      <c r="C53" s="23">
        <v>0</v>
      </c>
    </row>
    <row r="54" spans="1:3" ht="21.6" customHeight="1" x14ac:dyDescent="0.25">
      <c r="A54" s="25"/>
      <c r="B54" s="14" t="s">
        <v>103</v>
      </c>
      <c r="C54" s="23">
        <v>0</v>
      </c>
    </row>
    <row r="55" spans="1:3" ht="21.6" customHeight="1" x14ac:dyDescent="0.25">
      <c r="A55" s="25"/>
      <c r="B55" s="14" t="s">
        <v>105</v>
      </c>
      <c r="C55" s="23">
        <v>0</v>
      </c>
    </row>
    <row r="56" spans="1:3" ht="21.6" customHeight="1" x14ac:dyDescent="0.25">
      <c r="A56" s="25"/>
      <c r="B56" s="11" t="s">
        <v>107</v>
      </c>
      <c r="C56" s="23">
        <f>SUM(C53:C55)</f>
        <v>0</v>
      </c>
    </row>
    <row r="57" spans="1:3" ht="21.6" customHeight="1" x14ac:dyDescent="0.25">
      <c r="A57" s="84" t="s">
        <v>108</v>
      </c>
      <c r="B57" s="84"/>
      <c r="C57" s="84"/>
    </row>
    <row r="58" spans="1:3" ht="21.6" customHeight="1" x14ac:dyDescent="0.25">
      <c r="A58" s="13" t="s">
        <v>109</v>
      </c>
      <c r="B58" s="58" t="s">
        <v>110</v>
      </c>
      <c r="C58" s="23">
        <v>0</v>
      </c>
    </row>
    <row r="59" spans="1:3" ht="21.6" customHeight="1" x14ac:dyDescent="0.25">
      <c r="A59" s="25"/>
      <c r="B59" s="11" t="s">
        <v>111</v>
      </c>
      <c r="C59" s="23">
        <f>SUM(C58)</f>
        <v>0</v>
      </c>
    </row>
    <row r="60" spans="1:3" ht="21.6" customHeight="1" x14ac:dyDescent="0.25">
      <c r="A60" s="84" t="s">
        <v>112</v>
      </c>
      <c r="B60" s="84"/>
      <c r="C60" s="84"/>
    </row>
    <row r="61" spans="1:3" ht="43.15" customHeight="1" x14ac:dyDescent="0.25">
      <c r="A61" s="13" t="s">
        <v>271</v>
      </c>
      <c r="B61" s="14" t="s">
        <v>114</v>
      </c>
      <c r="C61" s="23">
        <v>0</v>
      </c>
    </row>
    <row r="62" spans="1:3" ht="21.6" customHeight="1" x14ac:dyDescent="0.25">
      <c r="A62" s="13" t="s">
        <v>115</v>
      </c>
      <c r="B62" s="14" t="s">
        <v>116</v>
      </c>
      <c r="C62" s="23">
        <v>0</v>
      </c>
    </row>
    <row r="63" spans="1:3" ht="43.15" customHeight="1" x14ac:dyDescent="0.25">
      <c r="A63" s="13" t="s">
        <v>117</v>
      </c>
      <c r="B63" s="14" t="s">
        <v>118</v>
      </c>
      <c r="C63" s="23">
        <v>0</v>
      </c>
    </row>
    <row r="64" spans="1:3" ht="21.6" customHeight="1" x14ac:dyDescent="0.25">
      <c r="A64" s="13" t="s">
        <v>119</v>
      </c>
      <c r="B64" s="14" t="s">
        <v>119</v>
      </c>
      <c r="C64" s="23">
        <v>0</v>
      </c>
    </row>
    <row r="65" spans="1:10" ht="21.6" customHeight="1" x14ac:dyDescent="0.25">
      <c r="A65" s="13"/>
      <c r="B65" s="11" t="s">
        <v>22</v>
      </c>
      <c r="C65" s="23">
        <f>SUM(C61:C64)</f>
        <v>0</v>
      </c>
    </row>
    <row r="66" spans="1:10" ht="21.6" customHeight="1" x14ac:dyDescent="0.25">
      <c r="A66" s="84" t="s">
        <v>121</v>
      </c>
      <c r="B66" s="84"/>
      <c r="C66" s="84"/>
    </row>
    <row r="67" spans="1:10" ht="21.6" customHeight="1" x14ac:dyDescent="0.25">
      <c r="A67" s="13" t="s">
        <v>122</v>
      </c>
      <c r="B67" s="4"/>
      <c r="C67" s="23">
        <v>0</v>
      </c>
    </row>
    <row r="68" spans="1:10" ht="21.6" customHeight="1" x14ac:dyDescent="0.25">
      <c r="A68" s="25" t="s">
        <v>123</v>
      </c>
      <c r="B68" s="4" t="s">
        <v>124</v>
      </c>
      <c r="C68" s="23">
        <v>0</v>
      </c>
    </row>
    <row r="69" spans="1:10" ht="21.6" customHeight="1" x14ac:dyDescent="0.25">
      <c r="A69" s="13" t="s">
        <v>53</v>
      </c>
      <c r="B69" s="14" t="s">
        <v>125</v>
      </c>
      <c r="C69" s="23">
        <v>0</v>
      </c>
    </row>
    <row r="70" spans="1:10" ht="21.6" customHeight="1" x14ac:dyDescent="0.25">
      <c r="A70" s="13"/>
      <c r="B70" s="11" t="s">
        <v>126</v>
      </c>
      <c r="C70" s="23">
        <f>SUM(C67:C69)</f>
        <v>0</v>
      </c>
    </row>
    <row r="71" spans="1:10" ht="21.6" customHeight="1" x14ac:dyDescent="0.25">
      <c r="A71" s="84" t="s">
        <v>127</v>
      </c>
      <c r="B71" s="84"/>
      <c r="C71" s="84"/>
    </row>
    <row r="72" spans="1:10" ht="21.6" customHeight="1" x14ac:dyDescent="0.25">
      <c r="A72" s="13" t="s">
        <v>128</v>
      </c>
      <c r="B72" s="4" t="s">
        <v>129</v>
      </c>
      <c r="C72" s="23">
        <v>0</v>
      </c>
    </row>
    <row r="73" spans="1:10" ht="21.6" customHeight="1" x14ac:dyDescent="0.25">
      <c r="A73" s="7" t="s">
        <v>130</v>
      </c>
      <c r="B73" s="36" t="s">
        <v>131</v>
      </c>
      <c r="C73" s="23">
        <v>68</v>
      </c>
    </row>
    <row r="74" spans="1:10" ht="39.950000000000003" customHeight="1" x14ac:dyDescent="0.25">
      <c r="A74" s="13" t="s">
        <v>132</v>
      </c>
      <c r="B74" s="14" t="s">
        <v>294</v>
      </c>
      <c r="C74" s="23">
        <v>52</v>
      </c>
    </row>
    <row r="75" spans="1:10" ht="21.6" customHeight="1" x14ac:dyDescent="0.25">
      <c r="A75" s="13" t="s">
        <v>507</v>
      </c>
      <c r="B75" s="42" t="s">
        <v>508</v>
      </c>
      <c r="C75" s="23">
        <v>0</v>
      </c>
      <c r="H75"/>
      <c r="J75" s="31"/>
    </row>
    <row r="76" spans="1:10" ht="21.6" customHeight="1" x14ac:dyDescent="0.25">
      <c r="A76" s="25"/>
      <c r="B76" s="27" t="s">
        <v>136</v>
      </c>
      <c r="C76" s="23">
        <f>SUM(C72:C75)</f>
        <v>120</v>
      </c>
    </row>
    <row r="77" spans="1:10" ht="21.6" customHeight="1" x14ac:dyDescent="0.25">
      <c r="A77" s="25"/>
      <c r="B77" s="27" t="s">
        <v>22</v>
      </c>
      <c r="C77" s="23">
        <f>C39+C47+C51+C56+C59+C65+C70+C76</f>
        <v>347</v>
      </c>
    </row>
    <row r="78" spans="1:10" ht="21.6" customHeight="1" x14ac:dyDescent="0.25">
      <c r="A78" s="84" t="s">
        <v>138</v>
      </c>
      <c r="B78" s="84"/>
      <c r="C78" s="84"/>
    </row>
    <row r="79" spans="1:10" ht="21.6" customHeight="1" x14ac:dyDescent="0.25">
      <c r="A79" s="25" t="s">
        <v>139</v>
      </c>
      <c r="B79" s="4"/>
      <c r="C79" s="6" t="str">
        <f>IF(('July 2026 - September 2026'!C78)+SUM(E91+E100+E110) &lt; 0,(('July 2026 - September 2026'!C78))+SUM(E91+E100+E110), TEXT((('July 2026 - September 2026'!C78))+SUM(E91+E100+E110),"+$0.00"))</f>
        <v>+$0.00</v>
      </c>
    </row>
    <row r="80" spans="1:10" ht="21.6" customHeight="1" x14ac:dyDescent="0.25">
      <c r="A80" s="25" t="s">
        <v>140</v>
      </c>
      <c r="B80" s="4"/>
      <c r="C80" s="6">
        <v>0</v>
      </c>
    </row>
    <row r="81" spans="1:8" ht="21.6" customHeight="1" x14ac:dyDescent="0.25">
      <c r="A81" s="25" t="s">
        <v>141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142</v>
      </c>
      <c r="B82" s="4"/>
      <c r="C82" s="6">
        <v>0</v>
      </c>
    </row>
    <row r="83" spans="1:8" ht="43.15" customHeight="1" x14ac:dyDescent="0.25">
      <c r="A83" s="13" t="s">
        <v>143</v>
      </c>
      <c r="B83" s="4"/>
      <c r="C83" s="6">
        <v>0</v>
      </c>
    </row>
    <row r="84" spans="1:8" ht="21.6" customHeight="1" x14ac:dyDescent="0.25">
      <c r="A84" s="25"/>
      <c r="B84" s="27" t="s">
        <v>144</v>
      </c>
      <c r="C84" s="6">
        <f>C79+C80+C81+C82+C83</f>
        <v>0</v>
      </c>
    </row>
    <row r="85" spans="1:8" ht="21.6" customHeight="1" x14ac:dyDescent="0.25">
      <c r="A85" s="13"/>
      <c r="B85" s="11" t="s">
        <v>145</v>
      </c>
      <c r="C85" s="23">
        <f>C77</f>
        <v>347</v>
      </c>
      <c r="H85" s="43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39" t="s">
        <v>437</v>
      </c>
      <c r="B88" s="139"/>
      <c r="C88" s="139"/>
      <c r="D88" s="139"/>
      <c r="E88" s="139"/>
      <c r="H88"/>
    </row>
    <row r="89" spans="1:8" ht="21.6" customHeight="1" x14ac:dyDescent="0.25">
      <c r="A89" s="82" t="s">
        <v>147</v>
      </c>
      <c r="B89" s="82"/>
      <c r="C89" s="82" t="s">
        <v>28</v>
      </c>
      <c r="D89" s="82"/>
      <c r="E89" s="28" t="s">
        <v>29</v>
      </c>
      <c r="H89"/>
    </row>
    <row r="90" spans="1:8" ht="43.15" customHeight="1" x14ac:dyDescent="0.25">
      <c r="A90" s="90" t="s">
        <v>127</v>
      </c>
      <c r="B90" s="91"/>
      <c r="C90" s="89" t="s">
        <v>336</v>
      </c>
      <c r="D90" s="89"/>
      <c r="E90" s="23">
        <v>150</v>
      </c>
      <c r="H90"/>
    </row>
    <row r="91" spans="1:8" ht="21.6" customHeight="1" x14ac:dyDescent="0.25">
      <c r="A91" s="92"/>
      <c r="B91" s="93"/>
      <c r="C91" s="81" t="s">
        <v>360</v>
      </c>
      <c r="D91" s="81"/>
      <c r="E91" s="23">
        <v>0</v>
      </c>
      <c r="H91"/>
    </row>
    <row r="92" spans="1:8" ht="39.950000000000003" customHeight="1" x14ac:dyDescent="0.25">
      <c r="A92" s="94"/>
      <c r="B92" s="95"/>
      <c r="C92" s="75" t="s">
        <v>519</v>
      </c>
      <c r="D92" s="124"/>
      <c r="E92" s="23">
        <v>0</v>
      </c>
    </row>
    <row r="93" spans="1:8" ht="21.6" customHeight="1" x14ac:dyDescent="0.25">
      <c r="A93" s="83" t="s">
        <v>148</v>
      </c>
      <c r="B93" s="83"/>
      <c r="C93" s="81"/>
      <c r="D93" s="81"/>
      <c r="E93" s="23">
        <f>C85</f>
        <v>347</v>
      </c>
      <c r="H93"/>
    </row>
    <row r="94" spans="1:8" ht="21.6" customHeight="1" x14ac:dyDescent="0.25">
      <c r="A94" s="83"/>
      <c r="B94" s="83"/>
      <c r="C94" s="96" t="s">
        <v>149</v>
      </c>
      <c r="D94" s="96"/>
      <c r="E94" s="6">
        <f>('July 2026 - September 2026'!E112+E14)-SUM(E90:E93)</f>
        <v>34172.1</v>
      </c>
      <c r="H94"/>
    </row>
    <row r="95" spans="1:8" ht="21.6" customHeight="1" x14ac:dyDescent="0.25">
      <c r="H95"/>
    </row>
    <row r="96" spans="1:8" ht="21.6" customHeight="1" x14ac:dyDescent="0.25">
      <c r="A96" s="82" t="s">
        <v>438</v>
      </c>
      <c r="B96" s="82"/>
      <c r="C96" s="82"/>
      <c r="D96" s="82"/>
      <c r="E96" s="82"/>
      <c r="H96"/>
    </row>
    <row r="97" spans="1:8" ht="21.6" customHeight="1" x14ac:dyDescent="0.25">
      <c r="A97" s="82" t="s">
        <v>147</v>
      </c>
      <c r="B97" s="82"/>
      <c r="C97" s="82" t="s">
        <v>28</v>
      </c>
      <c r="D97" s="82"/>
      <c r="E97" s="28" t="s">
        <v>29</v>
      </c>
      <c r="H97"/>
    </row>
    <row r="98" spans="1:8" ht="21.6" customHeight="1" x14ac:dyDescent="0.25">
      <c r="A98" s="83" t="s">
        <v>439</v>
      </c>
      <c r="B98" s="83"/>
      <c r="C98" s="81"/>
      <c r="D98" s="81"/>
      <c r="E98" s="6">
        <f>E94</f>
        <v>34172.1</v>
      </c>
      <c r="H98"/>
    </row>
    <row r="99" spans="1:8" ht="21.6" customHeight="1" x14ac:dyDescent="0.25">
      <c r="A99" s="90" t="s">
        <v>127</v>
      </c>
      <c r="B99" s="91"/>
      <c r="C99" s="81" t="s">
        <v>342</v>
      </c>
      <c r="D99" s="81"/>
      <c r="E99" s="23">
        <v>0</v>
      </c>
      <c r="H99"/>
    </row>
    <row r="100" spans="1:8" ht="21.6" customHeight="1" x14ac:dyDescent="0.25">
      <c r="A100" s="92"/>
      <c r="B100" s="93"/>
      <c r="C100" s="81" t="s">
        <v>360</v>
      </c>
      <c r="D100" s="81"/>
      <c r="E100" s="23">
        <v>0</v>
      </c>
      <c r="H100"/>
    </row>
    <row r="101" spans="1:8" ht="39.950000000000003" customHeight="1" x14ac:dyDescent="0.25">
      <c r="A101" s="94"/>
      <c r="B101" s="95"/>
      <c r="C101" s="75" t="s">
        <v>519</v>
      </c>
      <c r="D101" s="124"/>
      <c r="E101" s="23">
        <v>0</v>
      </c>
    </row>
    <row r="102" spans="1:8" ht="21.6" customHeight="1" x14ac:dyDescent="0.25">
      <c r="A102" s="83" t="s">
        <v>148</v>
      </c>
      <c r="B102" s="83"/>
      <c r="C102" s="81"/>
      <c r="D102" s="81"/>
      <c r="E102" s="23">
        <f>C85</f>
        <v>347</v>
      </c>
      <c r="H102"/>
    </row>
    <row r="103" spans="1:8" ht="21.6" customHeight="1" x14ac:dyDescent="0.25">
      <c r="A103" s="83"/>
      <c r="B103" s="83"/>
      <c r="C103" s="87" t="s">
        <v>158</v>
      </c>
      <c r="D103" s="87"/>
      <c r="E103" s="6">
        <f>(E20+E98)-SUM(E99:E102)</f>
        <v>36230.1</v>
      </c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30"/>
      <c r="B105" s="30"/>
      <c r="C105" s="30"/>
      <c r="D105" s="30"/>
      <c r="E105" s="30"/>
      <c r="H105"/>
    </row>
    <row r="106" spans="1:8" ht="21.6" customHeight="1" x14ac:dyDescent="0.25">
      <c r="A106" s="139" t="s">
        <v>440</v>
      </c>
      <c r="B106" s="139"/>
      <c r="C106" s="139"/>
      <c r="D106" s="139"/>
      <c r="E106" s="139"/>
      <c r="H106"/>
    </row>
    <row r="107" spans="1:8" ht="21.6" customHeight="1" x14ac:dyDescent="0.25">
      <c r="A107" s="82" t="s">
        <v>147</v>
      </c>
      <c r="B107" s="82"/>
      <c r="C107" s="82" t="s">
        <v>28</v>
      </c>
      <c r="D107" s="82"/>
      <c r="E107" s="28" t="s">
        <v>29</v>
      </c>
      <c r="H107"/>
    </row>
    <row r="108" spans="1:8" ht="21.6" customHeight="1" x14ac:dyDescent="0.25">
      <c r="A108" s="83" t="s">
        <v>441</v>
      </c>
      <c r="B108" s="83"/>
      <c r="C108" s="81"/>
      <c r="D108" s="81"/>
      <c r="E108" s="6">
        <f>E103</f>
        <v>36230.1</v>
      </c>
      <c r="H108"/>
    </row>
    <row r="109" spans="1:8" ht="43.15" customHeight="1" x14ac:dyDescent="0.25">
      <c r="A109" s="90" t="s">
        <v>127</v>
      </c>
      <c r="B109" s="91"/>
      <c r="C109" s="89" t="s">
        <v>336</v>
      </c>
      <c r="D109" s="89"/>
      <c r="E109" s="23">
        <v>150</v>
      </c>
      <c r="H109"/>
    </row>
    <row r="110" spans="1:8" ht="21.6" customHeight="1" x14ac:dyDescent="0.25">
      <c r="A110" s="92"/>
      <c r="B110" s="93"/>
      <c r="C110" s="81" t="s">
        <v>360</v>
      </c>
      <c r="D110" s="81"/>
      <c r="E110" s="23">
        <v>0</v>
      </c>
    </row>
    <row r="111" spans="1:8" ht="39.950000000000003" customHeight="1" x14ac:dyDescent="0.25">
      <c r="A111" s="94"/>
      <c r="B111" s="95"/>
      <c r="C111" s="75" t="s">
        <v>519</v>
      </c>
      <c r="D111" s="124"/>
      <c r="E111" s="23">
        <v>0</v>
      </c>
    </row>
    <row r="112" spans="1:8" ht="21.6" customHeight="1" x14ac:dyDescent="0.25">
      <c r="A112" s="83" t="s">
        <v>148</v>
      </c>
      <c r="B112" s="83"/>
      <c r="C112" s="81"/>
      <c r="D112" s="81"/>
      <c r="E112" s="23">
        <f>C85</f>
        <v>347</v>
      </c>
    </row>
    <row r="113" spans="1:5" ht="21.6" customHeight="1" x14ac:dyDescent="0.25">
      <c r="A113" s="83"/>
      <c r="B113" s="83"/>
      <c r="C113" s="87" t="s">
        <v>158</v>
      </c>
      <c r="D113" s="87"/>
      <c r="E113" s="6">
        <f>(E28+E108)-SUM(E109:E112)</f>
        <v>38326.1</v>
      </c>
    </row>
    <row r="114" spans="1:5" ht="13.5" customHeight="1" x14ac:dyDescent="0.25">
      <c r="A114" s="15"/>
      <c r="B114" s="15"/>
    </row>
    <row r="115" spans="1:5" ht="13.5" customHeight="1" x14ac:dyDescent="0.25">
      <c r="A115" s="15"/>
      <c r="B115" s="15"/>
    </row>
    <row r="116" spans="1:5" ht="13.5" customHeight="1" x14ac:dyDescent="0.25">
      <c r="A116" s="15"/>
      <c r="B116" s="15"/>
    </row>
    <row r="117" spans="1:5" ht="13.5" customHeight="1" x14ac:dyDescent="0.25">
      <c r="A117" s="15"/>
      <c r="B117" s="15"/>
    </row>
    <row r="118" spans="1:5" ht="13.5" customHeight="1" x14ac:dyDescent="0.25">
      <c r="A118" s="15"/>
      <c r="B118" s="15"/>
    </row>
    <row r="119" spans="1:5" ht="13.5" customHeight="1" x14ac:dyDescent="0.25">
      <c r="A119" s="15"/>
      <c r="B119" s="15"/>
    </row>
    <row r="120" spans="1:5" ht="13.5" customHeight="1" x14ac:dyDescent="0.25">
      <c r="A120" s="15"/>
      <c r="B120" s="15"/>
    </row>
    <row r="121" spans="1:5" ht="13.5" customHeight="1" x14ac:dyDescent="0.25">
      <c r="A121" s="15"/>
      <c r="B121" s="15"/>
    </row>
    <row r="122" spans="1:5" ht="13.5" customHeight="1" x14ac:dyDescent="0.25">
      <c r="A122" s="15"/>
      <c r="B122" s="15"/>
    </row>
    <row r="123" spans="1:5" ht="13.5" customHeight="1" x14ac:dyDescent="0.25">
      <c r="A123" s="15"/>
      <c r="B123" s="15"/>
    </row>
    <row r="124" spans="1:5" ht="13.5" customHeight="1" x14ac:dyDescent="0.25">
      <c r="A124" s="15"/>
      <c r="B124" s="15"/>
    </row>
    <row r="125" spans="1:5" ht="13.5" customHeight="1" x14ac:dyDescent="0.25">
      <c r="A125" s="15"/>
      <c r="B125" s="15"/>
    </row>
    <row r="126" spans="1:5" ht="13.5" customHeight="1" x14ac:dyDescent="0.25">
      <c r="A126" s="15"/>
      <c r="B126" s="15"/>
    </row>
    <row r="127" spans="1:5" ht="13.5" customHeight="1" x14ac:dyDescent="0.25">
      <c r="A127" s="15"/>
      <c r="B127" s="15"/>
    </row>
    <row r="128" spans="1:5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</sheetData>
  <mergeCells count="72">
    <mergeCell ref="C92:D92"/>
    <mergeCell ref="C101:D101"/>
    <mergeCell ref="C111:D111"/>
    <mergeCell ref="A109:B111"/>
    <mergeCell ref="A99:B101"/>
    <mergeCell ref="A90:B92"/>
    <mergeCell ref="C90:D90"/>
    <mergeCell ref="C91:D91"/>
    <mergeCell ref="A93:B93"/>
    <mergeCell ref="C93:D93"/>
    <mergeCell ref="A94:B94"/>
    <mergeCell ref="C94:D94"/>
    <mergeCell ref="A96:E96"/>
    <mergeCell ref="A97:B97"/>
    <mergeCell ref="C97:D97"/>
    <mergeCell ref="A98:B98"/>
    <mergeCell ref="A1:E1"/>
    <mergeCell ref="A4:B4"/>
    <mergeCell ref="A5:B5"/>
    <mergeCell ref="A8:E8"/>
    <mergeCell ref="C9:D9"/>
    <mergeCell ref="C10:D10"/>
    <mergeCell ref="C13:D13"/>
    <mergeCell ref="A14:B14"/>
    <mergeCell ref="C14:D14"/>
    <mergeCell ref="C11:D11"/>
    <mergeCell ref="C12:D12"/>
    <mergeCell ref="A22:E22"/>
    <mergeCell ref="C23:D23"/>
    <mergeCell ref="C24:D24"/>
    <mergeCell ref="A16:E16"/>
    <mergeCell ref="C17:D17"/>
    <mergeCell ref="C18:D18"/>
    <mergeCell ref="C19:D19"/>
    <mergeCell ref="A20:B20"/>
    <mergeCell ref="C20:D20"/>
    <mergeCell ref="C27:D27"/>
    <mergeCell ref="A28:B28"/>
    <mergeCell ref="C28:D28"/>
    <mergeCell ref="A33:C33"/>
    <mergeCell ref="A35:C35"/>
    <mergeCell ref="C89:D89"/>
    <mergeCell ref="A40:C41"/>
    <mergeCell ref="A48:C48"/>
    <mergeCell ref="A52:C52"/>
    <mergeCell ref="A57:C57"/>
    <mergeCell ref="A60:C60"/>
    <mergeCell ref="A113:B113"/>
    <mergeCell ref="C113:D113"/>
    <mergeCell ref="A103:B103"/>
    <mergeCell ref="C103:D103"/>
    <mergeCell ref="A106:E106"/>
    <mergeCell ref="A108:B108"/>
    <mergeCell ref="C108:D108"/>
    <mergeCell ref="A107:B107"/>
    <mergeCell ref="C107:D107"/>
    <mergeCell ref="C25:D25"/>
    <mergeCell ref="C26:D26"/>
    <mergeCell ref="C109:D109"/>
    <mergeCell ref="C110:D110"/>
    <mergeCell ref="A112:B112"/>
    <mergeCell ref="C112:D112"/>
    <mergeCell ref="C98:D98"/>
    <mergeCell ref="C99:D99"/>
    <mergeCell ref="C100:D100"/>
    <mergeCell ref="A102:B102"/>
    <mergeCell ref="C102:D102"/>
    <mergeCell ref="A66:C66"/>
    <mergeCell ref="A71:C71"/>
    <mergeCell ref="A78:C78"/>
    <mergeCell ref="A88:E88"/>
    <mergeCell ref="A89:B89"/>
  </mergeCells>
  <conditionalFormatting sqref="C34:C40">
    <cfRule type="cellIs" dxfId="36" priority="15" operator="equal">
      <formula>0</formula>
    </cfRule>
  </conditionalFormatting>
  <conditionalFormatting sqref="C42:C47 C49:C51 C53:C56 C58:C59 C85">
    <cfRule type="cellIs" dxfId="35" priority="23" operator="equal">
      <formula>0</formula>
    </cfRule>
  </conditionalFormatting>
  <conditionalFormatting sqref="C61:C70">
    <cfRule type="cellIs" dxfId="34" priority="14" operator="equal">
      <formula>0</formula>
    </cfRule>
  </conditionalFormatting>
  <conditionalFormatting sqref="C72:C77">
    <cfRule type="cellIs" dxfId="33" priority="7" operator="equal">
      <formula>0</formula>
    </cfRule>
  </conditionalFormatting>
  <conditionalFormatting sqref="C75">
    <cfRule type="cellIs" dxfId="32" priority="8" operator="equal">
      <formula>0</formula>
    </cfRule>
  </conditionalFormatting>
  <conditionalFormatting sqref="D35:I35">
    <cfRule type="cellIs" dxfId="31" priority="18" operator="equal">
      <formula>0</formula>
    </cfRule>
  </conditionalFormatting>
  <conditionalFormatting sqref="E90:E93">
    <cfRule type="cellIs" dxfId="30" priority="5" operator="equal">
      <formula>0</formula>
    </cfRule>
  </conditionalFormatting>
  <conditionalFormatting sqref="E92">
    <cfRule type="cellIs" dxfId="29" priority="6" operator="equal">
      <formula>0</formula>
    </cfRule>
  </conditionalFormatting>
  <conditionalFormatting sqref="E99:E102">
    <cfRule type="cellIs" dxfId="28" priority="3" operator="equal">
      <formula>0</formula>
    </cfRule>
  </conditionalFormatting>
  <conditionalFormatting sqref="E101">
    <cfRule type="cellIs" dxfId="27" priority="4" operator="equal">
      <formula>0</formula>
    </cfRule>
  </conditionalFormatting>
  <conditionalFormatting sqref="E109:E112">
    <cfRule type="cellIs" dxfId="26" priority="1" operator="equal">
      <formula>0</formula>
    </cfRule>
  </conditionalFormatting>
  <conditionalFormatting sqref="E111">
    <cfRule type="cellIs" dxfId="25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5"/>
  <sheetViews>
    <sheetView topLeftCell="A7" zoomScaleNormal="100" workbookViewId="0">
      <selection activeCell="A25" sqref="A25:XFD2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109" t="s">
        <v>442</v>
      </c>
      <c r="B1" s="109"/>
      <c r="C1" s="109"/>
      <c r="D1" s="109"/>
      <c r="E1" s="109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175</v>
      </c>
      <c r="C3" s="6">
        <f>E112</f>
        <v>44572.1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121" t="s">
        <v>22</v>
      </c>
      <c r="B4" s="121"/>
      <c r="C4" s="6">
        <f>SUM(C3)</f>
        <v>44572.1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87" t="s">
        <v>23</v>
      </c>
      <c r="B5" s="8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37" t="s">
        <v>443</v>
      </c>
      <c r="B8" s="137"/>
      <c r="C8" s="137"/>
      <c r="D8" s="137"/>
      <c r="E8" s="13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444</v>
      </c>
      <c r="B10" s="14" t="s">
        <v>32</v>
      </c>
      <c r="C10" s="81" t="s">
        <v>33</v>
      </c>
      <c r="D10" s="8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60" customHeight="1" x14ac:dyDescent="0.25">
      <c r="A11" s="72" t="s">
        <v>445</v>
      </c>
      <c r="B11" s="73" t="s">
        <v>538</v>
      </c>
      <c r="C11" s="115" t="s">
        <v>581</v>
      </c>
      <c r="D11" s="76"/>
      <c r="E11" s="6">
        <v>142</v>
      </c>
    </row>
    <row r="12" spans="1:75" ht="21.6" customHeight="1" x14ac:dyDescent="0.25">
      <c r="A12" s="13" t="s">
        <v>446</v>
      </c>
      <c r="B12" s="14" t="s">
        <v>53</v>
      </c>
      <c r="C12" s="81" t="s">
        <v>196</v>
      </c>
      <c r="D12" s="81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99"/>
      <c r="B13" s="99"/>
      <c r="C13" s="87" t="s">
        <v>35</v>
      </c>
      <c r="D13" s="87"/>
      <c r="E13" s="6">
        <f>SUM(E10:E12)</f>
        <v>2547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59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37" t="s">
        <v>447</v>
      </c>
      <c r="B15" s="137"/>
      <c r="C15" s="137"/>
      <c r="D15" s="137"/>
      <c r="E15" s="137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27</v>
      </c>
      <c r="C16" s="104" t="s">
        <v>28</v>
      </c>
      <c r="D16" s="104"/>
      <c r="E16" s="5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448</v>
      </c>
      <c r="B17" s="14" t="s">
        <v>32</v>
      </c>
      <c r="C17" s="81" t="s">
        <v>33</v>
      </c>
      <c r="D17" s="81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60" customHeight="1" x14ac:dyDescent="0.25">
      <c r="A18" s="72" t="s">
        <v>449</v>
      </c>
      <c r="B18" s="73" t="s">
        <v>532</v>
      </c>
      <c r="C18" s="115" t="s">
        <v>582</v>
      </c>
      <c r="D18" s="76"/>
      <c r="E18" s="6">
        <v>74</v>
      </c>
    </row>
    <row r="19" spans="1:75" ht="21.6" customHeight="1" x14ac:dyDescent="0.25">
      <c r="A19" s="13" t="s">
        <v>450</v>
      </c>
      <c r="B19" s="14" t="s">
        <v>53</v>
      </c>
      <c r="C19" s="81" t="s">
        <v>196</v>
      </c>
      <c r="D19" s="81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99"/>
      <c r="B20" s="99"/>
      <c r="C20" s="87" t="s">
        <v>35</v>
      </c>
      <c r="D20" s="87"/>
      <c r="E20" s="6">
        <f>SUM(E17:E19)</f>
        <v>2479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103" t="s">
        <v>451</v>
      </c>
      <c r="B22" s="103"/>
      <c r="C22" s="103"/>
      <c r="D22" s="103"/>
      <c r="E22" s="10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27</v>
      </c>
      <c r="C23" s="104" t="s">
        <v>28</v>
      </c>
      <c r="D23" s="104"/>
      <c r="E23" s="5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452</v>
      </c>
      <c r="B24" s="14" t="s">
        <v>32</v>
      </c>
      <c r="C24" s="81" t="s">
        <v>33</v>
      </c>
      <c r="D24" s="81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60" customHeight="1" x14ac:dyDescent="0.25">
      <c r="A25" s="72" t="s">
        <v>453</v>
      </c>
      <c r="B25" s="73" t="s">
        <v>532</v>
      </c>
      <c r="C25" s="115" t="s">
        <v>583</v>
      </c>
      <c r="D25" s="76"/>
      <c r="E25" s="6">
        <v>6</v>
      </c>
    </row>
    <row r="26" spans="1:75" ht="21.6" customHeight="1" x14ac:dyDescent="0.25">
      <c r="A26" s="13" t="s">
        <v>454</v>
      </c>
      <c r="B26" s="14" t="s">
        <v>53</v>
      </c>
      <c r="C26" s="81" t="s">
        <v>196</v>
      </c>
      <c r="D26" s="81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99"/>
      <c r="B27" s="99"/>
      <c r="C27" s="87" t="s">
        <v>35</v>
      </c>
      <c r="D27" s="87"/>
      <c r="E27" s="6">
        <f>SUM(E24:E26)</f>
        <v>2411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97" t="s">
        <v>455</v>
      </c>
      <c r="B32" s="97"/>
      <c r="C32" s="97"/>
    </row>
    <row r="33" spans="1:10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10" ht="21.6" customHeight="1" x14ac:dyDescent="0.25">
      <c r="A34" s="84" t="s">
        <v>67</v>
      </c>
      <c r="B34" s="84"/>
      <c r="C34" s="84"/>
    </row>
    <row r="35" spans="1:10" ht="21.6" customHeight="1" x14ac:dyDescent="0.25">
      <c r="A35" s="13" t="s">
        <v>251</v>
      </c>
      <c r="B35" s="14"/>
      <c r="C35" s="23">
        <v>78</v>
      </c>
      <c r="J35" s="45"/>
    </row>
    <row r="36" spans="1:10" ht="21.6" customHeight="1" x14ac:dyDescent="0.25">
      <c r="A36" s="13" t="s">
        <v>46</v>
      </c>
      <c r="B36" s="4"/>
      <c r="C36" s="23">
        <v>0</v>
      </c>
    </row>
    <row r="37" spans="1:10" ht="21.6" customHeight="1" x14ac:dyDescent="0.25">
      <c r="A37" s="13" t="s">
        <v>70</v>
      </c>
      <c r="B37" s="14" t="s">
        <v>71</v>
      </c>
      <c r="C37" s="23">
        <v>149</v>
      </c>
    </row>
    <row r="38" spans="1:10" ht="21.6" customHeight="1" x14ac:dyDescent="0.25">
      <c r="A38" s="25"/>
      <c r="B38" s="11" t="s">
        <v>73</v>
      </c>
      <c r="C38" s="23">
        <f>SUM(C35:C37)</f>
        <v>227</v>
      </c>
    </row>
    <row r="39" spans="1:10" ht="21.6" customHeight="1" x14ac:dyDescent="0.25">
      <c r="A39" s="84" t="s">
        <v>270</v>
      </c>
      <c r="B39" s="84"/>
      <c r="C39" s="84"/>
    </row>
    <row r="40" spans="1:10" ht="21.6" customHeight="1" x14ac:dyDescent="0.25">
      <c r="A40" s="84"/>
      <c r="B40" s="84"/>
      <c r="C40" s="84"/>
    </row>
    <row r="41" spans="1:10" ht="21.6" customHeight="1" x14ac:dyDescent="0.25">
      <c r="A41" s="13" t="s">
        <v>78</v>
      </c>
      <c r="B41" s="14"/>
      <c r="C41" s="23">
        <v>0</v>
      </c>
    </row>
    <row r="42" spans="1:10" ht="21.6" customHeight="1" x14ac:dyDescent="0.25">
      <c r="A42" s="13" t="s">
        <v>80</v>
      </c>
      <c r="B42" s="14"/>
      <c r="C42" s="23">
        <v>0</v>
      </c>
    </row>
    <row r="43" spans="1:10" ht="21.6" customHeight="1" x14ac:dyDescent="0.25">
      <c r="A43" s="13" t="s">
        <v>82</v>
      </c>
      <c r="B43" s="14"/>
      <c r="C43" s="23">
        <v>0</v>
      </c>
    </row>
    <row r="44" spans="1:10" ht="21.6" customHeight="1" x14ac:dyDescent="0.25">
      <c r="A44" s="13" t="s">
        <v>84</v>
      </c>
      <c r="B44" s="14"/>
      <c r="C44" s="23">
        <v>0</v>
      </c>
    </row>
    <row r="45" spans="1:10" ht="43.15" customHeight="1" x14ac:dyDescent="0.25">
      <c r="A45" s="13" t="s">
        <v>142</v>
      </c>
      <c r="B45" s="14"/>
      <c r="C45" s="23">
        <v>0</v>
      </c>
    </row>
    <row r="46" spans="1:10" ht="21.6" customHeight="1" x14ac:dyDescent="0.25">
      <c r="A46" s="13"/>
      <c r="B46" s="11" t="s">
        <v>86</v>
      </c>
      <c r="C46" s="23">
        <f>SUM(C41:C45)</f>
        <v>0</v>
      </c>
    </row>
    <row r="47" spans="1:10" ht="21.6" customHeight="1" x14ac:dyDescent="0.25">
      <c r="A47" s="84" t="s">
        <v>88</v>
      </c>
      <c r="B47" s="84"/>
      <c r="C47" s="84"/>
    </row>
    <row r="48" spans="1:10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84" t="s">
        <v>98</v>
      </c>
      <c r="B51" s="84"/>
      <c r="C51" s="84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84" t="s">
        <v>108</v>
      </c>
      <c r="B56" s="84"/>
      <c r="C56" s="84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84" t="s">
        <v>112</v>
      </c>
      <c r="B59" s="84"/>
      <c r="C59" s="84"/>
    </row>
    <row r="60" spans="1:3" ht="43.15" customHeight="1" x14ac:dyDescent="0.25">
      <c r="A60" s="25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121</v>
      </c>
      <c r="B65" s="84"/>
      <c r="C65" s="84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84" t="s">
        <v>127</v>
      </c>
      <c r="B70" s="84"/>
      <c r="C70" s="84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4" t="s">
        <v>138</v>
      </c>
      <c r="B77" s="84"/>
      <c r="C77" s="84"/>
    </row>
    <row r="78" spans="1:10" ht="21.6" customHeight="1" x14ac:dyDescent="0.25">
      <c r="A78" s="25" t="s">
        <v>139</v>
      </c>
      <c r="B78" s="4"/>
      <c r="C78" s="6" t="str">
        <f>IF(('October 2026 - December 2026'!C78)+SUM(E90+E99+E109) &lt; 0,(('October 2026 - December 2026'!C78))+SUM(E90+E99+E109), TEXT((('October 2026 - December 2026'!C78))+SUM(E90+E99+E109),"+$0.00"))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9" t="s">
        <v>456</v>
      </c>
      <c r="B87" s="139"/>
      <c r="C87" s="139"/>
      <c r="D87" s="139"/>
      <c r="E87" s="139"/>
      <c r="H87"/>
    </row>
    <row r="88" spans="1:8" ht="21.6" customHeight="1" x14ac:dyDescent="0.25">
      <c r="A88" s="82" t="s">
        <v>147</v>
      </c>
      <c r="B88" s="82"/>
      <c r="C88" s="82" t="s">
        <v>28</v>
      </c>
      <c r="D88" s="82"/>
      <c r="E88" s="28" t="s">
        <v>29</v>
      </c>
      <c r="H88"/>
    </row>
    <row r="89" spans="1:8" ht="21.6" customHeight="1" x14ac:dyDescent="0.25">
      <c r="A89" s="90" t="s">
        <v>127</v>
      </c>
      <c r="B89" s="91"/>
      <c r="C89" s="89" t="s">
        <v>342</v>
      </c>
      <c r="D89" s="89"/>
      <c r="E89" s="23">
        <v>0</v>
      </c>
      <c r="H89"/>
    </row>
    <row r="90" spans="1:8" ht="21.6" customHeight="1" x14ac:dyDescent="0.25">
      <c r="A90" s="92"/>
      <c r="B90" s="93"/>
      <c r="C90" s="81" t="s">
        <v>360</v>
      </c>
      <c r="D90" s="81"/>
      <c r="E90" s="23">
        <v>0</v>
      </c>
      <c r="H90"/>
    </row>
    <row r="91" spans="1:8" ht="39.950000000000003" customHeight="1" x14ac:dyDescent="0.25">
      <c r="A91" s="94"/>
      <c r="B91" s="95"/>
      <c r="C91" s="75" t="s">
        <v>519</v>
      </c>
      <c r="D91" s="124"/>
      <c r="E91" s="23">
        <v>0</v>
      </c>
    </row>
    <row r="92" spans="1:8" ht="21.6" customHeight="1" x14ac:dyDescent="0.25">
      <c r="A92" s="83" t="s">
        <v>148</v>
      </c>
      <c r="B92" s="83"/>
      <c r="C92" s="81"/>
      <c r="D92" s="81"/>
      <c r="E92" s="23">
        <f>C84</f>
        <v>347</v>
      </c>
      <c r="H92"/>
    </row>
    <row r="93" spans="1:8" ht="21.6" customHeight="1" x14ac:dyDescent="0.25">
      <c r="A93" s="83"/>
      <c r="B93" s="83"/>
      <c r="C93" s="96" t="s">
        <v>149</v>
      </c>
      <c r="D93" s="96"/>
      <c r="E93" s="6">
        <f>('October 2026 - December 2026'!E113+E13)-SUM(E89:E92)</f>
        <v>40526.1</v>
      </c>
      <c r="H93"/>
    </row>
    <row r="94" spans="1:8" ht="21.6" customHeight="1" x14ac:dyDescent="0.25">
      <c r="H94"/>
    </row>
    <row r="95" spans="1:8" ht="21.6" customHeight="1" x14ac:dyDescent="0.25">
      <c r="A95" s="139" t="s">
        <v>457</v>
      </c>
      <c r="B95" s="139"/>
      <c r="C95" s="139"/>
      <c r="D95" s="139"/>
      <c r="E95" s="139"/>
      <c r="H95"/>
    </row>
    <row r="96" spans="1:8" ht="21.6" customHeight="1" x14ac:dyDescent="0.25">
      <c r="A96" s="82" t="s">
        <v>147</v>
      </c>
      <c r="B96" s="82"/>
      <c r="C96" s="82" t="s">
        <v>28</v>
      </c>
      <c r="D96" s="82"/>
      <c r="E96" s="28" t="s">
        <v>29</v>
      </c>
      <c r="H96"/>
    </row>
    <row r="97" spans="1:8" ht="21.6" customHeight="1" x14ac:dyDescent="0.25">
      <c r="A97" s="83" t="s">
        <v>458</v>
      </c>
      <c r="B97" s="83"/>
      <c r="C97" s="81"/>
      <c r="D97" s="81"/>
      <c r="E97" s="6">
        <f>E93</f>
        <v>40526.1</v>
      </c>
      <c r="H97"/>
    </row>
    <row r="98" spans="1:8" ht="43.15" customHeight="1" x14ac:dyDescent="0.25">
      <c r="A98" s="90" t="s">
        <v>127</v>
      </c>
      <c r="B98" s="91"/>
      <c r="C98" s="89" t="s">
        <v>336</v>
      </c>
      <c r="D98" s="89"/>
      <c r="E98" s="23">
        <v>150</v>
      </c>
      <c r="H98"/>
    </row>
    <row r="99" spans="1:8" ht="21.6" customHeight="1" x14ac:dyDescent="0.25">
      <c r="A99" s="92"/>
      <c r="B99" s="93"/>
      <c r="C99" s="81" t="s">
        <v>360</v>
      </c>
      <c r="D99" s="81"/>
      <c r="E99" s="23">
        <v>0</v>
      </c>
      <c r="H99"/>
    </row>
    <row r="100" spans="1:8" ht="39.950000000000003" customHeight="1" x14ac:dyDescent="0.25">
      <c r="A100" s="94"/>
      <c r="B100" s="95"/>
      <c r="C100" s="75" t="s">
        <v>519</v>
      </c>
      <c r="D100" s="124"/>
      <c r="E100" s="23">
        <v>0</v>
      </c>
    </row>
    <row r="101" spans="1:8" ht="21.6" customHeight="1" x14ac:dyDescent="0.25">
      <c r="A101" s="83" t="s">
        <v>148</v>
      </c>
      <c r="B101" s="83"/>
      <c r="C101" s="81"/>
      <c r="D101" s="81"/>
      <c r="E101" s="23">
        <f>C84</f>
        <v>347</v>
      </c>
      <c r="H101"/>
    </row>
    <row r="102" spans="1:8" ht="21.6" customHeight="1" x14ac:dyDescent="0.25">
      <c r="A102" s="83"/>
      <c r="B102" s="83"/>
      <c r="C102" s="87" t="s">
        <v>158</v>
      </c>
      <c r="D102" s="87"/>
      <c r="E102" s="6">
        <f>(E20+E97)-SUM(E98:E101)</f>
        <v>42508.1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82" t="s">
        <v>459</v>
      </c>
      <c r="B105" s="82"/>
      <c r="C105" s="82"/>
      <c r="D105" s="82"/>
      <c r="E105" s="82"/>
      <c r="H105"/>
    </row>
    <row r="106" spans="1:8" ht="21.6" customHeight="1" x14ac:dyDescent="0.25">
      <c r="A106" s="82" t="s">
        <v>147</v>
      </c>
      <c r="B106" s="82"/>
      <c r="C106" s="82" t="s">
        <v>28</v>
      </c>
      <c r="D106" s="82"/>
      <c r="E106" s="28" t="s">
        <v>29</v>
      </c>
      <c r="H106"/>
    </row>
    <row r="107" spans="1:8" ht="21.6" customHeight="1" x14ac:dyDescent="0.25">
      <c r="A107" s="83" t="s">
        <v>460</v>
      </c>
      <c r="B107" s="83"/>
      <c r="C107" s="81"/>
      <c r="D107" s="81"/>
      <c r="E107" s="6">
        <f>E102</f>
        <v>42508.1</v>
      </c>
      <c r="H107"/>
    </row>
    <row r="108" spans="1:8" ht="21.6" customHeight="1" x14ac:dyDescent="0.25">
      <c r="A108" s="90" t="s">
        <v>127</v>
      </c>
      <c r="B108" s="91"/>
      <c r="C108" s="89" t="s">
        <v>342</v>
      </c>
      <c r="D108" s="89"/>
      <c r="E108" s="23">
        <v>0</v>
      </c>
      <c r="H108"/>
    </row>
    <row r="109" spans="1:8" ht="21.6" customHeight="1" x14ac:dyDescent="0.25">
      <c r="A109" s="92"/>
      <c r="B109" s="93"/>
      <c r="C109" s="81" t="s">
        <v>360</v>
      </c>
      <c r="D109" s="81"/>
      <c r="E109" s="23">
        <v>0</v>
      </c>
    </row>
    <row r="110" spans="1:8" ht="39.950000000000003" customHeight="1" x14ac:dyDescent="0.25">
      <c r="A110" s="94"/>
      <c r="B110" s="95"/>
      <c r="C110" s="75" t="s">
        <v>519</v>
      </c>
      <c r="D110" s="124"/>
      <c r="E110" s="23">
        <v>0</v>
      </c>
    </row>
    <row r="111" spans="1:8" ht="21.6" customHeight="1" x14ac:dyDescent="0.25">
      <c r="A111" s="83" t="s">
        <v>148</v>
      </c>
      <c r="B111" s="83"/>
      <c r="C111" s="81"/>
      <c r="D111" s="81"/>
      <c r="E111" s="23">
        <f>C84</f>
        <v>347</v>
      </c>
    </row>
    <row r="112" spans="1:8" ht="21.6" customHeight="1" x14ac:dyDescent="0.25">
      <c r="A112" s="83"/>
      <c r="B112" s="83"/>
      <c r="C112" s="87" t="s">
        <v>158</v>
      </c>
      <c r="D112" s="87"/>
      <c r="E112" s="6">
        <f>(E27+E107)-SUM(E108:E111)</f>
        <v>44572.1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0:D100"/>
    <mergeCell ref="C110:D110"/>
    <mergeCell ref="A89:B91"/>
    <mergeCell ref="A98:B100"/>
    <mergeCell ref="A108:B110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  <mergeCell ref="A1:E1"/>
    <mergeCell ref="A4:B4"/>
    <mergeCell ref="A5:B5"/>
    <mergeCell ref="A8:E8"/>
    <mergeCell ref="C9:D9"/>
    <mergeCell ref="C10:D10"/>
    <mergeCell ref="C12:D12"/>
    <mergeCell ref="A13:B13"/>
    <mergeCell ref="C13:D13"/>
    <mergeCell ref="C11:D11"/>
    <mergeCell ref="A15:E15"/>
    <mergeCell ref="C16:D16"/>
    <mergeCell ref="C17:D17"/>
    <mergeCell ref="C19:D19"/>
    <mergeCell ref="C18:D18"/>
    <mergeCell ref="A20:B20"/>
    <mergeCell ref="C20:D20"/>
    <mergeCell ref="A22:E22"/>
    <mergeCell ref="C23:D23"/>
    <mergeCell ref="C24:D24"/>
    <mergeCell ref="C26:D26"/>
    <mergeCell ref="A27:B27"/>
    <mergeCell ref="C27:D27"/>
    <mergeCell ref="A32:C32"/>
    <mergeCell ref="C25:D25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2:B92"/>
    <mergeCell ref="C92:D92"/>
    <mergeCell ref="C91:D9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C34:C38">
    <cfRule type="cellIs" dxfId="24" priority="16" operator="equal">
      <formula>0</formula>
    </cfRule>
  </conditionalFormatting>
  <conditionalFormatting sqref="C40:C50">
    <cfRule type="cellIs" dxfId="23" priority="14" operator="equal">
      <formula>0</formula>
    </cfRule>
  </conditionalFormatting>
  <conditionalFormatting sqref="C52:C55 C57:C58 C60:C64 C66:C69 C84">
    <cfRule type="cellIs" dxfId="22" priority="23" operator="equal">
      <formula>0</formula>
    </cfRule>
  </conditionalFormatting>
  <conditionalFormatting sqref="C74">
    <cfRule type="cellIs" dxfId="21" priority="7" operator="equal">
      <formula>0</formula>
    </cfRule>
    <cfRule type="cellIs" dxfId="20" priority="8" operator="equal">
      <formula>0</formula>
    </cfRule>
  </conditionalFormatting>
  <conditionalFormatting sqref="D35:J35">
    <cfRule type="cellIs" dxfId="19" priority="17" operator="equal">
      <formula>0</formula>
    </cfRule>
  </conditionalFormatting>
  <conditionalFormatting sqref="E89:E92">
    <cfRule type="cellIs" dxfId="18" priority="5" operator="equal">
      <formula>0</formula>
    </cfRule>
  </conditionalFormatting>
  <conditionalFormatting sqref="E91">
    <cfRule type="cellIs" dxfId="17" priority="6" operator="equal">
      <formula>0</formula>
    </cfRule>
  </conditionalFormatting>
  <conditionalFormatting sqref="E98:E101">
    <cfRule type="cellIs" dxfId="16" priority="3" operator="equal">
      <formula>0</formula>
    </cfRule>
  </conditionalFormatting>
  <conditionalFormatting sqref="E100">
    <cfRule type="cellIs" dxfId="15" priority="4" operator="equal">
      <formula>0</formula>
    </cfRule>
  </conditionalFormatting>
  <conditionalFormatting sqref="E108:E111">
    <cfRule type="cellIs" dxfId="14" priority="1" operator="equal">
      <formula>0</formula>
    </cfRule>
  </conditionalFormatting>
  <conditionalFormatting sqref="E110">
    <cfRule type="cellIs" dxfId="13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5"/>
  <sheetViews>
    <sheetView topLeftCell="A8" zoomScaleNormal="100" workbookViewId="0">
      <selection activeCell="G30" sqref="G3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109" t="s">
        <v>461</v>
      </c>
      <c r="B1" s="109"/>
      <c r="C1" s="109"/>
      <c r="D1" s="109"/>
      <c r="E1" s="109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175</v>
      </c>
      <c r="C3" s="6">
        <f>E112</f>
        <v>50656.1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121" t="s">
        <v>22</v>
      </c>
      <c r="B4" s="121"/>
      <c r="C4" s="6">
        <f>SUM(C3)</f>
        <v>50656.1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87" t="s">
        <v>23</v>
      </c>
      <c r="B5" s="8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103" t="s">
        <v>462</v>
      </c>
      <c r="B8" s="103"/>
      <c r="C8" s="103"/>
      <c r="D8" s="103"/>
      <c r="E8" s="10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463</v>
      </c>
      <c r="B10" s="14" t="s">
        <v>32</v>
      </c>
      <c r="C10" s="81" t="s">
        <v>33</v>
      </c>
      <c r="D10" s="8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60" customHeight="1" x14ac:dyDescent="0.25">
      <c r="A11" s="72" t="s">
        <v>464</v>
      </c>
      <c r="B11" s="73" t="s">
        <v>538</v>
      </c>
      <c r="C11" s="115" t="s">
        <v>584</v>
      </c>
      <c r="D11" s="76"/>
      <c r="E11" s="6">
        <v>88</v>
      </c>
    </row>
    <row r="12" spans="1:35" ht="21.6" customHeight="1" x14ac:dyDescent="0.25">
      <c r="A12" s="13" t="s">
        <v>465</v>
      </c>
      <c r="B12" s="14" t="s">
        <v>53</v>
      </c>
      <c r="C12" s="81" t="s">
        <v>196</v>
      </c>
      <c r="D12" s="81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99"/>
      <c r="B13" s="99"/>
      <c r="C13" s="87" t="s">
        <v>35</v>
      </c>
      <c r="D13" s="87"/>
      <c r="E13" s="6">
        <f>SUM(E10:E12)</f>
        <v>2493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103" t="s">
        <v>466</v>
      </c>
      <c r="B15" s="103"/>
      <c r="C15" s="103"/>
      <c r="D15" s="103"/>
      <c r="E15" s="10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27</v>
      </c>
      <c r="C16" s="104" t="s">
        <v>28</v>
      </c>
      <c r="D16" s="104"/>
      <c r="E16" s="5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467</v>
      </c>
      <c r="B17" s="14" t="s">
        <v>32</v>
      </c>
      <c r="C17" s="81" t="s">
        <v>33</v>
      </c>
      <c r="D17" s="81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468</v>
      </c>
      <c r="B18" s="14" t="s">
        <v>53</v>
      </c>
      <c r="C18" s="81" t="s">
        <v>196</v>
      </c>
      <c r="D18" s="81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99"/>
      <c r="B19" s="99"/>
      <c r="C19" s="87" t="s">
        <v>35</v>
      </c>
      <c r="D19" s="87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103" t="s">
        <v>469</v>
      </c>
      <c r="B21" s="103"/>
      <c r="C21" s="103"/>
      <c r="D21" s="103"/>
      <c r="E21" s="10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27</v>
      </c>
      <c r="C22" s="104" t="s">
        <v>28</v>
      </c>
      <c r="D22" s="104"/>
      <c r="E22" s="5" t="s">
        <v>29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470</v>
      </c>
      <c r="B23" s="14" t="s">
        <v>32</v>
      </c>
      <c r="C23" s="81" t="s">
        <v>33</v>
      </c>
      <c r="D23" s="81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60" customHeight="1" x14ac:dyDescent="0.25">
      <c r="A24" s="72" t="s">
        <v>471</v>
      </c>
      <c r="B24" s="73" t="s">
        <v>532</v>
      </c>
      <c r="C24" s="115" t="s">
        <v>585</v>
      </c>
      <c r="D24" s="76"/>
      <c r="E24" s="6">
        <v>20</v>
      </c>
    </row>
    <row r="25" spans="1:35" ht="60" customHeight="1" x14ac:dyDescent="0.25">
      <c r="A25" s="72" t="s">
        <v>472</v>
      </c>
      <c r="B25" s="73" t="s">
        <v>538</v>
      </c>
      <c r="C25" s="115" t="s">
        <v>586</v>
      </c>
      <c r="D25" s="76"/>
      <c r="E25" s="6">
        <v>102</v>
      </c>
    </row>
    <row r="26" spans="1:35" ht="21.6" customHeight="1" x14ac:dyDescent="0.25">
      <c r="A26" s="13" t="s">
        <v>473</v>
      </c>
      <c r="B26" s="14" t="s">
        <v>53</v>
      </c>
      <c r="C26" s="81" t="s">
        <v>196</v>
      </c>
      <c r="D26" s="81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99"/>
      <c r="B27" s="99"/>
      <c r="C27" s="87" t="s">
        <v>35</v>
      </c>
      <c r="D27" s="87"/>
      <c r="E27" s="6">
        <f>SUM(E23:E26)</f>
        <v>2527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97" t="s">
        <v>474</v>
      </c>
      <c r="B32" s="97"/>
      <c r="C32" s="97"/>
    </row>
    <row r="33" spans="1:11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11" ht="21.6" customHeight="1" x14ac:dyDescent="0.25">
      <c r="A34" s="84" t="s">
        <v>67</v>
      </c>
      <c r="B34" s="84"/>
      <c r="C34" s="84"/>
    </row>
    <row r="35" spans="1:11" ht="21.6" customHeight="1" x14ac:dyDescent="0.25">
      <c r="A35" s="13" t="s">
        <v>251</v>
      </c>
      <c r="B35" s="14"/>
      <c r="C35" s="23">
        <v>78</v>
      </c>
      <c r="K35" s="45"/>
    </row>
    <row r="36" spans="1:11" ht="21.6" customHeight="1" x14ac:dyDescent="0.25">
      <c r="A36" s="13" t="s">
        <v>46</v>
      </c>
      <c r="B36" s="4"/>
      <c r="C36" s="23">
        <v>0</v>
      </c>
    </row>
    <row r="37" spans="1:11" ht="21.6" customHeight="1" x14ac:dyDescent="0.25">
      <c r="A37" s="13" t="s">
        <v>70</v>
      </c>
      <c r="B37" s="14" t="s">
        <v>71</v>
      </c>
      <c r="C37" s="23">
        <v>149</v>
      </c>
    </row>
    <row r="38" spans="1:11" ht="21.6" customHeight="1" x14ac:dyDescent="0.25">
      <c r="A38" s="25"/>
      <c r="B38" s="11" t="s">
        <v>73</v>
      </c>
      <c r="C38" s="23">
        <f>SUM(C35:C37)</f>
        <v>227</v>
      </c>
    </row>
    <row r="39" spans="1:11" ht="21.6" customHeight="1" x14ac:dyDescent="0.25">
      <c r="A39" s="84" t="s">
        <v>270</v>
      </c>
      <c r="B39" s="84"/>
      <c r="C39" s="84"/>
    </row>
    <row r="40" spans="1:11" ht="21.6" customHeight="1" x14ac:dyDescent="0.25">
      <c r="A40" s="84"/>
      <c r="B40" s="84"/>
      <c r="C40" s="84"/>
    </row>
    <row r="41" spans="1:11" ht="21.6" customHeight="1" x14ac:dyDescent="0.25">
      <c r="A41" s="13" t="s">
        <v>78</v>
      </c>
      <c r="B41" s="14"/>
      <c r="C41" s="54">
        <v>0</v>
      </c>
    </row>
    <row r="42" spans="1:11" ht="21.6" customHeight="1" x14ac:dyDescent="0.25">
      <c r="A42" s="13" t="s">
        <v>80</v>
      </c>
      <c r="B42" s="14"/>
      <c r="C42" s="23">
        <v>0</v>
      </c>
    </row>
    <row r="43" spans="1:11" ht="21.6" customHeight="1" x14ac:dyDescent="0.25">
      <c r="A43" s="13" t="s">
        <v>82</v>
      </c>
      <c r="B43" s="14"/>
      <c r="C43" s="23">
        <v>0</v>
      </c>
    </row>
    <row r="44" spans="1:11" ht="21.6" customHeight="1" x14ac:dyDescent="0.25">
      <c r="A44" s="13" t="s">
        <v>84</v>
      </c>
      <c r="B44" s="14"/>
      <c r="C44" s="23">
        <v>0</v>
      </c>
    </row>
    <row r="45" spans="1:11" ht="43.15" customHeight="1" x14ac:dyDescent="0.25">
      <c r="A45" s="13" t="s">
        <v>142</v>
      </c>
      <c r="B45" s="14"/>
      <c r="C45" s="23">
        <v>0</v>
      </c>
    </row>
    <row r="46" spans="1:11" ht="21.6" customHeight="1" x14ac:dyDescent="0.25">
      <c r="A46" s="13"/>
      <c r="B46" s="11" t="s">
        <v>86</v>
      </c>
      <c r="C46" s="23">
        <f>SUM(C41:C45)</f>
        <v>0</v>
      </c>
    </row>
    <row r="47" spans="1:11" ht="21.6" customHeight="1" x14ac:dyDescent="0.25">
      <c r="A47" s="84" t="s">
        <v>88</v>
      </c>
      <c r="B47" s="84"/>
      <c r="C47" s="84"/>
    </row>
    <row r="48" spans="1:11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84" t="s">
        <v>98</v>
      </c>
      <c r="B51" s="84"/>
      <c r="C51" s="84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84" t="s">
        <v>108</v>
      </c>
      <c r="B56" s="84"/>
      <c r="C56" s="84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84" t="s">
        <v>112</v>
      </c>
      <c r="B59" s="84"/>
      <c r="C59" s="84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121</v>
      </c>
      <c r="B65" s="84"/>
      <c r="C65" s="84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84" t="s">
        <v>127</v>
      </c>
      <c r="B70" s="84"/>
      <c r="C70" s="84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4" t="s">
        <v>138</v>
      </c>
      <c r="B77" s="84"/>
      <c r="C77" s="84"/>
    </row>
    <row r="78" spans="1:10" ht="21.6" customHeight="1" x14ac:dyDescent="0.25">
      <c r="A78" s="25" t="s">
        <v>139</v>
      </c>
      <c r="B78" s="4"/>
      <c r="C78" s="6" t="str">
        <f>IF(('January 2027 - March 2027'!C78)+SUM(E90+E99+E109) &lt; 0,(('January 2027 - March 2027'!C78))+SUM(E90+E99+E109), TEXT((('January 2027 - March 2027'!C78))+SUM(E90+E99+E109),"+$0.00"))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9" t="s">
        <v>475</v>
      </c>
      <c r="B87" s="139"/>
      <c r="C87" s="139"/>
      <c r="D87" s="139"/>
      <c r="E87" s="139"/>
      <c r="H87"/>
    </row>
    <row r="88" spans="1:8" ht="21.6" customHeight="1" x14ac:dyDescent="0.25">
      <c r="A88" s="82" t="s">
        <v>147</v>
      </c>
      <c r="B88" s="82"/>
      <c r="C88" s="82" t="s">
        <v>28</v>
      </c>
      <c r="D88" s="82"/>
      <c r="E88" s="28" t="s">
        <v>29</v>
      </c>
      <c r="H88"/>
    </row>
    <row r="89" spans="1:8" ht="43.15" customHeight="1" x14ac:dyDescent="0.25">
      <c r="A89" s="90" t="s">
        <v>127</v>
      </c>
      <c r="B89" s="91"/>
      <c r="C89" s="89" t="s">
        <v>378</v>
      </c>
      <c r="D89" s="89"/>
      <c r="E89" s="23">
        <v>150</v>
      </c>
      <c r="H89"/>
    </row>
    <row r="90" spans="1:8" ht="21.6" customHeight="1" x14ac:dyDescent="0.25">
      <c r="A90" s="92"/>
      <c r="B90" s="93"/>
      <c r="C90" s="81" t="s">
        <v>360</v>
      </c>
      <c r="D90" s="81"/>
      <c r="E90" s="23">
        <v>0</v>
      </c>
      <c r="H90"/>
    </row>
    <row r="91" spans="1:8" ht="39.950000000000003" customHeight="1" x14ac:dyDescent="0.25">
      <c r="A91" s="94"/>
      <c r="B91" s="95"/>
      <c r="C91" s="75" t="s">
        <v>519</v>
      </c>
      <c r="D91" s="124"/>
      <c r="E91" s="23">
        <v>0</v>
      </c>
    </row>
    <row r="92" spans="1:8" ht="21.6" customHeight="1" x14ac:dyDescent="0.25">
      <c r="A92" s="83" t="s">
        <v>148</v>
      </c>
      <c r="B92" s="83"/>
      <c r="C92" s="81"/>
      <c r="D92" s="81"/>
      <c r="E92" s="23">
        <f>C84</f>
        <v>347</v>
      </c>
      <c r="H92"/>
    </row>
    <row r="93" spans="1:8" ht="21.6" customHeight="1" x14ac:dyDescent="0.25">
      <c r="A93" s="83"/>
      <c r="B93" s="83"/>
      <c r="C93" s="96" t="s">
        <v>149</v>
      </c>
      <c r="D93" s="96"/>
      <c r="E93" s="6">
        <f>('January 2027 - March 2027'!E112+E13)-SUM(E89:E92)</f>
        <v>46568.1</v>
      </c>
      <c r="H93"/>
    </row>
    <row r="94" spans="1:8" ht="21.6" customHeight="1" x14ac:dyDescent="0.25">
      <c r="H94"/>
    </row>
    <row r="95" spans="1:8" ht="21.6" customHeight="1" x14ac:dyDescent="0.25">
      <c r="A95" s="139" t="s">
        <v>476</v>
      </c>
      <c r="B95" s="139"/>
      <c r="C95" s="139"/>
      <c r="D95" s="139"/>
      <c r="E95" s="139"/>
      <c r="H95"/>
    </row>
    <row r="96" spans="1:8" ht="21.6" customHeight="1" x14ac:dyDescent="0.25">
      <c r="A96" s="82" t="s">
        <v>147</v>
      </c>
      <c r="B96" s="82"/>
      <c r="C96" s="82" t="s">
        <v>28</v>
      </c>
      <c r="D96" s="82"/>
      <c r="E96" s="28" t="s">
        <v>29</v>
      </c>
      <c r="H96"/>
    </row>
    <row r="97" spans="1:8" ht="21.6" customHeight="1" x14ac:dyDescent="0.25">
      <c r="A97" s="83" t="s">
        <v>477</v>
      </c>
      <c r="B97" s="83"/>
      <c r="C97" s="81"/>
      <c r="D97" s="81"/>
      <c r="E97" s="6">
        <f>E93</f>
        <v>46568.1</v>
      </c>
      <c r="H97"/>
    </row>
    <row r="98" spans="1:8" ht="21.6" customHeight="1" x14ac:dyDescent="0.25">
      <c r="A98" s="90" t="s">
        <v>127</v>
      </c>
      <c r="B98" s="91"/>
      <c r="C98" s="89" t="s">
        <v>342</v>
      </c>
      <c r="D98" s="89"/>
      <c r="E98" s="23">
        <v>0</v>
      </c>
      <c r="H98"/>
    </row>
    <row r="99" spans="1:8" ht="21.6" customHeight="1" x14ac:dyDescent="0.25">
      <c r="A99" s="92"/>
      <c r="B99" s="93"/>
      <c r="C99" s="81" t="s">
        <v>360</v>
      </c>
      <c r="D99" s="81"/>
      <c r="E99" s="23">
        <v>0</v>
      </c>
      <c r="H99"/>
    </row>
    <row r="100" spans="1:8" ht="39.950000000000003" customHeight="1" x14ac:dyDescent="0.25">
      <c r="A100" s="94"/>
      <c r="B100" s="95"/>
      <c r="C100" s="75" t="s">
        <v>519</v>
      </c>
      <c r="D100" s="124"/>
      <c r="E100" s="23">
        <v>0</v>
      </c>
    </row>
    <row r="101" spans="1:8" ht="21.6" customHeight="1" x14ac:dyDescent="0.25">
      <c r="A101" s="83" t="s">
        <v>148</v>
      </c>
      <c r="B101" s="83"/>
      <c r="C101" s="81"/>
      <c r="D101" s="81"/>
      <c r="E101" s="23">
        <f>C84</f>
        <v>347</v>
      </c>
      <c r="H101"/>
    </row>
    <row r="102" spans="1:8" ht="21.6" customHeight="1" x14ac:dyDescent="0.25">
      <c r="A102" s="83"/>
      <c r="B102" s="83"/>
      <c r="C102" s="87" t="s">
        <v>158</v>
      </c>
      <c r="D102" s="87"/>
      <c r="E102" s="6">
        <f>(E19+E97)-SUM(E98:E101)</f>
        <v>48626.1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82" t="s">
        <v>478</v>
      </c>
      <c r="B105" s="82"/>
      <c r="C105" s="82"/>
      <c r="D105" s="82"/>
      <c r="E105" s="82"/>
      <c r="H105"/>
    </row>
    <row r="106" spans="1:8" ht="21.6" customHeight="1" x14ac:dyDescent="0.25">
      <c r="A106" s="82" t="s">
        <v>147</v>
      </c>
      <c r="B106" s="82"/>
      <c r="C106" s="82" t="s">
        <v>28</v>
      </c>
      <c r="D106" s="82"/>
      <c r="E106" s="28" t="s">
        <v>29</v>
      </c>
      <c r="H106"/>
    </row>
    <row r="107" spans="1:8" ht="21.6" customHeight="1" x14ac:dyDescent="0.25">
      <c r="A107" s="83" t="s">
        <v>479</v>
      </c>
      <c r="B107" s="83"/>
      <c r="C107" s="81"/>
      <c r="D107" s="81"/>
      <c r="E107" s="6">
        <f>E102</f>
        <v>48626.1</v>
      </c>
      <c r="H107"/>
    </row>
    <row r="108" spans="1:8" ht="43.15" customHeight="1" x14ac:dyDescent="0.25">
      <c r="A108" s="90" t="s">
        <v>127</v>
      </c>
      <c r="B108" s="91"/>
      <c r="C108" s="89" t="s">
        <v>336</v>
      </c>
      <c r="D108" s="89"/>
      <c r="E108" s="23">
        <v>150</v>
      </c>
      <c r="H108"/>
    </row>
    <row r="109" spans="1:8" ht="21.6" customHeight="1" x14ac:dyDescent="0.25">
      <c r="A109" s="92"/>
      <c r="B109" s="93"/>
      <c r="C109" s="81" t="s">
        <v>360</v>
      </c>
      <c r="D109" s="81"/>
      <c r="E109" s="23">
        <v>0</v>
      </c>
      <c r="H109"/>
    </row>
    <row r="110" spans="1:8" ht="39.950000000000003" customHeight="1" x14ac:dyDescent="0.25">
      <c r="A110" s="94"/>
      <c r="B110" s="95"/>
      <c r="C110" s="75" t="s">
        <v>519</v>
      </c>
      <c r="D110" s="124"/>
      <c r="E110" s="23">
        <v>0</v>
      </c>
    </row>
    <row r="111" spans="1:8" ht="21.6" customHeight="1" x14ac:dyDescent="0.25">
      <c r="A111" s="83" t="s">
        <v>148</v>
      </c>
      <c r="B111" s="83"/>
      <c r="C111" s="81"/>
      <c r="D111" s="81"/>
      <c r="E111" s="23">
        <f>C84</f>
        <v>347</v>
      </c>
    </row>
    <row r="112" spans="1:8" ht="21.6" customHeight="1" x14ac:dyDescent="0.25">
      <c r="A112" s="83"/>
      <c r="B112" s="83"/>
      <c r="C112" s="87" t="s">
        <v>158</v>
      </c>
      <c r="D112" s="87"/>
      <c r="E112" s="6">
        <f>(E27+E107)-SUM(E108:E111)</f>
        <v>50656.1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A1:E1"/>
    <mergeCell ref="A4:B4"/>
    <mergeCell ref="A5:B5"/>
    <mergeCell ref="A8:E8"/>
    <mergeCell ref="C9:D9"/>
    <mergeCell ref="C10:D10"/>
    <mergeCell ref="C12:D12"/>
    <mergeCell ref="A13:B13"/>
    <mergeCell ref="C13:D13"/>
    <mergeCell ref="C11:D11"/>
    <mergeCell ref="A21:E21"/>
    <mergeCell ref="C22:D22"/>
    <mergeCell ref="C23:D23"/>
    <mergeCell ref="A15:E15"/>
    <mergeCell ref="C16:D16"/>
    <mergeCell ref="C17:D17"/>
    <mergeCell ref="C18:D18"/>
    <mergeCell ref="A19:B19"/>
    <mergeCell ref="C19:D19"/>
    <mergeCell ref="C26:D26"/>
    <mergeCell ref="A27:B27"/>
    <mergeCell ref="C27:D27"/>
    <mergeCell ref="A32:C32"/>
    <mergeCell ref="A34:C34"/>
    <mergeCell ref="C88:D88"/>
    <mergeCell ref="A39:C40"/>
    <mergeCell ref="A47:C47"/>
    <mergeCell ref="A51:C51"/>
    <mergeCell ref="A56:C56"/>
    <mergeCell ref="A59:C59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24:D24"/>
    <mergeCell ref="C25:D25"/>
    <mergeCell ref="C108:D108"/>
    <mergeCell ref="C109:D109"/>
    <mergeCell ref="A111:B111"/>
    <mergeCell ref="C111:D111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</mergeCells>
  <conditionalFormatting sqref="C34:C38">
    <cfRule type="cellIs" dxfId="12" priority="16" operator="equal">
      <formula>0</formula>
    </cfRule>
  </conditionalFormatting>
  <conditionalFormatting sqref="C40">
    <cfRule type="cellIs" dxfId="11" priority="15" operator="equal">
      <formula>0</formula>
    </cfRule>
  </conditionalFormatting>
  <conditionalFormatting sqref="C42:C50">
    <cfRule type="cellIs" dxfId="10" priority="14" operator="equal">
      <formula>0</formula>
    </cfRule>
  </conditionalFormatting>
  <conditionalFormatting sqref="C52:C55 C57:C58 C60:C64 C66:C69 C84">
    <cfRule type="cellIs" dxfId="9" priority="24" operator="equal">
      <formula>0</formula>
    </cfRule>
  </conditionalFormatting>
  <conditionalFormatting sqref="C71:C76">
    <cfRule type="cellIs" dxfId="8" priority="7" operator="equal">
      <formula>0</formula>
    </cfRule>
  </conditionalFormatting>
  <conditionalFormatting sqref="C74">
    <cfRule type="cellIs" dxfId="7" priority="8" operator="equal">
      <formula>0</formula>
    </cfRule>
  </conditionalFormatting>
  <conditionalFormatting sqref="D35:K35">
    <cfRule type="cellIs" dxfId="6" priority="17" operator="equal">
      <formula>0</formula>
    </cfRule>
  </conditionalFormatting>
  <conditionalFormatting sqref="E89:E92">
    <cfRule type="cellIs" dxfId="5" priority="5" operator="equal">
      <formula>0</formula>
    </cfRule>
  </conditionalFormatting>
  <conditionalFormatting sqref="E91">
    <cfRule type="cellIs" dxfId="4" priority="6" operator="equal">
      <formula>0</formula>
    </cfRule>
  </conditionalFormatting>
  <conditionalFormatting sqref="E98:E101">
    <cfRule type="cellIs" dxfId="3" priority="3" operator="equal">
      <formula>0</formula>
    </cfRule>
  </conditionalFormatting>
  <conditionalFormatting sqref="E100">
    <cfRule type="cellIs" dxfId="2" priority="4" operator="equal">
      <formula>0</formula>
    </cfRule>
  </conditionalFormatting>
  <conditionalFormatting sqref="E108:E111">
    <cfRule type="cellIs" dxfId="1" priority="1" operator="equal">
      <formula>0</formula>
    </cfRule>
  </conditionalFormatting>
  <conditionalFormatting sqref="E110">
    <cfRule type="cellIs" dxfId="0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7"/>
  <sheetViews>
    <sheetView topLeftCell="A22" zoomScaleNormal="100" workbookViewId="0">
      <selection activeCell="A26" sqref="A26:XFD2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109" t="s">
        <v>174</v>
      </c>
      <c r="B1" s="109"/>
      <c r="C1" s="109"/>
      <c r="D1" s="109"/>
      <c r="E1" s="109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175</v>
      </c>
      <c r="C3" s="6">
        <f>E144</f>
        <v>598.71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121" t="s">
        <v>22</v>
      </c>
      <c r="B4" s="121"/>
      <c r="C4" s="6">
        <f>SUM(C3)</f>
        <v>598.71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87" t="s">
        <v>23</v>
      </c>
      <c r="B5" s="87"/>
      <c r="C5" s="6">
        <f>C98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103" t="s">
        <v>176</v>
      </c>
      <c r="B8" s="103"/>
      <c r="C8" s="103"/>
      <c r="D8" s="103"/>
      <c r="E8" s="10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</row>
    <row r="10" spans="1:32" ht="21.6" customHeight="1" x14ac:dyDescent="0.25">
      <c r="A10" s="13" t="s">
        <v>177</v>
      </c>
      <c r="B10" s="14" t="s">
        <v>32</v>
      </c>
      <c r="C10" s="81" t="s">
        <v>33</v>
      </c>
      <c r="D10" s="81"/>
      <c r="E10" s="6">
        <v>2405</v>
      </c>
    </row>
    <row r="11" spans="1:32" ht="43.15" customHeight="1" x14ac:dyDescent="0.25">
      <c r="A11" s="13"/>
      <c r="B11" s="14" t="s">
        <v>178</v>
      </c>
      <c r="C11" s="81"/>
      <c r="D11" s="81"/>
      <c r="E11" s="6">
        <v>27</v>
      </c>
    </row>
    <row r="12" spans="1:32" ht="43.15" customHeight="1" x14ac:dyDescent="0.25">
      <c r="A12" s="13"/>
      <c r="B12" s="14" t="s">
        <v>179</v>
      </c>
      <c r="C12" s="81"/>
      <c r="D12" s="81"/>
      <c r="E12" s="6">
        <v>17</v>
      </c>
    </row>
    <row r="13" spans="1:32" ht="21.6" customHeight="1" x14ac:dyDescent="0.25">
      <c r="A13" s="13" t="s">
        <v>180</v>
      </c>
      <c r="B13" s="14" t="s">
        <v>181</v>
      </c>
      <c r="C13" s="81"/>
      <c r="D13" s="81"/>
      <c r="E13" s="6">
        <v>1500</v>
      </c>
    </row>
    <row r="14" spans="1:32" ht="39.950000000000003" customHeight="1" x14ac:dyDescent="0.25">
      <c r="A14" s="72" t="s">
        <v>536</v>
      </c>
      <c r="B14" s="17" t="s">
        <v>532</v>
      </c>
      <c r="C14" s="115" t="s">
        <v>535</v>
      </c>
      <c r="D14" s="76"/>
      <c r="E14" s="6">
        <v>14</v>
      </c>
      <c r="H14" s="62"/>
      <c r="I14" s="6"/>
    </row>
    <row r="15" spans="1:32" ht="21.6" customHeight="1" x14ac:dyDescent="0.25">
      <c r="A15" s="99"/>
      <c r="B15" s="99"/>
      <c r="C15" s="87" t="s">
        <v>35</v>
      </c>
      <c r="D15" s="87"/>
      <c r="E15" s="6">
        <f>SUM(E10:E14)</f>
        <v>3963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13.5" customHeight="1" x14ac:dyDescent="0.25">
      <c r="A16" s="15"/>
      <c r="B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03" t="s">
        <v>182</v>
      </c>
      <c r="B17" s="103"/>
      <c r="C17" s="103"/>
      <c r="D17" s="103"/>
      <c r="E17" s="103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" t="s">
        <v>4</v>
      </c>
      <c r="B18" s="1" t="s">
        <v>27</v>
      </c>
      <c r="C18" s="104" t="s">
        <v>28</v>
      </c>
      <c r="D18" s="104"/>
      <c r="E18" s="5" t="s">
        <v>29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spans="1:33" ht="21.6" customHeight="1" x14ac:dyDescent="0.25">
      <c r="A19" s="13" t="s">
        <v>183</v>
      </c>
      <c r="B19" s="14" t="s">
        <v>184</v>
      </c>
      <c r="C19" s="122" t="s">
        <v>185</v>
      </c>
      <c r="D19" s="122"/>
      <c r="E19" s="6">
        <v>204</v>
      </c>
    </row>
    <row r="20" spans="1:33" ht="21.6" customHeight="1" x14ac:dyDescent="0.25">
      <c r="A20" s="13" t="s">
        <v>183</v>
      </c>
      <c r="B20" s="14" t="s">
        <v>186</v>
      </c>
      <c r="C20" s="123" t="s">
        <v>187</v>
      </c>
      <c r="D20" s="123"/>
      <c r="E20" s="6">
        <v>207.5</v>
      </c>
    </row>
    <row r="21" spans="1:33" ht="21.6" customHeight="1" x14ac:dyDescent="0.25">
      <c r="A21" s="13" t="s">
        <v>188</v>
      </c>
      <c r="B21" s="14" t="s">
        <v>189</v>
      </c>
      <c r="C21" s="123" t="s">
        <v>190</v>
      </c>
      <c r="D21" s="123"/>
      <c r="E21" s="6">
        <v>900</v>
      </c>
    </row>
    <row r="22" spans="1:33" ht="21.6" customHeight="1" x14ac:dyDescent="0.25">
      <c r="A22" s="13" t="s">
        <v>191</v>
      </c>
      <c r="B22" s="14" t="s">
        <v>32</v>
      </c>
      <c r="C22" s="81" t="s">
        <v>33</v>
      </c>
      <c r="D22" s="81"/>
      <c r="E22" s="6">
        <v>2405</v>
      </c>
    </row>
    <row r="23" spans="1:33" ht="21.6" customHeight="1" x14ac:dyDescent="0.25">
      <c r="A23" s="13" t="s">
        <v>192</v>
      </c>
      <c r="B23" s="14" t="s">
        <v>193</v>
      </c>
      <c r="C23" s="81" t="s">
        <v>194</v>
      </c>
      <c r="D23" s="81"/>
      <c r="E23" s="6">
        <v>0</v>
      </c>
    </row>
    <row r="24" spans="1:33" ht="43.15" customHeight="1" x14ac:dyDescent="0.25">
      <c r="A24" s="13"/>
      <c r="B24" s="14" t="s">
        <v>179</v>
      </c>
      <c r="C24" s="81"/>
      <c r="D24" s="81"/>
      <c r="E24" s="6">
        <v>17</v>
      </c>
    </row>
    <row r="25" spans="1:33" ht="43.15" customHeight="1" x14ac:dyDescent="0.25">
      <c r="A25" s="13"/>
      <c r="B25" s="14" t="s">
        <v>178</v>
      </c>
      <c r="C25" s="81"/>
      <c r="D25" s="81"/>
      <c r="E25" s="6">
        <v>27</v>
      </c>
    </row>
    <row r="26" spans="1:33" ht="60" customHeight="1" x14ac:dyDescent="0.25">
      <c r="A26" s="72" t="s">
        <v>537</v>
      </c>
      <c r="B26" s="73" t="s">
        <v>538</v>
      </c>
      <c r="C26" s="115" t="s">
        <v>548</v>
      </c>
      <c r="D26" s="76"/>
      <c r="E26" s="6">
        <v>96</v>
      </c>
    </row>
    <row r="27" spans="1:33" ht="21.6" customHeight="1" x14ac:dyDescent="0.25">
      <c r="A27" s="13" t="s">
        <v>195</v>
      </c>
      <c r="B27" s="14" t="s">
        <v>53</v>
      </c>
      <c r="C27" s="81" t="s">
        <v>196</v>
      </c>
      <c r="D27" s="81"/>
      <c r="E27" s="6">
        <v>0</v>
      </c>
    </row>
    <row r="28" spans="1:33" ht="13.5" customHeight="1" x14ac:dyDescent="0.25">
      <c r="A28" s="99"/>
      <c r="B28" s="99"/>
      <c r="C28" s="87" t="s">
        <v>35</v>
      </c>
      <c r="D28" s="87"/>
      <c r="E28" s="6">
        <f>SUM(E19:E27)</f>
        <v>3856.5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5"/>
      <c r="B29" s="15"/>
      <c r="C29" s="15"/>
      <c r="D29" s="32"/>
      <c r="E29" s="33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03" t="s">
        <v>197</v>
      </c>
      <c r="B30" s="103"/>
      <c r="C30" s="103"/>
      <c r="D30" s="103"/>
      <c r="E30" s="103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21.6" customHeight="1" x14ac:dyDescent="0.25">
      <c r="A31" s="1" t="s">
        <v>4</v>
      </c>
      <c r="B31" s="1" t="s">
        <v>27</v>
      </c>
      <c r="C31" s="104" t="s">
        <v>28</v>
      </c>
      <c r="D31" s="104"/>
      <c r="E31" s="5" t="s">
        <v>29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ht="43.15" customHeight="1" x14ac:dyDescent="0.25">
      <c r="A32" s="13" t="s">
        <v>198</v>
      </c>
      <c r="B32" s="14" t="s">
        <v>53</v>
      </c>
      <c r="C32" s="81" t="s">
        <v>196</v>
      </c>
      <c r="D32" s="81"/>
      <c r="E32" s="6">
        <v>0</v>
      </c>
    </row>
    <row r="33" spans="1:5" ht="50.1" customHeight="1" x14ac:dyDescent="0.25">
      <c r="A33" s="13"/>
      <c r="B33" s="14" t="s">
        <v>199</v>
      </c>
      <c r="C33" s="81"/>
      <c r="D33" s="81"/>
      <c r="E33" s="6">
        <v>270</v>
      </c>
    </row>
    <row r="34" spans="1:5" ht="21.6" customHeight="1" x14ac:dyDescent="0.25">
      <c r="A34" s="13" t="s">
        <v>198</v>
      </c>
      <c r="B34" s="14" t="s">
        <v>32</v>
      </c>
      <c r="C34" s="81" t="s">
        <v>33</v>
      </c>
      <c r="D34" s="81"/>
      <c r="E34" s="6">
        <v>2405</v>
      </c>
    </row>
    <row r="35" spans="1:5" ht="21.6" customHeight="1" x14ac:dyDescent="0.25">
      <c r="A35" s="13"/>
      <c r="B35" s="14" t="s">
        <v>200</v>
      </c>
      <c r="C35" s="81"/>
      <c r="D35" s="81"/>
      <c r="E35" s="6">
        <v>204</v>
      </c>
    </row>
    <row r="36" spans="1:5" ht="21.6" customHeight="1" x14ac:dyDescent="0.25">
      <c r="A36" s="13" t="s">
        <v>198</v>
      </c>
      <c r="B36" s="14" t="s">
        <v>201</v>
      </c>
      <c r="C36" s="81"/>
      <c r="D36" s="81"/>
      <c r="E36" s="6">
        <v>27</v>
      </c>
    </row>
    <row r="37" spans="1:5" ht="43.15" customHeight="1" x14ac:dyDescent="0.25">
      <c r="A37" s="13" t="s">
        <v>202</v>
      </c>
      <c r="B37" s="14" t="s">
        <v>203</v>
      </c>
      <c r="C37" s="81"/>
      <c r="D37" s="81"/>
      <c r="E37" s="6">
        <v>1000</v>
      </c>
    </row>
    <row r="38" spans="1:5" ht="43.15" customHeight="1" x14ac:dyDescent="0.25">
      <c r="A38" s="13" t="s">
        <v>204</v>
      </c>
      <c r="B38" s="14" t="s">
        <v>205</v>
      </c>
      <c r="C38" s="89" t="s">
        <v>206</v>
      </c>
      <c r="D38" s="89"/>
      <c r="E38" s="6">
        <v>100</v>
      </c>
    </row>
    <row r="39" spans="1:5" ht="39.950000000000003" customHeight="1" x14ac:dyDescent="0.25">
      <c r="A39" s="13" t="s">
        <v>207</v>
      </c>
      <c r="B39" s="14" t="s">
        <v>208</v>
      </c>
      <c r="C39" s="89" t="s">
        <v>209</v>
      </c>
      <c r="D39" s="89"/>
      <c r="E39" s="6">
        <v>500</v>
      </c>
    </row>
    <row r="40" spans="1:5" ht="21.6" customHeight="1" x14ac:dyDescent="0.25">
      <c r="A40" s="34"/>
      <c r="B40" s="14" t="s">
        <v>210</v>
      </c>
      <c r="C40" s="81" t="s">
        <v>211</v>
      </c>
      <c r="D40" s="81"/>
      <c r="E40" s="6">
        <v>800</v>
      </c>
    </row>
    <row r="41" spans="1:5" ht="21.6" customHeight="1" x14ac:dyDescent="0.25">
      <c r="A41" s="34"/>
      <c r="B41" s="14" t="s">
        <v>542</v>
      </c>
      <c r="C41" s="100" t="s">
        <v>543</v>
      </c>
      <c r="D41" s="76"/>
      <c r="E41" s="6">
        <v>204</v>
      </c>
    </row>
    <row r="42" spans="1:5" ht="13.5" customHeight="1" x14ac:dyDescent="0.25">
      <c r="A42" s="99"/>
      <c r="B42" s="99"/>
      <c r="C42" s="87" t="s">
        <v>35</v>
      </c>
      <c r="D42" s="87"/>
      <c r="E42" s="6">
        <f>SUM(E32:E41)</f>
        <v>5510</v>
      </c>
    </row>
    <row r="43" spans="1:5" ht="12.75" customHeight="1" x14ac:dyDescent="0.25">
      <c r="A43" s="15"/>
      <c r="B43" s="15"/>
      <c r="C43" s="15"/>
      <c r="D43" s="32"/>
      <c r="E43" s="33"/>
    </row>
    <row r="44" spans="1:5" ht="13.5" customHeight="1" x14ac:dyDescent="0.25">
      <c r="A44" s="15"/>
      <c r="B44" s="15"/>
      <c r="C44" s="15"/>
      <c r="D44" s="32"/>
      <c r="E44" s="33"/>
    </row>
    <row r="45" spans="1:5" ht="13.5" customHeight="1" x14ac:dyDescent="0.25">
      <c r="A45" s="15"/>
      <c r="B45" s="15"/>
      <c r="C45" s="15"/>
      <c r="D45" s="32"/>
      <c r="E45" s="33"/>
    </row>
    <row r="46" spans="1:5" ht="21.6" customHeight="1" x14ac:dyDescent="0.25">
      <c r="A46" s="15"/>
      <c r="B46" s="15"/>
    </row>
    <row r="47" spans="1:5" ht="21.6" customHeight="1" x14ac:dyDescent="0.25">
      <c r="A47" s="97" t="s">
        <v>212</v>
      </c>
      <c r="B47" s="97"/>
      <c r="C47" s="97"/>
    </row>
    <row r="48" spans="1:5" ht="21.6" customHeight="1" x14ac:dyDescent="0.25">
      <c r="A48" s="22" t="s">
        <v>27</v>
      </c>
      <c r="B48" s="22" t="s">
        <v>28</v>
      </c>
      <c r="C48" s="9" t="s">
        <v>29</v>
      </c>
      <c r="D48" s="20"/>
    </row>
    <row r="49" spans="1:3" ht="21.6" customHeight="1" x14ac:dyDescent="0.25">
      <c r="A49" s="84" t="s">
        <v>67</v>
      </c>
      <c r="B49" s="84"/>
      <c r="C49" s="84"/>
    </row>
    <row r="50" spans="1:3" ht="21.6" customHeight="1" x14ac:dyDescent="0.25">
      <c r="A50" s="13" t="s">
        <v>69</v>
      </c>
      <c r="B50" s="14"/>
      <c r="C50" s="23">
        <v>204</v>
      </c>
    </row>
    <row r="51" spans="1:3" ht="21.6" customHeight="1" x14ac:dyDescent="0.25">
      <c r="A51" s="13" t="s">
        <v>46</v>
      </c>
      <c r="B51" s="4"/>
      <c r="C51" s="23">
        <v>0</v>
      </c>
    </row>
    <row r="52" spans="1:3" ht="21.6" customHeight="1" x14ac:dyDescent="0.25">
      <c r="A52" s="13" t="s">
        <v>70</v>
      </c>
      <c r="B52" s="14" t="s">
        <v>71</v>
      </c>
      <c r="C52" s="23">
        <v>207.5</v>
      </c>
    </row>
    <row r="53" spans="1:3" ht="21.6" customHeight="1" x14ac:dyDescent="0.25">
      <c r="A53" s="25"/>
      <c r="B53" s="11" t="s">
        <v>73</v>
      </c>
      <c r="C53" s="23">
        <f>SUM(C50:C52)</f>
        <v>411.5</v>
      </c>
    </row>
    <row r="54" spans="1:3" ht="21.6" customHeight="1" x14ac:dyDescent="0.25">
      <c r="A54" s="84" t="s">
        <v>76</v>
      </c>
      <c r="B54" s="84"/>
      <c r="C54" s="84"/>
    </row>
    <row r="55" spans="1:3" ht="21.6" customHeight="1" x14ac:dyDescent="0.25">
      <c r="A55" s="84"/>
      <c r="B55" s="84"/>
      <c r="C55" s="84"/>
    </row>
    <row r="56" spans="1:3" ht="21.6" customHeight="1" x14ac:dyDescent="0.25">
      <c r="A56" s="13" t="s">
        <v>78</v>
      </c>
      <c r="B56" s="14"/>
      <c r="C56" s="23">
        <v>0</v>
      </c>
    </row>
    <row r="57" spans="1:3" ht="21.6" customHeight="1" x14ac:dyDescent="0.25">
      <c r="A57" s="13" t="s">
        <v>80</v>
      </c>
      <c r="B57" s="14"/>
      <c r="C57" s="23">
        <v>0</v>
      </c>
    </row>
    <row r="58" spans="1:3" ht="21.6" customHeight="1" x14ac:dyDescent="0.25">
      <c r="A58" s="13" t="s">
        <v>82</v>
      </c>
      <c r="B58" s="14"/>
      <c r="C58" s="23">
        <v>0</v>
      </c>
    </row>
    <row r="59" spans="1:3" ht="21.6" customHeight="1" x14ac:dyDescent="0.25">
      <c r="A59" s="13" t="s">
        <v>84</v>
      </c>
      <c r="B59" s="14"/>
      <c r="C59" s="23">
        <v>0</v>
      </c>
    </row>
    <row r="60" spans="1:3" ht="21.6" customHeight="1" x14ac:dyDescent="0.25">
      <c r="A60" s="13" t="s">
        <v>213</v>
      </c>
      <c r="B60" s="14"/>
      <c r="C60" s="23">
        <v>0</v>
      </c>
    </row>
    <row r="61" spans="1:3" ht="21.6" customHeight="1" x14ac:dyDescent="0.25">
      <c r="A61" s="13"/>
      <c r="B61" s="11" t="s">
        <v>86</v>
      </c>
      <c r="C61" s="23">
        <f>SUM(C56:C60)</f>
        <v>0</v>
      </c>
    </row>
    <row r="62" spans="1:3" ht="21.6" customHeight="1" x14ac:dyDescent="0.25">
      <c r="A62" s="84" t="s">
        <v>88</v>
      </c>
      <c r="B62" s="84"/>
      <c r="C62" s="84"/>
    </row>
    <row r="63" spans="1:3" ht="21.6" customHeight="1" x14ac:dyDescent="0.25">
      <c r="A63" s="13" t="s">
        <v>90</v>
      </c>
      <c r="B63" s="14" t="s">
        <v>91</v>
      </c>
      <c r="C63" s="23">
        <v>0</v>
      </c>
    </row>
    <row r="64" spans="1:3" ht="21.6" customHeight="1" x14ac:dyDescent="0.25">
      <c r="A64" s="13" t="s">
        <v>93</v>
      </c>
      <c r="B64" s="14" t="s">
        <v>94</v>
      </c>
      <c r="C64" s="23">
        <v>0</v>
      </c>
    </row>
    <row r="65" spans="1:33" ht="21.6" customHeight="1" x14ac:dyDescent="0.25">
      <c r="A65" s="13"/>
      <c r="B65" s="11" t="s">
        <v>96</v>
      </c>
      <c r="C65" s="23">
        <f>SUM(C63:C64)</f>
        <v>0</v>
      </c>
    </row>
    <row r="66" spans="1:33" ht="21.6" customHeight="1" x14ac:dyDescent="0.25">
      <c r="A66" s="84" t="s">
        <v>98</v>
      </c>
      <c r="B66" s="84"/>
      <c r="C66" s="84"/>
    </row>
    <row r="67" spans="1:33" ht="21.6" customHeight="1" x14ac:dyDescent="0.25">
      <c r="A67" s="13" t="s">
        <v>100</v>
      </c>
      <c r="B67" s="14" t="s">
        <v>101</v>
      </c>
      <c r="C67" s="23">
        <v>0</v>
      </c>
    </row>
    <row r="68" spans="1:33" ht="21.6" customHeight="1" x14ac:dyDescent="0.25">
      <c r="A68" s="25"/>
      <c r="B68" s="14" t="s">
        <v>103</v>
      </c>
      <c r="C68" s="23">
        <v>0</v>
      </c>
    </row>
    <row r="69" spans="1:33" ht="21.6" customHeight="1" x14ac:dyDescent="0.25">
      <c r="A69" s="25"/>
      <c r="B69" s="14" t="s">
        <v>105</v>
      </c>
      <c r="C69" s="23">
        <v>0</v>
      </c>
    </row>
    <row r="70" spans="1:33" ht="21.6" customHeight="1" x14ac:dyDescent="0.25">
      <c r="A70" s="25"/>
      <c r="B70" s="11" t="s">
        <v>107</v>
      </c>
      <c r="C70" s="23">
        <f>SUM(C67:C69)</f>
        <v>0</v>
      </c>
    </row>
    <row r="71" spans="1:33" ht="21.6" customHeight="1" x14ac:dyDescent="0.25">
      <c r="A71" s="84" t="s">
        <v>108</v>
      </c>
      <c r="B71" s="84"/>
      <c r="C71" s="84"/>
    </row>
    <row r="72" spans="1:33" ht="21.6" customHeight="1" x14ac:dyDescent="0.25">
      <c r="A72" s="13" t="s">
        <v>109</v>
      </c>
      <c r="B72" s="14" t="s">
        <v>110</v>
      </c>
      <c r="C72" s="23">
        <v>0</v>
      </c>
    </row>
    <row r="73" spans="1:33" ht="21.6" customHeight="1" x14ac:dyDescent="0.25">
      <c r="A73" s="25"/>
      <c r="B73" s="11" t="s">
        <v>111</v>
      </c>
      <c r="C73" s="23">
        <f>SUM(C72)</f>
        <v>0</v>
      </c>
    </row>
    <row r="74" spans="1:33" s="35" customFormat="1" ht="43.15" customHeight="1" x14ac:dyDescent="0.25">
      <c r="A74" s="84" t="s">
        <v>112</v>
      </c>
      <c r="B74" s="84"/>
      <c r="C74" s="84"/>
      <c r="D74"/>
      <c r="E74"/>
      <c r="F74"/>
      <c r="G74"/>
      <c r="H74" s="31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</row>
    <row r="75" spans="1:33" ht="21.6" customHeight="1" x14ac:dyDescent="0.25">
      <c r="A75" s="13" t="s">
        <v>113</v>
      </c>
      <c r="B75" s="14" t="s">
        <v>114</v>
      </c>
      <c r="C75" s="23">
        <v>0</v>
      </c>
    </row>
    <row r="76" spans="1:33" ht="43.15" customHeight="1" x14ac:dyDescent="0.25">
      <c r="A76" s="13" t="s">
        <v>115</v>
      </c>
      <c r="B76" s="14" t="s">
        <v>116</v>
      </c>
      <c r="C76" s="23">
        <v>0</v>
      </c>
    </row>
    <row r="77" spans="1:33" ht="21.6" customHeight="1" x14ac:dyDescent="0.25">
      <c r="A77" s="13" t="s">
        <v>117</v>
      </c>
      <c r="B77" s="14" t="s">
        <v>118</v>
      </c>
      <c r="C77" s="23">
        <v>0</v>
      </c>
    </row>
    <row r="78" spans="1:33" ht="21.6" customHeight="1" x14ac:dyDescent="0.25">
      <c r="A78" s="13" t="s">
        <v>119</v>
      </c>
      <c r="B78" s="14" t="s">
        <v>119</v>
      </c>
      <c r="C78" s="23">
        <v>0</v>
      </c>
    </row>
    <row r="79" spans="1:33" ht="21.6" customHeight="1" x14ac:dyDescent="0.25">
      <c r="A79" s="13"/>
      <c r="B79" s="11" t="s">
        <v>22</v>
      </c>
      <c r="C79" s="23">
        <f>SUM(C75:C78)</f>
        <v>0</v>
      </c>
    </row>
    <row r="80" spans="1:33" ht="21.6" customHeight="1" x14ac:dyDescent="0.25">
      <c r="A80" s="84" t="s">
        <v>121</v>
      </c>
      <c r="B80" s="84"/>
      <c r="C80" s="84"/>
    </row>
    <row r="81" spans="1:8" ht="21.6" customHeight="1" x14ac:dyDescent="0.25">
      <c r="A81" s="13" t="s">
        <v>122</v>
      </c>
      <c r="B81" s="4"/>
      <c r="C81" s="23">
        <v>0</v>
      </c>
    </row>
    <row r="82" spans="1:8" ht="21.6" customHeight="1" x14ac:dyDescent="0.25">
      <c r="A82" s="25" t="s">
        <v>123</v>
      </c>
      <c r="B82" s="4" t="s">
        <v>124</v>
      </c>
      <c r="C82" s="23">
        <v>0</v>
      </c>
    </row>
    <row r="83" spans="1:8" ht="21.6" customHeight="1" x14ac:dyDescent="0.25">
      <c r="A83" s="13" t="s">
        <v>53</v>
      </c>
      <c r="B83" s="14" t="s">
        <v>125</v>
      </c>
      <c r="C83" s="23">
        <v>0</v>
      </c>
    </row>
    <row r="84" spans="1:8" ht="21.6" customHeight="1" x14ac:dyDescent="0.25">
      <c r="A84" s="13"/>
      <c r="B84" s="11" t="s">
        <v>126</v>
      </c>
      <c r="C84" s="23">
        <f>C83</f>
        <v>0</v>
      </c>
    </row>
    <row r="85" spans="1:8" ht="21.6" customHeight="1" x14ac:dyDescent="0.25">
      <c r="A85" s="84" t="s">
        <v>127</v>
      </c>
      <c r="B85" s="84"/>
      <c r="C85" s="84"/>
    </row>
    <row r="86" spans="1:8" ht="21.6" customHeight="1" x14ac:dyDescent="0.25">
      <c r="A86" s="13" t="s">
        <v>128</v>
      </c>
      <c r="B86" s="4" t="s">
        <v>129</v>
      </c>
      <c r="C86" s="23">
        <v>600</v>
      </c>
    </row>
    <row r="87" spans="1:8" ht="60" customHeight="1" x14ac:dyDescent="0.25">
      <c r="A87" s="7" t="s">
        <v>130</v>
      </c>
      <c r="B87" s="36" t="s">
        <v>131</v>
      </c>
      <c r="C87" s="23">
        <v>68</v>
      </c>
    </row>
    <row r="88" spans="1:8" ht="21.6" customHeight="1" x14ac:dyDescent="0.25">
      <c r="A88" s="13" t="s">
        <v>132</v>
      </c>
      <c r="B88" s="14" t="s">
        <v>214</v>
      </c>
      <c r="C88" s="23">
        <v>79</v>
      </c>
    </row>
    <row r="89" spans="1:8" ht="21.6" customHeight="1" x14ac:dyDescent="0.25">
      <c r="A89" s="13" t="s">
        <v>134</v>
      </c>
      <c r="B89" s="14" t="s">
        <v>215</v>
      </c>
      <c r="C89" s="23">
        <v>870</v>
      </c>
    </row>
    <row r="90" spans="1:8" ht="21.6" customHeight="1" x14ac:dyDescent="0.25">
      <c r="A90" s="25"/>
      <c r="B90" s="27" t="s">
        <v>136</v>
      </c>
      <c r="C90" s="23">
        <f>SUM(C86:C89)</f>
        <v>1617</v>
      </c>
    </row>
    <row r="91" spans="1:8" ht="21.6" customHeight="1" x14ac:dyDescent="0.25">
      <c r="A91" s="25"/>
      <c r="B91" s="27" t="s">
        <v>22</v>
      </c>
      <c r="C91" s="23">
        <f>C53+C61+C65+C70+C73+C79+C84+C90</f>
        <v>2028.5</v>
      </c>
      <c r="F91" s="15"/>
      <c r="G91" s="15"/>
      <c r="H91" s="15"/>
    </row>
    <row r="92" spans="1:8" ht="21.6" customHeight="1" x14ac:dyDescent="0.25">
      <c r="A92" s="84" t="s">
        <v>138</v>
      </c>
      <c r="B92" s="84"/>
      <c r="C92" s="84"/>
      <c r="D92" s="15"/>
      <c r="E92" s="15"/>
      <c r="F92" s="15"/>
      <c r="G92" s="15"/>
      <c r="H92" s="15"/>
    </row>
    <row r="93" spans="1:8" ht="21.6" customHeight="1" x14ac:dyDescent="0.25">
      <c r="A93" s="25" t="s">
        <v>139</v>
      </c>
      <c r="B93" s="4"/>
      <c r="C93" s="6">
        <f>IF(('April 2024 - June 2024'!C83 + 'April 2024 - June 2024'!E125)+SUM(E104+E123+E136) &lt; 0,('April 2024 - June 2024'!C83 + 'April 2024 - June 2024'!E125)+SUM(E104+E123+E136), TEXT(('April 2024 - June 2024'!C83 + 'April 2024 - June 2024'!E125)-SUM(E104+E123+E136),"+$0.00"))</f>
        <v>-7933</v>
      </c>
      <c r="D93" s="15"/>
      <c r="E93" s="15"/>
      <c r="F93" s="15"/>
      <c r="G93" s="15"/>
      <c r="H93" s="15"/>
    </row>
    <row r="94" spans="1:8" ht="21.6" customHeight="1" x14ac:dyDescent="0.25">
      <c r="A94" s="25" t="s">
        <v>140</v>
      </c>
      <c r="B94" s="4"/>
      <c r="C94" s="6">
        <v>0</v>
      </c>
      <c r="D94" s="15"/>
      <c r="E94" s="15"/>
      <c r="F94" s="15"/>
      <c r="G94" s="15"/>
      <c r="H94" s="15"/>
    </row>
    <row r="95" spans="1:8" ht="43.15" customHeight="1" x14ac:dyDescent="0.25">
      <c r="A95" s="25" t="s">
        <v>141</v>
      </c>
      <c r="B95" s="4"/>
      <c r="C95" s="6">
        <f>IF(('April 2024 - June 2024'!C85)+SUM(E124+E137) &lt; 0,('April 2024 - June 2024'!C85)+SUM(E124+E137), TEXT(('April 2024 - June 2024'!C85)+SUM(E124+E137),"+$0.00"))</f>
        <v>-500</v>
      </c>
      <c r="D95" s="15"/>
      <c r="E95" s="15"/>
      <c r="F95" s="15"/>
      <c r="G95" s="15"/>
      <c r="H95" s="15"/>
    </row>
    <row r="96" spans="1:8" ht="43.15" customHeight="1" x14ac:dyDescent="0.25">
      <c r="A96" s="13" t="s">
        <v>142</v>
      </c>
      <c r="B96" s="4"/>
      <c r="C96" s="6">
        <v>0</v>
      </c>
      <c r="D96" s="15"/>
      <c r="E96" s="15"/>
      <c r="F96" s="15"/>
      <c r="G96" s="15"/>
      <c r="H96" s="15"/>
    </row>
    <row r="97" spans="1:8" ht="21.6" customHeight="1" x14ac:dyDescent="0.25">
      <c r="A97" s="13" t="s">
        <v>216</v>
      </c>
      <c r="B97" s="4"/>
      <c r="C97" s="6">
        <v>0</v>
      </c>
      <c r="D97" s="15"/>
      <c r="E97" s="15"/>
      <c r="F97" s="15"/>
      <c r="G97" s="15"/>
      <c r="H97" s="15"/>
    </row>
    <row r="98" spans="1:8" ht="21.6" customHeight="1" x14ac:dyDescent="0.25">
      <c r="A98" s="25"/>
      <c r="B98" s="27" t="s">
        <v>144</v>
      </c>
      <c r="C98" s="6">
        <f>C93+C94+C95+C96+C97</f>
        <v>-8433</v>
      </c>
      <c r="D98" s="15"/>
      <c r="E98" s="15"/>
      <c r="F98" s="15"/>
      <c r="G98" s="15"/>
      <c r="H98" s="15"/>
    </row>
    <row r="99" spans="1:8" ht="13.5" customHeight="1" x14ac:dyDescent="0.25">
      <c r="A99" s="13"/>
      <c r="B99" s="11" t="s">
        <v>145</v>
      </c>
      <c r="C99" s="23">
        <f>C91</f>
        <v>2028.5</v>
      </c>
      <c r="D99" s="15"/>
      <c r="E99" s="15"/>
      <c r="F99" s="15"/>
      <c r="G99" s="15"/>
      <c r="H99" s="15"/>
    </row>
    <row r="100" spans="1:8" ht="13.5" customHeight="1" x14ac:dyDescent="0.25">
      <c r="A100" s="15"/>
      <c r="B100" s="15"/>
      <c r="D100" s="15"/>
      <c r="E100" s="15"/>
    </row>
    <row r="101" spans="1:8" ht="21.6" customHeight="1" x14ac:dyDescent="0.25">
      <c r="A101" s="15"/>
      <c r="B101" s="15"/>
    </row>
    <row r="102" spans="1:8" ht="21.6" customHeight="1" x14ac:dyDescent="0.25">
      <c r="A102" s="82" t="s">
        <v>217</v>
      </c>
      <c r="B102" s="82"/>
      <c r="C102" s="82"/>
      <c r="D102" s="82"/>
      <c r="E102" s="82"/>
    </row>
    <row r="103" spans="1:8" ht="21.6" customHeight="1" x14ac:dyDescent="0.25">
      <c r="A103" s="82" t="s">
        <v>147</v>
      </c>
      <c r="B103" s="82"/>
      <c r="C103" s="82" t="s">
        <v>28</v>
      </c>
      <c r="D103" s="82"/>
      <c r="E103" s="28" t="s">
        <v>29</v>
      </c>
      <c r="H103" s="15"/>
    </row>
    <row r="104" spans="1:8" ht="21.6" customHeight="1" x14ac:dyDescent="0.25">
      <c r="A104" s="90" t="s">
        <v>127</v>
      </c>
      <c r="B104" s="91"/>
      <c r="C104" s="81" t="s">
        <v>218</v>
      </c>
      <c r="D104" s="81"/>
      <c r="E104" s="23">
        <v>1000</v>
      </c>
      <c r="H104" s="15"/>
    </row>
    <row r="105" spans="1:8" ht="21.6" customHeight="1" x14ac:dyDescent="0.25">
      <c r="A105" s="92"/>
      <c r="B105" s="93"/>
      <c r="C105" s="81" t="s">
        <v>219</v>
      </c>
      <c r="D105" s="81"/>
      <c r="E105" s="23">
        <v>0</v>
      </c>
      <c r="H105" s="15"/>
    </row>
    <row r="106" spans="1:8" ht="21.6" customHeight="1" x14ac:dyDescent="0.25">
      <c r="A106" s="92"/>
      <c r="B106" s="93"/>
      <c r="C106" s="81" t="s">
        <v>220</v>
      </c>
      <c r="D106" s="81"/>
      <c r="E106" s="23">
        <v>788</v>
      </c>
      <c r="H106" s="15"/>
    </row>
    <row r="107" spans="1:8" ht="21.6" customHeight="1" x14ac:dyDescent="0.25">
      <c r="A107" s="92"/>
      <c r="B107" s="93"/>
      <c r="C107" s="81" t="s">
        <v>221</v>
      </c>
      <c r="D107" s="81"/>
      <c r="E107" s="23">
        <v>318</v>
      </c>
      <c r="H107" s="15"/>
    </row>
    <row r="108" spans="1:8" ht="21.6" customHeight="1" x14ac:dyDescent="0.25">
      <c r="A108" s="92"/>
      <c r="B108" s="93"/>
      <c r="C108" s="81" t="s">
        <v>222</v>
      </c>
      <c r="D108" s="81"/>
      <c r="E108" s="23">
        <v>600</v>
      </c>
      <c r="H108" s="15"/>
    </row>
    <row r="109" spans="1:8" ht="21.6" customHeight="1" x14ac:dyDescent="0.25">
      <c r="A109" s="92"/>
      <c r="B109" s="93"/>
      <c r="C109" s="81" t="s">
        <v>223</v>
      </c>
      <c r="D109" s="81"/>
      <c r="E109" s="23">
        <v>264</v>
      </c>
      <c r="H109" s="15"/>
    </row>
    <row r="110" spans="1:8" ht="21.6" customHeight="1" x14ac:dyDescent="0.25">
      <c r="A110" s="92"/>
      <c r="B110" s="93"/>
      <c r="C110" s="81" t="s">
        <v>224</v>
      </c>
      <c r="D110" s="81"/>
      <c r="E110" s="23">
        <v>60</v>
      </c>
      <c r="H110" s="15"/>
    </row>
    <row r="111" spans="1:8" ht="21.6" customHeight="1" x14ac:dyDescent="0.25">
      <c r="A111" s="92"/>
      <c r="B111" s="93"/>
      <c r="C111" s="81" t="s">
        <v>225</v>
      </c>
      <c r="D111" s="81"/>
      <c r="E111" s="23">
        <v>900</v>
      </c>
      <c r="H111" s="15"/>
    </row>
    <row r="112" spans="1:8" ht="21.6" customHeight="1" x14ac:dyDescent="0.25">
      <c r="A112" s="92"/>
      <c r="B112" s="93"/>
      <c r="C112" s="81" t="s">
        <v>226</v>
      </c>
      <c r="D112" s="81"/>
      <c r="E112" s="23">
        <v>204</v>
      </c>
      <c r="H112" s="15"/>
    </row>
    <row r="113" spans="1:8" ht="21.6" customHeight="1" x14ac:dyDescent="0.25">
      <c r="A113" s="92"/>
      <c r="B113" s="93"/>
      <c r="C113" s="81" t="s">
        <v>227</v>
      </c>
      <c r="D113" s="81"/>
      <c r="E113" s="23">
        <v>207.5</v>
      </c>
      <c r="H113" s="15"/>
    </row>
    <row r="114" spans="1:8" ht="21.6" customHeight="1" x14ac:dyDescent="0.25">
      <c r="A114" s="94"/>
      <c r="B114" s="95"/>
      <c r="C114" s="116" t="s">
        <v>546</v>
      </c>
      <c r="D114" s="117"/>
      <c r="E114" s="23">
        <v>139.28</v>
      </c>
      <c r="H114" s="15"/>
    </row>
    <row r="115" spans="1:8" ht="21.6" customHeight="1" x14ac:dyDescent="0.25">
      <c r="A115" s="83" t="s">
        <v>148</v>
      </c>
      <c r="B115" s="83"/>
      <c r="C115" s="88"/>
      <c r="D115" s="88"/>
      <c r="E115" s="23">
        <f>C99</f>
        <v>2028.5</v>
      </c>
      <c r="H115" s="15"/>
    </row>
    <row r="116" spans="1:8" ht="13.5" customHeight="1" x14ac:dyDescent="0.25">
      <c r="A116" s="86"/>
      <c r="B116" s="86"/>
      <c r="C116" s="96" t="s">
        <v>149</v>
      </c>
      <c r="D116" s="96"/>
      <c r="E116" s="6">
        <f>('April 2024 - June 2024'!E127+E15)-SUM(E104:E115)</f>
        <v>495.83999999999924</v>
      </c>
      <c r="H116" s="15"/>
    </row>
    <row r="117" spans="1:8" ht="21.6" customHeight="1" x14ac:dyDescent="0.25">
      <c r="H117" s="15"/>
    </row>
    <row r="118" spans="1:8" ht="21.6" customHeight="1" x14ac:dyDescent="0.25">
      <c r="A118" s="82" t="s">
        <v>228</v>
      </c>
      <c r="B118" s="82"/>
      <c r="C118" s="82"/>
      <c r="D118" s="82"/>
      <c r="E118" s="82"/>
      <c r="H118" s="15"/>
    </row>
    <row r="119" spans="1:8" ht="21.6" customHeight="1" x14ac:dyDescent="0.25">
      <c r="A119" s="82" t="s">
        <v>147</v>
      </c>
      <c r="B119" s="82"/>
      <c r="C119" s="82" t="s">
        <v>28</v>
      </c>
      <c r="D119" s="82"/>
      <c r="E119" s="28" t="s">
        <v>29</v>
      </c>
    </row>
    <row r="120" spans="1:8" ht="21.6" customHeight="1" x14ac:dyDescent="0.25">
      <c r="A120" s="83" t="s">
        <v>229</v>
      </c>
      <c r="B120" s="83"/>
      <c r="C120" s="85"/>
      <c r="D120" s="85"/>
      <c r="E120" s="6">
        <f>E116</f>
        <v>495.83999999999924</v>
      </c>
    </row>
    <row r="121" spans="1:8" ht="21.6" customHeight="1" x14ac:dyDescent="0.25">
      <c r="A121" s="90" t="s">
        <v>127</v>
      </c>
      <c r="B121" s="91"/>
      <c r="C121" s="81" t="s">
        <v>230</v>
      </c>
      <c r="D121" s="81"/>
      <c r="E121" s="23">
        <v>72</v>
      </c>
    </row>
    <row r="122" spans="1:8" ht="21.6" customHeight="1" x14ac:dyDescent="0.25">
      <c r="A122" s="92"/>
      <c r="B122" s="93"/>
      <c r="C122" s="81" t="s">
        <v>231</v>
      </c>
      <c r="D122" s="81"/>
      <c r="E122" s="23">
        <v>55.3</v>
      </c>
    </row>
    <row r="123" spans="1:8" ht="21.6" customHeight="1" x14ac:dyDescent="0.25">
      <c r="A123" s="92"/>
      <c r="B123" s="93"/>
      <c r="C123" s="81" t="s">
        <v>232</v>
      </c>
      <c r="D123" s="81"/>
      <c r="E123" s="23">
        <v>0</v>
      </c>
    </row>
    <row r="124" spans="1:8" ht="21.6" customHeight="1" x14ac:dyDescent="0.25">
      <c r="A124" s="92"/>
      <c r="B124" s="93"/>
      <c r="C124" s="81" t="s">
        <v>233</v>
      </c>
      <c r="D124" s="81"/>
      <c r="E124" s="23">
        <v>500</v>
      </c>
    </row>
    <row r="125" spans="1:8" ht="21.6" customHeight="1" x14ac:dyDescent="0.25">
      <c r="A125" s="92"/>
      <c r="B125" s="93"/>
      <c r="C125" s="81" t="s">
        <v>234</v>
      </c>
      <c r="D125" s="81"/>
      <c r="E125" s="23">
        <v>85</v>
      </c>
    </row>
    <row r="126" spans="1:8" ht="21.6" customHeight="1" x14ac:dyDescent="0.25">
      <c r="A126" s="92"/>
      <c r="B126" s="93"/>
      <c r="C126" s="81" t="s">
        <v>235</v>
      </c>
      <c r="D126" s="81"/>
      <c r="E126" s="23">
        <v>630</v>
      </c>
    </row>
    <row r="127" spans="1:8" ht="21.6" customHeight="1" x14ac:dyDescent="0.25">
      <c r="A127" s="94"/>
      <c r="B127" s="95"/>
      <c r="C127" s="118" t="s">
        <v>547</v>
      </c>
      <c r="D127" s="119"/>
      <c r="E127" s="23">
        <v>464.47</v>
      </c>
    </row>
    <row r="128" spans="1:8" ht="21.6" customHeight="1" x14ac:dyDescent="0.25">
      <c r="A128" s="83" t="s">
        <v>148</v>
      </c>
      <c r="B128" s="83"/>
      <c r="C128" s="88"/>
      <c r="D128" s="88"/>
      <c r="E128" s="23">
        <f>C99</f>
        <v>2028.5</v>
      </c>
    </row>
    <row r="129" spans="1:33" ht="13.5" customHeight="1" x14ac:dyDescent="0.25">
      <c r="A129" s="86"/>
      <c r="B129" s="86"/>
      <c r="C129" s="87" t="s">
        <v>158</v>
      </c>
      <c r="D129" s="87"/>
      <c r="E129" s="6">
        <f>(E120+E28)-SUM(E121:E128)</f>
        <v>517.06999999999925</v>
      </c>
    </row>
    <row r="130" spans="1:33" ht="17.25" customHeight="1" x14ac:dyDescent="0.25">
      <c r="A130" s="30"/>
      <c r="B130" s="30"/>
      <c r="C130" s="30"/>
      <c r="D130" s="30"/>
      <c r="E130" s="30"/>
    </row>
    <row r="131" spans="1:33" ht="21.6" customHeight="1" x14ac:dyDescent="0.25">
      <c r="A131" s="30"/>
      <c r="B131" s="30"/>
      <c r="C131" s="30"/>
      <c r="D131" s="30"/>
      <c r="E131" s="30"/>
      <c r="G131" s="37" t="s">
        <v>237</v>
      </c>
      <c r="H131" s="23">
        <v>330.3</v>
      </c>
    </row>
    <row r="132" spans="1:33" ht="21.6" customHeight="1" x14ac:dyDescent="0.25">
      <c r="A132" s="82" t="s">
        <v>236</v>
      </c>
      <c r="B132" s="82"/>
      <c r="C132" s="82"/>
      <c r="D132" s="82"/>
      <c r="E132" s="82"/>
      <c r="G132" s="38" t="s">
        <v>238</v>
      </c>
      <c r="H132" s="120">
        <f>330-H131</f>
        <v>-0.30000000000001137</v>
      </c>
    </row>
    <row r="133" spans="1:33" ht="43.15" customHeight="1" x14ac:dyDescent="0.25">
      <c r="A133" s="82" t="s">
        <v>147</v>
      </c>
      <c r="B133" s="82"/>
      <c r="C133" s="82" t="s">
        <v>28</v>
      </c>
      <c r="D133" s="82"/>
      <c r="E133" s="28" t="s">
        <v>29</v>
      </c>
      <c r="G133" s="39" t="s">
        <v>240</v>
      </c>
      <c r="H133" s="120"/>
    </row>
    <row r="134" spans="1:33" ht="21.6" customHeight="1" x14ac:dyDescent="0.25">
      <c r="A134" s="83" t="s">
        <v>239</v>
      </c>
      <c r="B134" s="83"/>
      <c r="C134" s="88"/>
      <c r="D134" s="88"/>
      <c r="E134" s="6">
        <f>E129</f>
        <v>517.06999999999925</v>
      </c>
      <c r="H134"/>
    </row>
    <row r="135" spans="1:33" ht="21.6" customHeight="1" x14ac:dyDescent="0.25">
      <c r="A135" s="90" t="s">
        <v>127</v>
      </c>
      <c r="B135" s="91"/>
      <c r="C135" s="81" t="s">
        <v>241</v>
      </c>
      <c r="D135" s="81"/>
      <c r="E135" s="23">
        <v>130.84</v>
      </c>
    </row>
    <row r="136" spans="1:33" ht="21.6" customHeight="1" x14ac:dyDescent="0.25">
      <c r="A136" s="92"/>
      <c r="B136" s="93"/>
      <c r="C136" s="81" t="s">
        <v>242</v>
      </c>
      <c r="D136" s="81"/>
      <c r="E136" s="23">
        <v>1150</v>
      </c>
    </row>
    <row r="137" spans="1:33" ht="21.6" customHeight="1" x14ac:dyDescent="0.25">
      <c r="A137" s="92"/>
      <c r="B137" s="93"/>
      <c r="C137" s="81" t="s">
        <v>243</v>
      </c>
      <c r="D137" s="81"/>
      <c r="E137" s="23">
        <v>500</v>
      </c>
    </row>
    <row r="138" spans="1:33" ht="21.6" customHeight="1" x14ac:dyDescent="0.25">
      <c r="A138" s="92"/>
      <c r="B138" s="93"/>
      <c r="C138" s="81" t="s">
        <v>244</v>
      </c>
      <c r="D138" s="81"/>
      <c r="E138" s="23">
        <v>30</v>
      </c>
    </row>
    <row r="139" spans="1:33" ht="86.45" customHeight="1" x14ac:dyDescent="0.25">
      <c r="A139" s="92"/>
      <c r="B139" s="93"/>
      <c r="C139" s="81" t="s">
        <v>245</v>
      </c>
      <c r="D139" s="81"/>
      <c r="E139" s="23">
        <v>60</v>
      </c>
      <c r="F139" s="35"/>
      <c r="G139" s="35"/>
      <c r="H139" s="40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</row>
    <row r="140" spans="1:33" ht="120" customHeight="1" x14ac:dyDescent="0.25">
      <c r="A140" s="92"/>
      <c r="B140" s="93"/>
      <c r="C140" s="89" t="s">
        <v>246</v>
      </c>
      <c r="D140" s="89"/>
      <c r="E140" s="23">
        <v>919.52</v>
      </c>
    </row>
    <row r="141" spans="1:33" ht="21.6" customHeight="1" x14ac:dyDescent="0.25">
      <c r="A141" s="92"/>
      <c r="B141" s="93"/>
      <c r="C141" s="89" t="s">
        <v>224</v>
      </c>
      <c r="D141" s="89"/>
      <c r="E141" s="23">
        <v>600</v>
      </c>
    </row>
    <row r="142" spans="1:33" ht="21.6" customHeight="1" x14ac:dyDescent="0.25">
      <c r="A142" s="94"/>
      <c r="B142" s="95"/>
      <c r="C142" s="113" t="s">
        <v>540</v>
      </c>
      <c r="D142" s="114"/>
      <c r="E142" s="23">
        <v>9.5</v>
      </c>
    </row>
    <row r="143" spans="1:33" ht="21.6" customHeight="1" x14ac:dyDescent="0.25">
      <c r="A143" s="83" t="s">
        <v>148</v>
      </c>
      <c r="B143" s="83"/>
      <c r="C143" s="88"/>
      <c r="D143" s="88"/>
      <c r="E143" s="23">
        <f>C99</f>
        <v>2028.5</v>
      </c>
    </row>
    <row r="144" spans="1:33" ht="13.5" customHeight="1" x14ac:dyDescent="0.25">
      <c r="A144" s="86"/>
      <c r="B144" s="86"/>
      <c r="C144" s="87" t="s">
        <v>158</v>
      </c>
      <c r="D144" s="87"/>
      <c r="E144" s="6">
        <f>(E42+E134)-SUM(E135:E143)</f>
        <v>598.71</v>
      </c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x14ac:dyDescent="0.25">
      <c r="A1057" s="15"/>
      <c r="B1057" s="15"/>
    </row>
  </sheetData>
  <mergeCells count="104">
    <mergeCell ref="C24:D24"/>
    <mergeCell ref="C25:D25"/>
    <mergeCell ref="C27:D27"/>
    <mergeCell ref="A28:B28"/>
    <mergeCell ref="C28:D28"/>
    <mergeCell ref="A15:B15"/>
    <mergeCell ref="C15:D15"/>
    <mergeCell ref="A17:E17"/>
    <mergeCell ref="C18:D18"/>
    <mergeCell ref="C19:D19"/>
    <mergeCell ref="C20:D20"/>
    <mergeCell ref="C21:D21"/>
    <mergeCell ref="C22:D22"/>
    <mergeCell ref="C23:D23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92:C92"/>
    <mergeCell ref="A102:E102"/>
    <mergeCell ref="A103:B103"/>
    <mergeCell ref="C103:D103"/>
    <mergeCell ref="A30:E30"/>
    <mergeCell ref="C31:D31"/>
    <mergeCell ref="C32:D32"/>
    <mergeCell ref="C33:D33"/>
    <mergeCell ref="C34:D34"/>
    <mergeCell ref="C35:D35"/>
    <mergeCell ref="C36:D36"/>
    <mergeCell ref="C37:D37"/>
    <mergeCell ref="C38:D38"/>
    <mergeCell ref="A47:C47"/>
    <mergeCell ref="A49:C49"/>
    <mergeCell ref="A54:C55"/>
    <mergeCell ref="A62:C62"/>
    <mergeCell ref="A66:C66"/>
    <mergeCell ref="A71:C71"/>
    <mergeCell ref="A74:C74"/>
    <mergeCell ref="A80:C80"/>
    <mergeCell ref="A85:C85"/>
    <mergeCell ref="H132:H133"/>
    <mergeCell ref="A134:B134"/>
    <mergeCell ref="C134:D134"/>
    <mergeCell ref="C135:D135"/>
    <mergeCell ref="C104:D104"/>
    <mergeCell ref="C105:D105"/>
    <mergeCell ref="C106:D106"/>
    <mergeCell ref="C107:D107"/>
    <mergeCell ref="C108:D108"/>
    <mergeCell ref="A115:B115"/>
    <mergeCell ref="C115:D115"/>
    <mergeCell ref="A116:B116"/>
    <mergeCell ref="C116:D116"/>
    <mergeCell ref="C109:D109"/>
    <mergeCell ref="C110:D110"/>
    <mergeCell ref="C111:D111"/>
    <mergeCell ref="A104:B114"/>
    <mergeCell ref="C112:D112"/>
    <mergeCell ref="C113:D113"/>
    <mergeCell ref="A121:B127"/>
    <mergeCell ref="C14:D14"/>
    <mergeCell ref="C114:D114"/>
    <mergeCell ref="C26:D26"/>
    <mergeCell ref="A143:B143"/>
    <mergeCell ref="C143:D143"/>
    <mergeCell ref="C121:D121"/>
    <mergeCell ref="C122:D122"/>
    <mergeCell ref="C123:D123"/>
    <mergeCell ref="C124:D124"/>
    <mergeCell ref="C125:D125"/>
    <mergeCell ref="C126:D126"/>
    <mergeCell ref="C127:D127"/>
    <mergeCell ref="A128:B128"/>
    <mergeCell ref="C128:D128"/>
    <mergeCell ref="A118:E118"/>
    <mergeCell ref="A119:B119"/>
    <mergeCell ref="C119:D119"/>
    <mergeCell ref="A120:B120"/>
    <mergeCell ref="C120:D120"/>
    <mergeCell ref="C39:D39"/>
    <mergeCell ref="C40:D40"/>
    <mergeCell ref="A42:B42"/>
    <mergeCell ref="C42:D42"/>
    <mergeCell ref="C41:D41"/>
    <mergeCell ref="A144:B144"/>
    <mergeCell ref="C144:D144"/>
    <mergeCell ref="A129:B129"/>
    <mergeCell ref="C129:D129"/>
    <mergeCell ref="A132:E132"/>
    <mergeCell ref="A133:B133"/>
    <mergeCell ref="C133:D133"/>
    <mergeCell ref="A135:B142"/>
    <mergeCell ref="C141:D141"/>
    <mergeCell ref="C142:D142"/>
    <mergeCell ref="C136:D136"/>
    <mergeCell ref="C137:D137"/>
    <mergeCell ref="C138:D138"/>
    <mergeCell ref="C139:D139"/>
    <mergeCell ref="C140:D140"/>
  </mergeCells>
  <conditionalFormatting sqref="C36:C37 E104:E115 E121:E128">
    <cfRule type="cellIs" dxfId="128" priority="4" operator="equal">
      <formula>0</formula>
    </cfRule>
  </conditionalFormatting>
  <conditionalFormatting sqref="C43">
    <cfRule type="cellIs" dxfId="127" priority="3" operator="equal">
      <formula>0</formula>
    </cfRule>
  </conditionalFormatting>
  <conditionalFormatting sqref="C50:C53 C56:C61 C63:C65 C67:C70 C72:C73 C75:C79 C81:C84 C86:C91 C99 H131 E135:E143">
    <cfRule type="cellIs" dxfId="126" priority="2" operator="equal">
      <formula>0</formula>
    </cfRule>
  </conditionalFormatting>
  <conditionalFormatting sqref="D37">
    <cfRule type="cellIs" dxfId="125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9"/>
  <sheetViews>
    <sheetView topLeftCell="A133" zoomScaleNormal="100" workbookViewId="0">
      <selection activeCell="E134" sqref="E13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109" t="s">
        <v>247</v>
      </c>
      <c r="B1" s="109"/>
      <c r="C1" s="109"/>
      <c r="D1" s="109"/>
      <c r="E1" s="109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175</v>
      </c>
      <c r="C3" s="6">
        <f>E136</f>
        <v>529.09999999999991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121" t="s">
        <v>22</v>
      </c>
      <c r="B4" s="121"/>
      <c r="C4" s="6">
        <f>SUM(C3)</f>
        <v>529.09999999999991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87" t="s">
        <v>23</v>
      </c>
      <c r="B5" s="87"/>
      <c r="C5" s="6">
        <f>C98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103" t="s">
        <v>248</v>
      </c>
      <c r="B8" s="103"/>
      <c r="C8" s="103"/>
      <c r="D8" s="103"/>
      <c r="E8" s="10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</row>
    <row r="10" spans="1:29" ht="21.6" customHeight="1" x14ac:dyDescent="0.25">
      <c r="A10" s="13" t="s">
        <v>249</v>
      </c>
      <c r="B10" s="14" t="s">
        <v>53</v>
      </c>
      <c r="C10" s="81" t="s">
        <v>196</v>
      </c>
      <c r="D10" s="81"/>
      <c r="E10" s="6">
        <v>0</v>
      </c>
    </row>
    <row r="11" spans="1:29" ht="21.6" customHeight="1" x14ac:dyDescent="0.25">
      <c r="A11" s="13" t="s">
        <v>250</v>
      </c>
      <c r="B11" s="14" t="s">
        <v>251</v>
      </c>
      <c r="C11" s="81" t="s">
        <v>252</v>
      </c>
      <c r="D11" s="81"/>
      <c r="E11" s="6">
        <v>78</v>
      </c>
    </row>
    <row r="12" spans="1:29" ht="21.6" customHeight="1" x14ac:dyDescent="0.25">
      <c r="A12" s="13" t="s">
        <v>253</v>
      </c>
      <c r="B12" s="14" t="s">
        <v>70</v>
      </c>
      <c r="C12" s="81" t="s">
        <v>254</v>
      </c>
      <c r="D12" s="81"/>
      <c r="E12" s="6">
        <v>174</v>
      </c>
    </row>
    <row r="13" spans="1:29" ht="80.099999999999994" customHeight="1" x14ac:dyDescent="0.25">
      <c r="A13" s="72" t="s">
        <v>253</v>
      </c>
      <c r="B13" s="73" t="s">
        <v>532</v>
      </c>
      <c r="C13" s="115" t="s">
        <v>539</v>
      </c>
      <c r="D13" s="126"/>
      <c r="E13" s="6">
        <v>28</v>
      </c>
      <c r="G13" s="15"/>
      <c r="H13" s="15"/>
      <c r="I13" s="15"/>
    </row>
    <row r="14" spans="1:29" ht="80.099999999999994" customHeight="1" x14ac:dyDescent="0.25">
      <c r="A14" s="13" t="s">
        <v>255</v>
      </c>
      <c r="B14" s="63" t="s">
        <v>538</v>
      </c>
      <c r="C14" s="125" t="s">
        <v>549</v>
      </c>
      <c r="D14" s="89"/>
      <c r="E14" s="6">
        <v>110</v>
      </c>
      <c r="G14" s="15"/>
      <c r="H14" s="15"/>
      <c r="I14" s="15"/>
    </row>
    <row r="15" spans="1:29" ht="21.6" customHeight="1" x14ac:dyDescent="0.25">
      <c r="A15" s="13" t="s">
        <v>256</v>
      </c>
      <c r="B15" s="14" t="s">
        <v>32</v>
      </c>
      <c r="C15" s="81" t="s">
        <v>33</v>
      </c>
      <c r="D15" s="81"/>
      <c r="E15" s="6">
        <v>2405</v>
      </c>
      <c r="G15" s="15"/>
      <c r="H15" s="15"/>
      <c r="I15" s="15"/>
    </row>
    <row r="16" spans="1:29" ht="21.6" customHeight="1" x14ac:dyDescent="0.25">
      <c r="A16" s="99"/>
      <c r="B16" s="99"/>
      <c r="C16" s="87" t="s">
        <v>35</v>
      </c>
      <c r="D16" s="87"/>
      <c r="E16" s="6">
        <f>SUM(E10:E15)</f>
        <v>2795</v>
      </c>
      <c r="G16" s="15"/>
      <c r="H16" s="15"/>
      <c r="I16" s="15"/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03" t="s">
        <v>257</v>
      </c>
      <c r="B18" s="103"/>
      <c r="C18" s="103"/>
      <c r="D18" s="103"/>
      <c r="E18" s="10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1" t="s">
        <v>4</v>
      </c>
      <c r="B19" s="1" t="s">
        <v>27</v>
      </c>
      <c r="C19" s="104" t="s">
        <v>28</v>
      </c>
      <c r="D19" s="104"/>
      <c r="E19" s="5" t="s">
        <v>29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258</v>
      </c>
      <c r="B20" s="14" t="s">
        <v>53</v>
      </c>
      <c r="C20" s="81" t="s">
        <v>196</v>
      </c>
      <c r="D20" s="81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0.099999999999994" customHeight="1" x14ac:dyDescent="0.25">
      <c r="A21" s="72" t="s">
        <v>259</v>
      </c>
      <c r="B21" s="73" t="s">
        <v>532</v>
      </c>
      <c r="C21" s="115" t="s">
        <v>541</v>
      </c>
      <c r="D21" s="76"/>
      <c r="E21" s="6">
        <v>42</v>
      </c>
      <c r="G21" s="15"/>
      <c r="H21" s="15"/>
      <c r="I21" s="15"/>
    </row>
    <row r="22" spans="1:26" ht="21.6" customHeight="1" x14ac:dyDescent="0.25">
      <c r="A22" s="13" t="s">
        <v>260</v>
      </c>
      <c r="B22" s="14" t="s">
        <v>32</v>
      </c>
      <c r="C22" s="81" t="s">
        <v>33</v>
      </c>
      <c r="D22" s="81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261</v>
      </c>
      <c r="B23" s="14" t="s">
        <v>262</v>
      </c>
      <c r="C23" s="81" t="s">
        <v>263</v>
      </c>
      <c r="D23" s="81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264</v>
      </c>
      <c r="B24" s="14" t="s">
        <v>265</v>
      </c>
      <c r="C24" s="89" t="s">
        <v>266</v>
      </c>
      <c r="D24" s="89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489</v>
      </c>
      <c r="B25" s="14" t="s">
        <v>139</v>
      </c>
      <c r="C25" s="89" t="s">
        <v>490</v>
      </c>
      <c r="D25" s="89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494</v>
      </c>
      <c r="B26" s="63" t="s">
        <v>496</v>
      </c>
      <c r="C26" s="75" t="s">
        <v>495</v>
      </c>
      <c r="D26" s="124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0.1" customHeight="1" x14ac:dyDescent="0.25">
      <c r="A27" s="13" t="s">
        <v>494</v>
      </c>
      <c r="B27" s="63" t="s">
        <v>497</v>
      </c>
      <c r="C27" s="115" t="s">
        <v>523</v>
      </c>
      <c r="D27" s="124"/>
      <c r="E27" s="6">
        <v>49.1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498</v>
      </c>
      <c r="B28" s="63" t="s">
        <v>141</v>
      </c>
      <c r="C28" s="115" t="s">
        <v>499</v>
      </c>
      <c r="D28" s="126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498</v>
      </c>
      <c r="B29" s="63" t="s">
        <v>15</v>
      </c>
      <c r="C29" s="115" t="s">
        <v>500</v>
      </c>
      <c r="D29" s="126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13" t="s">
        <v>505</v>
      </c>
      <c r="B30" s="63" t="s">
        <v>141</v>
      </c>
      <c r="C30" s="115" t="s">
        <v>506</v>
      </c>
      <c r="D30" s="126"/>
      <c r="E30" s="6">
        <v>1000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13" t="s">
        <v>512</v>
      </c>
      <c r="B31" s="63" t="s">
        <v>141</v>
      </c>
      <c r="C31" s="115" t="s">
        <v>513</v>
      </c>
      <c r="D31" s="126"/>
      <c r="E31" s="6">
        <v>600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99"/>
      <c r="B32" s="99"/>
      <c r="C32" s="87" t="s">
        <v>35</v>
      </c>
      <c r="D32" s="87"/>
      <c r="E32" s="6">
        <f>SUM(E20:E31)</f>
        <v>5413.1399999999994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3.5" customHeight="1" x14ac:dyDescent="0.25">
      <c r="A33" s="15"/>
      <c r="B33" s="15"/>
      <c r="C33" s="15"/>
      <c r="D33" s="32"/>
      <c r="E33" s="33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.6" customHeight="1" x14ac:dyDescent="0.25">
      <c r="A34" s="103" t="s">
        <v>526</v>
      </c>
      <c r="B34" s="103"/>
      <c r="C34" s="103"/>
      <c r="D34" s="103"/>
      <c r="E34" s="10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1.6" customHeight="1" x14ac:dyDescent="0.25">
      <c r="A35" s="1" t="s">
        <v>4</v>
      </c>
      <c r="B35" s="1" t="s">
        <v>27</v>
      </c>
      <c r="C35" s="104" t="s">
        <v>28</v>
      </c>
      <c r="D35" s="104"/>
      <c r="E35" s="5" t="s">
        <v>29</v>
      </c>
    </row>
    <row r="36" spans="1:26" ht="21.6" customHeight="1" x14ac:dyDescent="0.25">
      <c r="A36" s="13" t="s">
        <v>267</v>
      </c>
      <c r="B36" s="14" t="s">
        <v>53</v>
      </c>
      <c r="C36" s="81" t="s">
        <v>196</v>
      </c>
      <c r="D36" s="81"/>
      <c r="E36" s="6">
        <v>0</v>
      </c>
    </row>
    <row r="37" spans="1:26" ht="50.1" customHeight="1" x14ac:dyDescent="0.25">
      <c r="A37" s="13" t="s">
        <v>268</v>
      </c>
      <c r="B37" s="14" t="s">
        <v>545</v>
      </c>
      <c r="C37" s="125" t="s">
        <v>551</v>
      </c>
      <c r="D37" s="81"/>
      <c r="E37" s="6">
        <v>192</v>
      </c>
    </row>
    <row r="38" spans="1:26" ht="21.6" customHeight="1" x14ac:dyDescent="0.25">
      <c r="A38" s="13"/>
      <c r="B38" s="14" t="s">
        <v>501</v>
      </c>
      <c r="C38" s="100" t="s">
        <v>502</v>
      </c>
      <c r="D38" s="76"/>
      <c r="E38" s="6">
        <v>900</v>
      </c>
    </row>
    <row r="39" spans="1:26" ht="21.6" customHeight="1" x14ac:dyDescent="0.25">
      <c r="A39" s="13" t="s">
        <v>268</v>
      </c>
      <c r="B39" s="14" t="s">
        <v>32</v>
      </c>
      <c r="C39" s="81" t="s">
        <v>33</v>
      </c>
      <c r="D39" s="81"/>
      <c r="E39" s="6">
        <v>2405</v>
      </c>
    </row>
    <row r="40" spans="1:26" ht="150" customHeight="1" x14ac:dyDescent="0.25">
      <c r="A40" s="13"/>
      <c r="B40" s="63" t="s">
        <v>139</v>
      </c>
      <c r="C40" s="115" t="s">
        <v>524</v>
      </c>
      <c r="D40" s="76"/>
      <c r="E40" s="6">
        <v>66.400000000000006</v>
      </c>
    </row>
    <row r="41" spans="1:26" ht="21.6" customHeight="1" x14ac:dyDescent="0.25">
      <c r="A41" s="13" t="s">
        <v>268</v>
      </c>
      <c r="B41" s="63" t="s">
        <v>517</v>
      </c>
      <c r="C41" s="115" t="s">
        <v>518</v>
      </c>
      <c r="D41" s="126"/>
      <c r="E41" s="6">
        <v>200</v>
      </c>
    </row>
    <row r="42" spans="1:26" ht="21.6" customHeight="1" x14ac:dyDescent="0.25">
      <c r="A42" s="99"/>
      <c r="B42" s="99"/>
      <c r="C42" s="127" t="s">
        <v>35</v>
      </c>
      <c r="D42" s="128"/>
      <c r="E42" s="6">
        <f>SUM(E36:E41)</f>
        <v>3763.4</v>
      </c>
    </row>
    <row r="43" spans="1:26" ht="13.5" customHeight="1" x14ac:dyDescent="0.25">
      <c r="A43" s="15"/>
      <c r="B43" s="15"/>
      <c r="C43" s="15"/>
      <c r="D43" s="32"/>
      <c r="E43" s="33"/>
    </row>
    <row r="44" spans="1:26" ht="12.75" customHeight="1" x14ac:dyDescent="0.25">
      <c r="A44" s="15"/>
      <c r="B44" s="15"/>
      <c r="C44" s="15"/>
      <c r="D44" s="32"/>
      <c r="E44" s="33"/>
    </row>
    <row r="45" spans="1:26" ht="13.5" customHeight="1" x14ac:dyDescent="0.25">
      <c r="A45" s="15"/>
      <c r="B45" s="15"/>
      <c r="C45" s="15"/>
      <c r="D45" s="32"/>
      <c r="E45" s="33"/>
    </row>
    <row r="46" spans="1:26" ht="13.5" customHeight="1" x14ac:dyDescent="0.25">
      <c r="A46" s="15"/>
      <c r="B46" s="15"/>
    </row>
    <row r="47" spans="1:26" ht="21.6" customHeight="1" x14ac:dyDescent="0.25">
      <c r="A47" s="97" t="s">
        <v>269</v>
      </c>
      <c r="B47" s="97"/>
      <c r="C47" s="97"/>
    </row>
    <row r="48" spans="1:26" ht="21.6" customHeight="1" x14ac:dyDescent="0.25">
      <c r="A48" s="22" t="s">
        <v>27</v>
      </c>
      <c r="B48" s="22" t="s">
        <v>28</v>
      </c>
      <c r="C48" s="9" t="s">
        <v>29</v>
      </c>
      <c r="D48" s="20"/>
    </row>
    <row r="49" spans="1:3" ht="21.6" customHeight="1" x14ac:dyDescent="0.25">
      <c r="A49" s="84" t="s">
        <v>67</v>
      </c>
      <c r="B49" s="84"/>
      <c r="C49" s="84"/>
    </row>
    <row r="50" spans="1:3" ht="21.6" customHeight="1" x14ac:dyDescent="0.25">
      <c r="A50" s="13" t="s">
        <v>251</v>
      </c>
      <c r="B50" s="42"/>
      <c r="C50" s="23">
        <v>0</v>
      </c>
    </row>
    <row r="51" spans="1:3" ht="21.6" customHeight="1" x14ac:dyDescent="0.25">
      <c r="A51" s="13" t="s">
        <v>46</v>
      </c>
      <c r="B51" s="42"/>
      <c r="C51" s="23">
        <v>0</v>
      </c>
    </row>
    <row r="52" spans="1:3" ht="21.6" customHeight="1" x14ac:dyDescent="0.25">
      <c r="A52" s="13" t="s">
        <v>70</v>
      </c>
      <c r="B52" s="42" t="s">
        <v>71</v>
      </c>
      <c r="C52" s="23">
        <v>149</v>
      </c>
    </row>
    <row r="53" spans="1:3" ht="21.6" customHeight="1" x14ac:dyDescent="0.25">
      <c r="A53" s="25"/>
      <c r="B53" s="27" t="s">
        <v>73</v>
      </c>
      <c r="C53" s="23">
        <f>SUM(C50:C52)</f>
        <v>149</v>
      </c>
    </row>
    <row r="54" spans="1:3" ht="21.6" customHeight="1" x14ac:dyDescent="0.25">
      <c r="A54" s="84" t="s">
        <v>270</v>
      </c>
      <c r="B54" s="84"/>
      <c r="C54" s="84"/>
    </row>
    <row r="55" spans="1:3" ht="21.6" customHeight="1" x14ac:dyDescent="0.25">
      <c r="A55" s="84"/>
      <c r="B55" s="84"/>
      <c r="C55" s="84"/>
    </row>
    <row r="56" spans="1:3" ht="21.6" customHeight="1" x14ac:dyDescent="0.25">
      <c r="A56" s="13" t="s">
        <v>78</v>
      </c>
      <c r="B56" s="42"/>
      <c r="C56" s="23">
        <v>0</v>
      </c>
    </row>
    <row r="57" spans="1:3" ht="21.6" customHeight="1" x14ac:dyDescent="0.25">
      <c r="A57" s="13" t="s">
        <v>80</v>
      </c>
      <c r="B57" s="42"/>
      <c r="C57" s="23">
        <v>0</v>
      </c>
    </row>
    <row r="58" spans="1:3" ht="21.6" customHeight="1" x14ac:dyDescent="0.25">
      <c r="A58" s="13" t="s">
        <v>82</v>
      </c>
      <c r="B58" s="42"/>
      <c r="C58" s="23">
        <v>0</v>
      </c>
    </row>
    <row r="59" spans="1:3" ht="21.6" customHeight="1" x14ac:dyDescent="0.25">
      <c r="A59" s="13" t="s">
        <v>84</v>
      </c>
      <c r="B59" s="42"/>
      <c r="C59" s="23">
        <v>0</v>
      </c>
    </row>
    <row r="60" spans="1:3" ht="21.6" customHeight="1" x14ac:dyDescent="0.25">
      <c r="A60" s="13" t="s">
        <v>213</v>
      </c>
      <c r="B60" s="42"/>
      <c r="C60" s="23">
        <v>0</v>
      </c>
    </row>
    <row r="61" spans="1:3" ht="21.6" customHeight="1" x14ac:dyDescent="0.25">
      <c r="A61" s="13"/>
      <c r="B61" s="27" t="s">
        <v>86</v>
      </c>
      <c r="C61" s="23">
        <f>SUM(C56:C60)</f>
        <v>0</v>
      </c>
    </row>
    <row r="62" spans="1:3" ht="21.6" customHeight="1" x14ac:dyDescent="0.25">
      <c r="A62" s="84" t="s">
        <v>88</v>
      </c>
      <c r="B62" s="84"/>
      <c r="C62" s="84"/>
    </row>
    <row r="63" spans="1:3" ht="21.6" customHeight="1" x14ac:dyDescent="0.25">
      <c r="A63" s="13" t="s">
        <v>90</v>
      </c>
      <c r="B63" s="42" t="s">
        <v>91</v>
      </c>
      <c r="C63" s="23">
        <v>0</v>
      </c>
    </row>
    <row r="64" spans="1:3" ht="21.6" customHeight="1" x14ac:dyDescent="0.25">
      <c r="A64" s="13" t="s">
        <v>93</v>
      </c>
      <c r="B64" s="42" t="s">
        <v>94</v>
      </c>
      <c r="C64" s="23">
        <v>0</v>
      </c>
    </row>
    <row r="65" spans="1:3" ht="21.6" customHeight="1" x14ac:dyDescent="0.25">
      <c r="A65" s="13"/>
      <c r="B65" s="27" t="s">
        <v>96</v>
      </c>
      <c r="C65" s="23">
        <f>SUM(C63:C64)</f>
        <v>0</v>
      </c>
    </row>
    <row r="66" spans="1:3" ht="21.6" customHeight="1" x14ac:dyDescent="0.25">
      <c r="A66" s="84" t="s">
        <v>98</v>
      </c>
      <c r="B66" s="84"/>
      <c r="C66" s="84"/>
    </row>
    <row r="67" spans="1:3" ht="21.6" customHeight="1" x14ac:dyDescent="0.25">
      <c r="A67" s="13" t="s">
        <v>100</v>
      </c>
      <c r="B67" s="42" t="s">
        <v>101</v>
      </c>
      <c r="C67" s="23">
        <v>0</v>
      </c>
    </row>
    <row r="68" spans="1:3" ht="21.6" customHeight="1" x14ac:dyDescent="0.25">
      <c r="A68" s="25"/>
      <c r="B68" s="42" t="s">
        <v>103</v>
      </c>
      <c r="C68" s="23">
        <v>0</v>
      </c>
    </row>
    <row r="69" spans="1:3" ht="21.6" customHeight="1" x14ac:dyDescent="0.25">
      <c r="A69" s="25"/>
      <c r="B69" s="42" t="s">
        <v>105</v>
      </c>
      <c r="C69" s="23">
        <v>0</v>
      </c>
    </row>
    <row r="70" spans="1:3" ht="21.6" customHeight="1" x14ac:dyDescent="0.25">
      <c r="A70" s="25"/>
      <c r="B70" s="27" t="s">
        <v>107</v>
      </c>
      <c r="C70" s="23">
        <f>SUM(C67:C69)</f>
        <v>0</v>
      </c>
    </row>
    <row r="71" spans="1:3" ht="21.6" customHeight="1" x14ac:dyDescent="0.25">
      <c r="A71" s="84" t="s">
        <v>108</v>
      </c>
      <c r="B71" s="84"/>
      <c r="C71" s="84"/>
    </row>
    <row r="72" spans="1:3" ht="21.6" customHeight="1" x14ac:dyDescent="0.25">
      <c r="A72" s="13" t="s">
        <v>109</v>
      </c>
      <c r="B72" s="42" t="s">
        <v>110</v>
      </c>
      <c r="C72" s="23">
        <v>0</v>
      </c>
    </row>
    <row r="73" spans="1:3" ht="21.6" customHeight="1" x14ac:dyDescent="0.25">
      <c r="A73" s="25"/>
      <c r="B73" s="27" t="s">
        <v>111</v>
      </c>
      <c r="C73" s="23">
        <f>SUM(C72)</f>
        <v>0</v>
      </c>
    </row>
    <row r="74" spans="1:3" ht="21.6" customHeight="1" x14ac:dyDescent="0.25">
      <c r="A74" s="84" t="s">
        <v>112</v>
      </c>
      <c r="B74" s="84"/>
      <c r="C74" s="84"/>
    </row>
    <row r="75" spans="1:3" ht="43.15" customHeight="1" x14ac:dyDescent="0.25">
      <c r="A75" s="13" t="s">
        <v>271</v>
      </c>
      <c r="B75" s="42" t="s">
        <v>114</v>
      </c>
      <c r="C75" s="23">
        <v>0</v>
      </c>
    </row>
    <row r="76" spans="1:3" ht="21.6" customHeight="1" x14ac:dyDescent="0.25">
      <c r="A76" s="13" t="s">
        <v>115</v>
      </c>
      <c r="B76" s="42" t="s">
        <v>116</v>
      </c>
      <c r="C76" s="23">
        <v>0</v>
      </c>
    </row>
    <row r="77" spans="1:3" ht="43.15" customHeight="1" x14ac:dyDescent="0.25">
      <c r="A77" s="13" t="s">
        <v>117</v>
      </c>
      <c r="B77" s="42" t="s">
        <v>118</v>
      </c>
      <c r="C77" s="23">
        <v>0</v>
      </c>
    </row>
    <row r="78" spans="1:3" ht="21.6" customHeight="1" x14ac:dyDescent="0.25">
      <c r="A78" s="13" t="s">
        <v>119</v>
      </c>
      <c r="B78" s="42" t="s">
        <v>119</v>
      </c>
      <c r="C78" s="23">
        <v>0</v>
      </c>
    </row>
    <row r="79" spans="1:3" ht="21.6" customHeight="1" x14ac:dyDescent="0.25">
      <c r="A79" s="13"/>
      <c r="B79" s="27" t="s">
        <v>22</v>
      </c>
      <c r="C79" s="23">
        <f>SUM(C75:C78)</f>
        <v>0</v>
      </c>
    </row>
    <row r="80" spans="1:3" ht="21.6" customHeight="1" x14ac:dyDescent="0.25">
      <c r="A80" s="84" t="s">
        <v>121</v>
      </c>
      <c r="B80" s="84"/>
      <c r="C80" s="84"/>
    </row>
    <row r="81" spans="1:3" ht="21.6" customHeight="1" x14ac:dyDescent="0.25">
      <c r="A81" s="13" t="s">
        <v>122</v>
      </c>
      <c r="B81" s="42"/>
      <c r="C81" s="23">
        <v>0</v>
      </c>
    </row>
    <row r="82" spans="1:3" ht="21.6" customHeight="1" x14ac:dyDescent="0.25">
      <c r="A82" s="25" t="s">
        <v>123</v>
      </c>
      <c r="B82" s="42" t="s">
        <v>124</v>
      </c>
      <c r="C82" s="23">
        <v>0</v>
      </c>
    </row>
    <row r="83" spans="1:3" ht="21.6" customHeight="1" x14ac:dyDescent="0.25">
      <c r="A83" s="13" t="s">
        <v>53</v>
      </c>
      <c r="B83" s="42" t="s">
        <v>125</v>
      </c>
      <c r="C83" s="23">
        <v>0</v>
      </c>
    </row>
    <row r="84" spans="1:3" ht="21.6" customHeight="1" x14ac:dyDescent="0.25">
      <c r="A84" s="13"/>
      <c r="B84" s="27" t="s">
        <v>126</v>
      </c>
      <c r="C84" s="23">
        <f>SUM(C81:C83)</f>
        <v>0</v>
      </c>
    </row>
    <row r="85" spans="1:3" ht="21.6" customHeight="1" x14ac:dyDescent="0.25">
      <c r="A85" s="84" t="s">
        <v>127</v>
      </c>
      <c r="B85" s="84"/>
      <c r="C85" s="84"/>
    </row>
    <row r="86" spans="1:3" ht="21.6" customHeight="1" x14ac:dyDescent="0.25">
      <c r="A86" s="13" t="s">
        <v>128</v>
      </c>
      <c r="B86" s="42" t="s">
        <v>129</v>
      </c>
      <c r="C86" s="23">
        <v>200</v>
      </c>
    </row>
    <row r="87" spans="1:3" ht="21.6" customHeight="1" x14ac:dyDescent="0.25">
      <c r="A87" s="7" t="s">
        <v>130</v>
      </c>
      <c r="B87" s="42" t="s">
        <v>131</v>
      </c>
      <c r="C87" s="23">
        <v>68</v>
      </c>
    </row>
    <row r="88" spans="1:3" ht="39.950000000000003" customHeight="1" x14ac:dyDescent="0.25">
      <c r="A88" s="13" t="s">
        <v>132</v>
      </c>
      <c r="B88" s="60" t="s">
        <v>272</v>
      </c>
      <c r="C88" s="23">
        <v>52</v>
      </c>
    </row>
    <row r="89" spans="1:3" ht="21.6" customHeight="1" x14ac:dyDescent="0.25">
      <c r="A89" s="13" t="s">
        <v>134</v>
      </c>
      <c r="B89" s="42" t="s">
        <v>215</v>
      </c>
      <c r="C89" s="23">
        <v>900</v>
      </c>
    </row>
    <row r="90" spans="1:3" ht="21.6" customHeight="1" x14ac:dyDescent="0.25">
      <c r="A90" s="25"/>
      <c r="B90" s="27" t="s">
        <v>136</v>
      </c>
      <c r="C90" s="23">
        <f>SUM(C86:C89)</f>
        <v>1220</v>
      </c>
    </row>
    <row r="91" spans="1:3" ht="21.6" customHeight="1" x14ac:dyDescent="0.25">
      <c r="A91" s="25"/>
      <c r="B91" s="27" t="s">
        <v>22</v>
      </c>
      <c r="C91" s="23">
        <f>C53+C61+C65+C70+C73+C79+C84+C90</f>
        <v>1369</v>
      </c>
    </row>
    <row r="92" spans="1:3" ht="21.6" customHeight="1" x14ac:dyDescent="0.25">
      <c r="A92" s="84" t="s">
        <v>138</v>
      </c>
      <c r="B92" s="84"/>
      <c r="C92" s="84"/>
    </row>
    <row r="93" spans="1:3" ht="21.6" customHeight="1" x14ac:dyDescent="0.25">
      <c r="A93" s="25" t="s">
        <v>139</v>
      </c>
      <c r="B93" s="4"/>
      <c r="C93" s="6">
        <f>IF(('July 2024 - September 2024'!C93)+SUM(E107+E117+E129)  &lt; 0,(('July 2024 - September 2024'!C93))+SUM(E107+E117+E129), TEXT((('July 2024 - September 2024'!C93))+SUM(E107+E117+E129),"+$0.00"))</f>
        <v>-7933</v>
      </c>
    </row>
    <row r="94" spans="1:3" ht="21.6" customHeight="1" x14ac:dyDescent="0.25">
      <c r="A94" s="25" t="s">
        <v>140</v>
      </c>
      <c r="B94" s="4"/>
      <c r="C94" s="6">
        <v>0</v>
      </c>
    </row>
    <row r="95" spans="1:3" ht="21.6" customHeight="1" x14ac:dyDescent="0.25">
      <c r="A95" s="25" t="s">
        <v>141</v>
      </c>
      <c r="B95" s="4"/>
      <c r="C95" s="6">
        <f>IF(('July 2024 - September 2024'!C95)+SUM(E106+E118+E131) &lt; 0,(('July 2024 - September 2024'!C95))+SUM(E106+E118+E131), TEXT((('July 2024 - September 2024'!C95))+SUM(E106+E118+E131),"+$0.00")) - 1000</f>
        <v>-500</v>
      </c>
    </row>
    <row r="96" spans="1:3" ht="43.15" customHeight="1" x14ac:dyDescent="0.25">
      <c r="A96" s="13" t="s">
        <v>142</v>
      </c>
      <c r="B96" s="4"/>
      <c r="C96" s="6">
        <v>0</v>
      </c>
    </row>
    <row r="97" spans="1:8" ht="43.15" customHeight="1" x14ac:dyDescent="0.25">
      <c r="A97" s="13" t="s">
        <v>143</v>
      </c>
      <c r="B97" s="4"/>
      <c r="C97" s="6">
        <v>0</v>
      </c>
    </row>
    <row r="98" spans="1:8" ht="21.6" customHeight="1" x14ac:dyDescent="0.25">
      <c r="A98" s="25"/>
      <c r="B98" s="27" t="s">
        <v>144</v>
      </c>
      <c r="C98" s="6">
        <f>C93+C94+C95+C96+C97</f>
        <v>-8433</v>
      </c>
    </row>
    <row r="99" spans="1:8" ht="21.6" customHeight="1" x14ac:dyDescent="0.25">
      <c r="A99" s="13"/>
      <c r="B99" s="11" t="s">
        <v>145</v>
      </c>
      <c r="C99" s="23">
        <f>C91</f>
        <v>1369</v>
      </c>
      <c r="H99" s="43"/>
    </row>
    <row r="100" spans="1:8" ht="13.5" customHeight="1" x14ac:dyDescent="0.25">
      <c r="A100" s="15"/>
      <c r="B100" s="15"/>
    </row>
    <row r="101" spans="1:8" ht="13.5" customHeight="1" x14ac:dyDescent="0.25">
      <c r="A101" s="15"/>
      <c r="B101" s="15"/>
    </row>
    <row r="102" spans="1:8" ht="21.6" customHeight="1" x14ac:dyDescent="0.25">
      <c r="A102" s="82" t="s">
        <v>273</v>
      </c>
      <c r="B102" s="82"/>
      <c r="C102" s="82"/>
      <c r="D102" s="82"/>
      <c r="E102" s="82"/>
      <c r="G102" s="37" t="s">
        <v>237</v>
      </c>
      <c r="H102" s="23">
        <v>651.70000000000005</v>
      </c>
    </row>
    <row r="103" spans="1:8" ht="21.6" customHeight="1" x14ac:dyDescent="0.25">
      <c r="A103" s="82" t="s">
        <v>147</v>
      </c>
      <c r="B103" s="82"/>
      <c r="C103" s="82" t="s">
        <v>28</v>
      </c>
      <c r="D103" s="82"/>
      <c r="E103" s="28" t="s">
        <v>29</v>
      </c>
      <c r="G103" s="38" t="s">
        <v>238</v>
      </c>
      <c r="H103" s="120">
        <f>C86-H102</f>
        <v>-451.70000000000005</v>
      </c>
    </row>
    <row r="104" spans="1:8" ht="43.15" customHeight="1" x14ac:dyDescent="0.25">
      <c r="A104" s="83" t="s">
        <v>274</v>
      </c>
      <c r="B104" s="83"/>
      <c r="C104" s="81"/>
      <c r="D104" s="81"/>
      <c r="E104" s="6">
        <f>'July 2024 - September 2024'!E144</f>
        <v>598.71</v>
      </c>
      <c r="G104" s="39" t="s">
        <v>240</v>
      </c>
      <c r="H104" s="120"/>
    </row>
    <row r="105" spans="1:8" ht="99.95" customHeight="1" x14ac:dyDescent="0.25">
      <c r="A105" s="90" t="s">
        <v>127</v>
      </c>
      <c r="B105" s="91"/>
      <c r="C105" s="125" t="s">
        <v>544</v>
      </c>
      <c r="D105" s="89"/>
      <c r="E105" s="23">
        <v>719.7</v>
      </c>
      <c r="H105"/>
    </row>
    <row r="106" spans="1:8" ht="21.6" customHeight="1" x14ac:dyDescent="0.25">
      <c r="A106" s="92"/>
      <c r="B106" s="93"/>
      <c r="C106" s="81" t="s">
        <v>275</v>
      </c>
      <c r="D106" s="81"/>
      <c r="E106" s="23">
        <v>200</v>
      </c>
    </row>
    <row r="107" spans="1:8" ht="21.6" customHeight="1" x14ac:dyDescent="0.25">
      <c r="A107" s="92"/>
      <c r="B107" s="93"/>
      <c r="C107" s="81" t="s">
        <v>232</v>
      </c>
      <c r="D107" s="81"/>
      <c r="E107" s="23">
        <v>0</v>
      </c>
    </row>
    <row r="108" spans="1:8" ht="21.6" customHeight="1" x14ac:dyDescent="0.25">
      <c r="A108" s="92"/>
      <c r="B108" s="93"/>
      <c r="C108" s="81" t="s">
        <v>276</v>
      </c>
      <c r="D108" s="81"/>
      <c r="E108" s="23">
        <v>58</v>
      </c>
    </row>
    <row r="109" spans="1:8" ht="21.6" customHeight="1" x14ac:dyDescent="0.25">
      <c r="A109" s="92"/>
      <c r="B109" s="93"/>
      <c r="C109" s="81" t="s">
        <v>277</v>
      </c>
      <c r="D109" s="81"/>
      <c r="E109" s="23">
        <v>600</v>
      </c>
    </row>
    <row r="110" spans="1:8" ht="21.6" customHeight="1" x14ac:dyDescent="0.25">
      <c r="A110" s="94"/>
      <c r="B110" s="95"/>
      <c r="C110" s="118" t="s">
        <v>550</v>
      </c>
      <c r="D110" s="119"/>
      <c r="E110" s="23">
        <v>321.85000000000002</v>
      </c>
    </row>
    <row r="111" spans="1:8" ht="21.6" customHeight="1" x14ac:dyDescent="0.25">
      <c r="A111" s="83" t="s">
        <v>148</v>
      </c>
      <c r="B111" s="83"/>
      <c r="C111" s="81"/>
      <c r="D111" s="81"/>
      <c r="E111" s="23">
        <f>C99</f>
        <v>1369</v>
      </c>
    </row>
    <row r="112" spans="1:8" ht="21.6" customHeight="1" x14ac:dyDescent="0.25">
      <c r="A112" s="83"/>
      <c r="B112" s="83"/>
      <c r="C112" s="96" t="s">
        <v>149</v>
      </c>
      <c r="D112" s="96"/>
      <c r="E112" s="6">
        <f>('July 2024 - September 2024'!E144+E16)-SUM(E105:E111)</f>
        <v>125.15999999999985</v>
      </c>
    </row>
    <row r="113" spans="1:8" ht="13.5" customHeight="1" x14ac:dyDescent="0.25"/>
    <row r="114" spans="1:8" ht="21.6" customHeight="1" x14ac:dyDescent="0.25">
      <c r="A114" s="82" t="s">
        <v>278</v>
      </c>
      <c r="B114" s="82"/>
      <c r="C114" s="82"/>
      <c r="D114" s="82"/>
      <c r="E114" s="82"/>
      <c r="H114"/>
    </row>
    <row r="115" spans="1:8" ht="21.6" customHeight="1" x14ac:dyDescent="0.25">
      <c r="A115" s="82" t="s">
        <v>147</v>
      </c>
      <c r="B115" s="82"/>
      <c r="C115" s="82" t="s">
        <v>28</v>
      </c>
      <c r="D115" s="82"/>
      <c r="E115" s="28" t="s">
        <v>29</v>
      </c>
      <c r="H115"/>
    </row>
    <row r="116" spans="1:8" ht="43.15" customHeight="1" x14ac:dyDescent="0.25">
      <c r="A116" s="83" t="s">
        <v>279</v>
      </c>
      <c r="B116" s="83"/>
      <c r="C116" s="81"/>
      <c r="D116" s="81"/>
      <c r="E116" s="6">
        <f>E112</f>
        <v>125.15999999999985</v>
      </c>
      <c r="H116"/>
    </row>
    <row r="117" spans="1:8" ht="43.15" customHeight="1" x14ac:dyDescent="0.25">
      <c r="A117" s="148" t="s">
        <v>127</v>
      </c>
      <c r="B117" s="149"/>
      <c r="C117" s="89" t="s">
        <v>492</v>
      </c>
      <c r="D117" s="89"/>
      <c r="E117" s="23">
        <v>0</v>
      </c>
      <c r="H117"/>
    </row>
    <row r="118" spans="1:8" ht="21.6" customHeight="1" x14ac:dyDescent="0.25">
      <c r="A118" s="150"/>
      <c r="B118" s="151"/>
      <c r="C118" s="81" t="s">
        <v>280</v>
      </c>
      <c r="D118" s="81"/>
      <c r="E118" s="23">
        <v>300</v>
      </c>
    </row>
    <row r="119" spans="1:8" ht="290.10000000000002" customHeight="1" x14ac:dyDescent="0.25">
      <c r="A119" s="150"/>
      <c r="B119" s="151"/>
      <c r="C119" s="125" t="s">
        <v>522</v>
      </c>
      <c r="D119" s="89"/>
      <c r="E119" s="23">
        <v>3389</v>
      </c>
      <c r="G119" s="31"/>
    </row>
    <row r="120" spans="1:8" ht="24.95" customHeight="1" x14ac:dyDescent="0.25">
      <c r="A120" s="150"/>
      <c r="B120" s="151"/>
      <c r="C120" s="115" t="s">
        <v>491</v>
      </c>
      <c r="D120" s="126"/>
      <c r="E120" s="23">
        <v>200</v>
      </c>
      <c r="G120" s="31"/>
    </row>
    <row r="121" spans="1:8" ht="24.95" customHeight="1" x14ac:dyDescent="0.25">
      <c r="A121" s="152"/>
      <c r="B121" s="153"/>
      <c r="C121" s="147" t="s">
        <v>587</v>
      </c>
      <c r="D121" s="126"/>
      <c r="E121" s="23">
        <v>24.9</v>
      </c>
      <c r="G121" s="31"/>
    </row>
    <row r="122" spans="1:8" ht="21.6" customHeight="1" x14ac:dyDescent="0.25">
      <c r="A122" s="83" t="s">
        <v>148</v>
      </c>
      <c r="B122" s="83"/>
      <c r="C122" s="81"/>
      <c r="D122" s="81"/>
      <c r="E122" s="23">
        <f>C99</f>
        <v>1369</v>
      </c>
    </row>
    <row r="123" spans="1:8" ht="21.6" customHeight="1" x14ac:dyDescent="0.25">
      <c r="A123" s="83"/>
      <c r="B123" s="83"/>
      <c r="C123" s="87" t="s">
        <v>158</v>
      </c>
      <c r="D123" s="87"/>
      <c r="E123" s="6">
        <f>(E32+E116)-SUM(E117:E122)</f>
        <v>255.39999999999964</v>
      </c>
    </row>
    <row r="124" spans="1:8" ht="13.5" customHeight="1" x14ac:dyDescent="0.25">
      <c r="A124" s="30"/>
      <c r="B124" s="30"/>
      <c r="C124" s="30"/>
      <c r="D124" s="30"/>
      <c r="E124" s="30"/>
      <c r="H124"/>
    </row>
    <row r="125" spans="1:8" ht="17.25" customHeight="1" x14ac:dyDescent="0.25">
      <c r="A125" s="30"/>
      <c r="B125" s="30"/>
      <c r="C125" s="30"/>
      <c r="D125" s="30"/>
      <c r="E125" s="30"/>
      <c r="H125"/>
    </row>
    <row r="126" spans="1:8" ht="21.6" customHeight="1" x14ac:dyDescent="0.25">
      <c r="A126" s="82" t="s">
        <v>527</v>
      </c>
      <c r="B126" s="82"/>
      <c r="C126" s="82"/>
      <c r="D126" s="82"/>
      <c r="E126" s="82"/>
    </row>
    <row r="127" spans="1:8" ht="21.6" customHeight="1" x14ac:dyDescent="0.25">
      <c r="A127" s="82" t="s">
        <v>147</v>
      </c>
      <c r="B127" s="82"/>
      <c r="C127" s="82" t="s">
        <v>28</v>
      </c>
      <c r="D127" s="82"/>
      <c r="E127" s="28" t="s">
        <v>29</v>
      </c>
    </row>
    <row r="128" spans="1:8" ht="43.15" customHeight="1" x14ac:dyDescent="0.25">
      <c r="A128" s="83" t="s">
        <v>281</v>
      </c>
      <c r="B128" s="83"/>
      <c r="C128" s="81"/>
      <c r="D128" s="81"/>
      <c r="E128" s="6">
        <f>E123</f>
        <v>255.39999999999964</v>
      </c>
      <c r="H128"/>
    </row>
    <row r="129" spans="1:8" ht="21.6" customHeight="1" x14ac:dyDescent="0.25">
      <c r="A129" s="90" t="s">
        <v>127</v>
      </c>
      <c r="B129" s="91"/>
      <c r="C129" s="125" t="s">
        <v>152</v>
      </c>
      <c r="D129" s="89"/>
      <c r="E129" s="23">
        <v>0</v>
      </c>
      <c r="H129"/>
    </row>
    <row r="130" spans="1:8" ht="39.950000000000003" customHeight="1" x14ac:dyDescent="0.25">
      <c r="A130" s="92"/>
      <c r="B130" s="93"/>
      <c r="C130" s="115" t="s">
        <v>514</v>
      </c>
      <c r="D130" s="124"/>
      <c r="E130" s="23">
        <v>351</v>
      </c>
      <c r="H130"/>
    </row>
    <row r="131" spans="1:8" ht="21.6" customHeight="1" x14ac:dyDescent="0.25">
      <c r="A131" s="92"/>
      <c r="B131" s="93"/>
      <c r="C131" s="75" t="s">
        <v>243</v>
      </c>
      <c r="D131" s="124"/>
      <c r="E131" s="23">
        <v>500</v>
      </c>
      <c r="H131"/>
    </row>
    <row r="132" spans="1:8" ht="50.1" customHeight="1" x14ac:dyDescent="0.25">
      <c r="A132" s="92"/>
      <c r="B132" s="93"/>
      <c r="C132" s="125" t="s">
        <v>515</v>
      </c>
      <c r="D132" s="89"/>
      <c r="E132" s="23">
        <v>370</v>
      </c>
      <c r="H132"/>
    </row>
    <row r="133" spans="1:8" ht="86.45" customHeight="1" x14ac:dyDescent="0.25">
      <c r="A133" s="92"/>
      <c r="B133" s="93"/>
      <c r="C133" s="89" t="s">
        <v>516</v>
      </c>
      <c r="D133" s="89"/>
      <c r="E133" s="23">
        <v>228</v>
      </c>
    </row>
    <row r="134" spans="1:8" ht="240" customHeight="1" x14ac:dyDescent="0.25">
      <c r="A134" s="94"/>
      <c r="B134" s="95"/>
      <c r="C134" s="115" t="s">
        <v>588</v>
      </c>
      <c r="D134" s="124"/>
      <c r="E134" s="23">
        <v>671.7</v>
      </c>
    </row>
    <row r="135" spans="1:8" ht="21.6" customHeight="1" x14ac:dyDescent="0.25">
      <c r="A135" s="83" t="s">
        <v>148</v>
      </c>
      <c r="B135" s="83"/>
      <c r="C135" s="81"/>
      <c r="D135" s="81"/>
      <c r="E135" s="23">
        <f>C99</f>
        <v>1369</v>
      </c>
    </row>
    <row r="136" spans="1:8" ht="21.6" customHeight="1" x14ac:dyDescent="0.25">
      <c r="A136" s="83"/>
      <c r="B136" s="83"/>
      <c r="C136" s="87" t="s">
        <v>158</v>
      </c>
      <c r="D136" s="87"/>
      <c r="E136" s="6">
        <f>(E42+E128)-SUM(E129:E135)</f>
        <v>529.09999999999991</v>
      </c>
    </row>
    <row r="137" spans="1:8" ht="13.5" customHeight="1" x14ac:dyDescent="0.25">
      <c r="A137" s="15"/>
      <c r="B137" s="15"/>
    </row>
    <row r="138" spans="1:8" ht="13.5" customHeight="1" x14ac:dyDescent="0.25">
      <c r="A138" s="15"/>
      <c r="B138" s="15"/>
    </row>
    <row r="139" spans="1:8" ht="13.5" customHeight="1" x14ac:dyDescent="0.25">
      <c r="A139" s="15"/>
      <c r="B139" s="15"/>
    </row>
    <row r="140" spans="1:8" ht="13.5" customHeight="1" x14ac:dyDescent="0.25">
      <c r="A140" s="15"/>
      <c r="B140" s="15"/>
    </row>
    <row r="141" spans="1:8" ht="13.5" customHeight="1" x14ac:dyDescent="0.25">
      <c r="A141" s="15"/>
      <c r="B141" s="15"/>
    </row>
    <row r="142" spans="1:8" ht="13.5" customHeight="1" x14ac:dyDescent="0.25">
      <c r="A142" s="15"/>
      <c r="B142" s="15"/>
    </row>
    <row r="143" spans="1:8" ht="13.5" customHeight="1" x14ac:dyDescent="0.25">
      <c r="A143" s="15"/>
      <c r="B143" s="15"/>
    </row>
    <row r="144" spans="1:8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</sheetData>
  <mergeCells count="97">
    <mergeCell ref="C121:D121"/>
    <mergeCell ref="A117:B121"/>
    <mergeCell ref="A1:E1"/>
    <mergeCell ref="A4:B4"/>
    <mergeCell ref="A5:B5"/>
    <mergeCell ref="A8:E8"/>
    <mergeCell ref="C9:D9"/>
    <mergeCell ref="C19:D19"/>
    <mergeCell ref="C20:D20"/>
    <mergeCell ref="C22:D22"/>
    <mergeCell ref="C23:D23"/>
    <mergeCell ref="C21:D21"/>
    <mergeCell ref="C15:D15"/>
    <mergeCell ref="A16:B16"/>
    <mergeCell ref="C16:D16"/>
    <mergeCell ref="A18:E18"/>
    <mergeCell ref="C10:D10"/>
    <mergeCell ref="C11:D11"/>
    <mergeCell ref="C12:D12"/>
    <mergeCell ref="C14:D14"/>
    <mergeCell ref="C13:D13"/>
    <mergeCell ref="C24:D24"/>
    <mergeCell ref="C25:D25"/>
    <mergeCell ref="A32:B32"/>
    <mergeCell ref="C32:D32"/>
    <mergeCell ref="A34:E34"/>
    <mergeCell ref="C27:D27"/>
    <mergeCell ref="C29:D29"/>
    <mergeCell ref="C28:D28"/>
    <mergeCell ref="C26:D26"/>
    <mergeCell ref="C30:D30"/>
    <mergeCell ref="C31:D31"/>
    <mergeCell ref="C35:D35"/>
    <mergeCell ref="C36:D36"/>
    <mergeCell ref="C37:D37"/>
    <mergeCell ref="C39:D39"/>
    <mergeCell ref="A42:B42"/>
    <mergeCell ref="C42:D42"/>
    <mergeCell ref="C38:D38"/>
    <mergeCell ref="C40:D40"/>
    <mergeCell ref="C41:D41"/>
    <mergeCell ref="A47:C47"/>
    <mergeCell ref="A49:C49"/>
    <mergeCell ref="A54:C55"/>
    <mergeCell ref="A62:C62"/>
    <mergeCell ref="A66:C66"/>
    <mergeCell ref="H103:H104"/>
    <mergeCell ref="A104:B104"/>
    <mergeCell ref="C104:D104"/>
    <mergeCell ref="A71:C71"/>
    <mergeCell ref="A74:C74"/>
    <mergeCell ref="A80:C80"/>
    <mergeCell ref="A85:C85"/>
    <mergeCell ref="A92:C92"/>
    <mergeCell ref="C110:D110"/>
    <mergeCell ref="A102:E102"/>
    <mergeCell ref="A103:B103"/>
    <mergeCell ref="C103:D103"/>
    <mergeCell ref="C105:D105"/>
    <mergeCell ref="C106:D106"/>
    <mergeCell ref="C107:D107"/>
    <mergeCell ref="C108:D108"/>
    <mergeCell ref="C109:D109"/>
    <mergeCell ref="A105:B110"/>
    <mergeCell ref="A122:B122"/>
    <mergeCell ref="C122:D122"/>
    <mergeCell ref="C120:D120"/>
    <mergeCell ref="A111:B111"/>
    <mergeCell ref="C111:D111"/>
    <mergeCell ref="A112:B112"/>
    <mergeCell ref="C112:D112"/>
    <mergeCell ref="A114:E114"/>
    <mergeCell ref="A115:B115"/>
    <mergeCell ref="C115:D115"/>
    <mergeCell ref="A116:B116"/>
    <mergeCell ref="C116:D116"/>
    <mergeCell ref="C117:D117"/>
    <mergeCell ref="C118:D118"/>
    <mergeCell ref="C119:D119"/>
    <mergeCell ref="A135:B135"/>
    <mergeCell ref="C135:D135"/>
    <mergeCell ref="A136:B136"/>
    <mergeCell ref="C136:D136"/>
    <mergeCell ref="C134:D134"/>
    <mergeCell ref="A123:B123"/>
    <mergeCell ref="C123:D123"/>
    <mergeCell ref="A126:E126"/>
    <mergeCell ref="C130:D130"/>
    <mergeCell ref="C133:D133"/>
    <mergeCell ref="C131:D131"/>
    <mergeCell ref="A128:B128"/>
    <mergeCell ref="C128:D128"/>
    <mergeCell ref="C129:D129"/>
    <mergeCell ref="C132:D132"/>
    <mergeCell ref="A127:B127"/>
    <mergeCell ref="C127:D127"/>
    <mergeCell ref="A129:B134"/>
  </mergeCells>
  <conditionalFormatting sqref="C44:C45 H102 E105:E111 E117:E122 E129:E135">
    <cfRule type="cellIs" dxfId="124" priority="5" operator="equal">
      <formula>0</formula>
    </cfRule>
  </conditionalFormatting>
  <conditionalFormatting sqref="C50:C53 C56:C61 C63:C65 C67:C70 C72:C73 C75:C79 C81:C84 C86:C91 C99 E105:E111 E117:E122 E129:E135">
    <cfRule type="cellIs" dxfId="123" priority="9" operator="equal">
      <formula>0</formula>
    </cfRule>
  </conditionalFormatting>
  <conditionalFormatting sqref="C50:C53 C56:C61 C63:C65 C67:C70 C72:C73 C75:C79 C81:C84 C86:C91 C99">
    <cfRule type="cellIs" dxfId="122" priority="8" operator="equal">
      <formula>0</formula>
    </cfRule>
  </conditionalFormatting>
  <conditionalFormatting sqref="D45">
    <cfRule type="cellIs" dxfId="121" priority="7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7"/>
  <sheetViews>
    <sheetView tabSelected="1" topLeftCell="A85" zoomScaleNormal="100" workbookViewId="0">
      <selection activeCell="I92" sqref="I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109" t="s">
        <v>282</v>
      </c>
      <c r="B1" s="109"/>
      <c r="C1" s="109"/>
      <c r="D1" s="109"/>
      <c r="E1" s="109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175</v>
      </c>
      <c r="C3" s="6">
        <f>E114</f>
        <v>1948.1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121" t="s">
        <v>22</v>
      </c>
      <c r="B4" s="121"/>
      <c r="C4" s="6">
        <f>SUM(C3)</f>
        <v>1948.1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87" t="s">
        <v>23</v>
      </c>
      <c r="B5" s="87"/>
      <c r="C5" s="6">
        <f>C82</f>
        <v>-5733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103" t="s">
        <v>528</v>
      </c>
      <c r="B8" s="103"/>
      <c r="C8" s="103"/>
      <c r="D8" s="103"/>
      <c r="E8" s="10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283</v>
      </c>
      <c r="B10" s="14" t="s">
        <v>32</v>
      </c>
      <c r="C10" s="81" t="s">
        <v>33</v>
      </c>
      <c r="D10" s="8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80.099999999999994" customHeight="1" x14ac:dyDescent="0.25">
      <c r="A11" s="72" t="s">
        <v>284</v>
      </c>
      <c r="B11" s="73" t="s">
        <v>532</v>
      </c>
      <c r="C11" s="115" t="s">
        <v>557</v>
      </c>
      <c r="D11" s="76"/>
      <c r="E11" s="6">
        <v>124</v>
      </c>
      <c r="G11" s="15"/>
      <c r="H11" s="15"/>
      <c r="I11" s="15"/>
      <c r="J11"/>
    </row>
    <row r="12" spans="1:37" ht="21.6" customHeight="1" x14ac:dyDescent="0.25">
      <c r="A12" s="13" t="s">
        <v>285</v>
      </c>
      <c r="B12" s="14" t="s">
        <v>53</v>
      </c>
      <c r="C12" s="81" t="s">
        <v>196</v>
      </c>
      <c r="D12" s="81"/>
      <c r="E12" s="6">
        <v>0</v>
      </c>
    </row>
    <row r="13" spans="1:37" ht="21.6" customHeight="1" x14ac:dyDescent="0.25">
      <c r="A13" s="99"/>
      <c r="B13" s="99"/>
      <c r="C13" s="87" t="s">
        <v>35</v>
      </c>
      <c r="D13" s="87"/>
      <c r="E13" s="6">
        <f>SUM(E10:E12)</f>
        <v>2529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103" t="s">
        <v>286</v>
      </c>
      <c r="B15" s="103"/>
      <c r="C15" s="103"/>
      <c r="D15" s="103"/>
      <c r="E15" s="10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27</v>
      </c>
      <c r="C16" s="104" t="s">
        <v>28</v>
      </c>
      <c r="D16" s="104"/>
      <c r="E16" s="5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287</v>
      </c>
      <c r="B17" s="14" t="s">
        <v>32</v>
      </c>
      <c r="C17" s="81" t="s">
        <v>33</v>
      </c>
      <c r="D17" s="81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80.099999999999994" customHeight="1" x14ac:dyDescent="0.25">
      <c r="A18" s="72" t="s">
        <v>288</v>
      </c>
      <c r="B18" s="73" t="s">
        <v>532</v>
      </c>
      <c r="C18" s="115" t="s">
        <v>558</v>
      </c>
      <c r="D18" s="76"/>
      <c r="E18" s="6">
        <v>56</v>
      </c>
      <c r="G18" s="15"/>
      <c r="H18" s="15"/>
      <c r="I18" s="15"/>
      <c r="J18"/>
    </row>
    <row r="19" spans="1:28" ht="21.6" customHeight="1" x14ac:dyDescent="0.25">
      <c r="A19" s="13" t="s">
        <v>289</v>
      </c>
      <c r="B19" s="14" t="s">
        <v>53</v>
      </c>
      <c r="C19" s="81" t="s">
        <v>196</v>
      </c>
      <c r="D19" s="81"/>
      <c r="E19" s="6">
        <v>0</v>
      </c>
    </row>
    <row r="20" spans="1:28" ht="21.6" customHeight="1" x14ac:dyDescent="0.25">
      <c r="A20" s="99"/>
      <c r="B20" s="99"/>
      <c r="C20" s="87" t="s">
        <v>35</v>
      </c>
      <c r="D20" s="87"/>
      <c r="E20" s="6">
        <f>SUM(E17:E19)</f>
        <v>2461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103" t="s">
        <v>290</v>
      </c>
      <c r="B22" s="103"/>
      <c r="C22" s="103"/>
      <c r="D22" s="103"/>
      <c r="E22" s="10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4"/>
    </row>
    <row r="23" spans="1:28" ht="21.6" customHeight="1" x14ac:dyDescent="0.25">
      <c r="A23" s="1" t="s">
        <v>4</v>
      </c>
      <c r="B23" s="1" t="s">
        <v>27</v>
      </c>
      <c r="C23" s="104" t="s">
        <v>28</v>
      </c>
      <c r="D23" s="104"/>
      <c r="E23" s="5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291</v>
      </c>
      <c r="B24" s="14" t="s">
        <v>32</v>
      </c>
      <c r="C24" s="81" t="s">
        <v>33</v>
      </c>
      <c r="D24" s="81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292</v>
      </c>
      <c r="B25" s="14" t="s">
        <v>53</v>
      </c>
      <c r="C25" s="81" t="s">
        <v>196</v>
      </c>
      <c r="D25" s="81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99"/>
      <c r="B26" s="99"/>
      <c r="C26" s="87" t="s">
        <v>35</v>
      </c>
      <c r="D26" s="87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97" t="s">
        <v>293</v>
      </c>
      <c r="B31" s="97"/>
      <c r="C31" s="97"/>
    </row>
    <row r="32" spans="1:28" ht="21.6" customHeight="1" x14ac:dyDescent="0.25">
      <c r="A32" s="22" t="s">
        <v>27</v>
      </c>
      <c r="B32" s="22" t="s">
        <v>28</v>
      </c>
      <c r="C32" s="9" t="s">
        <v>29</v>
      </c>
      <c r="D32" s="45"/>
    </row>
    <row r="33" spans="1:38" ht="21.6" customHeight="1" x14ac:dyDescent="0.25">
      <c r="A33" s="84" t="s">
        <v>67</v>
      </c>
      <c r="B33" s="84"/>
      <c r="C33" s="84"/>
      <c r="D33" s="45"/>
    </row>
    <row r="34" spans="1:38" ht="21.6" customHeight="1" x14ac:dyDescent="0.25">
      <c r="A34" s="13" t="s">
        <v>251</v>
      </c>
      <c r="B34" s="14"/>
      <c r="C34" s="23">
        <v>78</v>
      </c>
    </row>
    <row r="35" spans="1:38" ht="21.6" customHeight="1" x14ac:dyDescent="0.25">
      <c r="A35" s="13" t="s">
        <v>46</v>
      </c>
      <c r="B35" s="4"/>
      <c r="C35" s="23">
        <v>0</v>
      </c>
    </row>
    <row r="36" spans="1:38" ht="21.6" customHeight="1" x14ac:dyDescent="0.25">
      <c r="A36" s="13" t="s">
        <v>70</v>
      </c>
      <c r="B36" s="14" t="s">
        <v>71</v>
      </c>
      <c r="C36" s="23">
        <v>149</v>
      </c>
    </row>
    <row r="37" spans="1:38" ht="21.6" customHeight="1" x14ac:dyDescent="0.25">
      <c r="A37" s="25"/>
      <c r="B37" s="11" t="s">
        <v>73</v>
      </c>
      <c r="C37" s="23">
        <f>SUM(C34:C36)</f>
        <v>227</v>
      </c>
    </row>
    <row r="38" spans="1:38" ht="21.6" customHeight="1" x14ac:dyDescent="0.25">
      <c r="A38" s="84" t="s">
        <v>270</v>
      </c>
      <c r="B38" s="84"/>
      <c r="C38" s="84"/>
    </row>
    <row r="39" spans="1:38" s="15" customFormat="1" ht="21.6" customHeight="1" x14ac:dyDescent="0.25">
      <c r="A39" s="84"/>
      <c r="B39" s="84"/>
      <c r="C39" s="84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78</v>
      </c>
      <c r="B40" s="14"/>
      <c r="C40" s="23">
        <v>0</v>
      </c>
    </row>
    <row r="41" spans="1:38" ht="21.6" customHeight="1" x14ac:dyDescent="0.25">
      <c r="A41" s="13" t="s">
        <v>80</v>
      </c>
      <c r="B41" s="14"/>
      <c r="C41" s="23">
        <v>0</v>
      </c>
    </row>
    <row r="42" spans="1:38" ht="21.6" customHeight="1" x14ac:dyDescent="0.25">
      <c r="A42" s="13" t="s">
        <v>82</v>
      </c>
      <c r="B42" s="14"/>
      <c r="C42" s="23">
        <v>0</v>
      </c>
    </row>
    <row r="43" spans="1:38" ht="21.6" customHeight="1" x14ac:dyDescent="0.25">
      <c r="A43" s="13" t="s">
        <v>84</v>
      </c>
      <c r="B43" s="14"/>
      <c r="C43" s="23">
        <v>0</v>
      </c>
    </row>
    <row r="44" spans="1:38" ht="21.6" customHeight="1" x14ac:dyDescent="0.25">
      <c r="A44" s="13" t="s">
        <v>213</v>
      </c>
      <c r="B44" s="14"/>
      <c r="C44" s="23">
        <v>0</v>
      </c>
    </row>
    <row r="45" spans="1:38" ht="21.6" customHeight="1" x14ac:dyDescent="0.25">
      <c r="A45" s="13"/>
      <c r="B45" s="11" t="s">
        <v>86</v>
      </c>
      <c r="C45" s="23">
        <f>SUM(C40:C44)</f>
        <v>0</v>
      </c>
    </row>
    <row r="46" spans="1:38" ht="21.6" customHeight="1" x14ac:dyDescent="0.25">
      <c r="A46" s="84" t="s">
        <v>88</v>
      </c>
      <c r="B46" s="84"/>
      <c r="C46" s="84"/>
    </row>
    <row r="47" spans="1:38" ht="21.6" customHeight="1" x14ac:dyDescent="0.25">
      <c r="A47" s="13" t="s">
        <v>90</v>
      </c>
      <c r="B47" s="14" t="s">
        <v>91</v>
      </c>
      <c r="C47" s="23">
        <v>0</v>
      </c>
    </row>
    <row r="48" spans="1:38" ht="21.6" customHeight="1" x14ac:dyDescent="0.25">
      <c r="A48" s="13" t="s">
        <v>93</v>
      </c>
      <c r="B48" s="14" t="s">
        <v>94</v>
      </c>
      <c r="C48" s="23">
        <v>0</v>
      </c>
    </row>
    <row r="49" spans="1:3" ht="21.6" customHeight="1" x14ac:dyDescent="0.25">
      <c r="A49" s="13"/>
      <c r="B49" s="11" t="s">
        <v>96</v>
      </c>
      <c r="C49" s="23">
        <f>SUM(C47:C48)</f>
        <v>0</v>
      </c>
    </row>
    <row r="50" spans="1:3" ht="21.6" customHeight="1" x14ac:dyDescent="0.25">
      <c r="A50" s="84" t="s">
        <v>98</v>
      </c>
      <c r="B50" s="84"/>
      <c r="C50" s="84"/>
    </row>
    <row r="51" spans="1:3" ht="21.6" customHeight="1" x14ac:dyDescent="0.25">
      <c r="A51" s="13" t="s">
        <v>100</v>
      </c>
      <c r="B51" s="14" t="s">
        <v>101</v>
      </c>
      <c r="C51" s="23">
        <v>0</v>
      </c>
    </row>
    <row r="52" spans="1:3" ht="21.6" customHeight="1" x14ac:dyDescent="0.25">
      <c r="A52" s="25"/>
      <c r="B52" s="14" t="s">
        <v>103</v>
      </c>
      <c r="C52" s="23">
        <v>0</v>
      </c>
    </row>
    <row r="53" spans="1:3" ht="21.6" customHeight="1" x14ac:dyDescent="0.25">
      <c r="A53" s="25"/>
      <c r="B53" s="14" t="s">
        <v>105</v>
      </c>
      <c r="C53" s="23">
        <v>0</v>
      </c>
    </row>
    <row r="54" spans="1:3" ht="21.6" customHeight="1" x14ac:dyDescent="0.25">
      <c r="A54" s="25"/>
      <c r="B54" s="11" t="s">
        <v>107</v>
      </c>
      <c r="C54" s="23">
        <f>SUM(C51:C53)</f>
        <v>0</v>
      </c>
    </row>
    <row r="55" spans="1:3" ht="21.6" customHeight="1" x14ac:dyDescent="0.25">
      <c r="A55" s="84" t="s">
        <v>108</v>
      </c>
      <c r="B55" s="84"/>
      <c r="C55" s="84"/>
    </row>
    <row r="56" spans="1:3" ht="21.6" customHeight="1" x14ac:dyDescent="0.25">
      <c r="A56" s="13" t="s">
        <v>109</v>
      </c>
      <c r="B56" s="14" t="s">
        <v>110</v>
      </c>
      <c r="C56" s="23">
        <v>0</v>
      </c>
    </row>
    <row r="57" spans="1:3" ht="21.6" customHeight="1" x14ac:dyDescent="0.25">
      <c r="A57" s="25"/>
      <c r="B57" s="11" t="s">
        <v>111</v>
      </c>
      <c r="C57" s="23">
        <f>SUM(C56)</f>
        <v>0</v>
      </c>
    </row>
    <row r="58" spans="1:3" ht="21.6" customHeight="1" x14ac:dyDescent="0.25">
      <c r="A58" s="84" t="s">
        <v>112</v>
      </c>
      <c r="B58" s="84"/>
      <c r="C58" s="84"/>
    </row>
    <row r="59" spans="1:3" ht="43.15" customHeight="1" x14ac:dyDescent="0.25">
      <c r="A59" s="13" t="s">
        <v>271</v>
      </c>
      <c r="B59" s="14" t="s">
        <v>114</v>
      </c>
      <c r="C59" s="23">
        <v>0</v>
      </c>
    </row>
    <row r="60" spans="1:3" ht="21.6" customHeight="1" x14ac:dyDescent="0.25">
      <c r="A60" s="13" t="s">
        <v>115</v>
      </c>
      <c r="B60" s="14" t="s">
        <v>116</v>
      </c>
      <c r="C60" s="23">
        <v>0</v>
      </c>
    </row>
    <row r="61" spans="1:3" ht="43.15" customHeight="1" x14ac:dyDescent="0.25">
      <c r="A61" s="13" t="s">
        <v>117</v>
      </c>
      <c r="B61" s="14" t="s">
        <v>118</v>
      </c>
      <c r="C61" s="23">
        <v>0</v>
      </c>
    </row>
    <row r="62" spans="1:3" ht="21.6" customHeight="1" x14ac:dyDescent="0.25">
      <c r="A62" s="13" t="s">
        <v>119</v>
      </c>
      <c r="B62" s="14" t="s">
        <v>119</v>
      </c>
      <c r="C62" s="23">
        <v>0</v>
      </c>
    </row>
    <row r="63" spans="1:3" ht="21.6" customHeight="1" x14ac:dyDescent="0.25">
      <c r="A63" s="13"/>
      <c r="B63" s="11" t="s">
        <v>22</v>
      </c>
      <c r="C63" s="23">
        <f>SUM(C59:C62)</f>
        <v>0</v>
      </c>
    </row>
    <row r="64" spans="1:3" ht="21.6" customHeight="1" x14ac:dyDescent="0.25">
      <c r="A64" s="84" t="s">
        <v>121</v>
      </c>
      <c r="B64" s="84"/>
      <c r="C64" s="84"/>
    </row>
    <row r="65" spans="1:3" ht="21.6" customHeight="1" x14ac:dyDescent="0.25">
      <c r="A65" s="13" t="s">
        <v>122</v>
      </c>
      <c r="B65" s="4"/>
      <c r="C65" s="23">
        <v>0</v>
      </c>
    </row>
    <row r="66" spans="1:3" ht="21.6" customHeight="1" x14ac:dyDescent="0.25">
      <c r="A66" s="25" t="s">
        <v>123</v>
      </c>
      <c r="B66" s="4" t="s">
        <v>124</v>
      </c>
      <c r="C66" s="23">
        <v>0</v>
      </c>
    </row>
    <row r="67" spans="1:3" ht="21.6" customHeight="1" x14ac:dyDescent="0.25">
      <c r="A67" s="13" t="s">
        <v>53</v>
      </c>
      <c r="B67" s="14" t="s">
        <v>125</v>
      </c>
      <c r="C67" s="23">
        <v>0</v>
      </c>
    </row>
    <row r="68" spans="1:3" ht="21.6" customHeight="1" x14ac:dyDescent="0.25">
      <c r="A68" s="13"/>
      <c r="B68" s="11" t="s">
        <v>126</v>
      </c>
      <c r="C68" s="23">
        <f>SUM(C65:C67)</f>
        <v>0</v>
      </c>
    </row>
    <row r="69" spans="1:3" ht="21.6" customHeight="1" x14ac:dyDescent="0.25">
      <c r="A69" s="84" t="s">
        <v>127</v>
      </c>
      <c r="B69" s="84"/>
      <c r="C69" s="84"/>
    </row>
    <row r="70" spans="1:3" ht="21.6" customHeight="1" x14ac:dyDescent="0.25">
      <c r="A70" s="13" t="s">
        <v>128</v>
      </c>
      <c r="B70" s="4" t="s">
        <v>129</v>
      </c>
      <c r="C70" s="23">
        <v>0</v>
      </c>
    </row>
    <row r="71" spans="1:3" ht="21.6" customHeight="1" x14ac:dyDescent="0.25">
      <c r="A71" s="7" t="s">
        <v>130</v>
      </c>
      <c r="B71" s="36" t="s">
        <v>131</v>
      </c>
      <c r="C71" s="23">
        <v>68</v>
      </c>
    </row>
    <row r="72" spans="1:3" ht="39.950000000000003" customHeight="1" x14ac:dyDescent="0.25">
      <c r="A72" s="13" t="s">
        <v>132</v>
      </c>
      <c r="B72" s="14" t="s">
        <v>294</v>
      </c>
      <c r="C72" s="23">
        <v>52</v>
      </c>
    </row>
    <row r="73" spans="1:3" ht="21.6" customHeight="1" x14ac:dyDescent="0.25">
      <c r="A73" s="13" t="s">
        <v>507</v>
      </c>
      <c r="B73" s="42" t="s">
        <v>508</v>
      </c>
      <c r="C73" s="23">
        <v>0</v>
      </c>
    </row>
    <row r="74" spans="1:3" ht="21.6" customHeight="1" x14ac:dyDescent="0.25">
      <c r="A74" s="25"/>
      <c r="B74" s="27" t="s">
        <v>136</v>
      </c>
      <c r="C74" s="23">
        <f>SUM(C70:C73)</f>
        <v>120</v>
      </c>
    </row>
    <row r="75" spans="1:3" ht="21.6" customHeight="1" x14ac:dyDescent="0.25">
      <c r="A75" s="25"/>
      <c r="B75" s="27" t="s">
        <v>22</v>
      </c>
      <c r="C75" s="23">
        <f>C37+C45+C49+C54+C57+C63+C68+C74</f>
        <v>347</v>
      </c>
    </row>
    <row r="76" spans="1:3" ht="21.6" customHeight="1" x14ac:dyDescent="0.25">
      <c r="A76" s="84" t="s">
        <v>138</v>
      </c>
      <c r="B76" s="84"/>
      <c r="C76" s="84"/>
    </row>
    <row r="77" spans="1:3" ht="21.6" customHeight="1" x14ac:dyDescent="0.25">
      <c r="A77" s="25" t="s">
        <v>139</v>
      </c>
      <c r="B77" s="4"/>
      <c r="C77" s="6">
        <f>IF(('October 2024 - December 2024'!C93)+SUM(E88+E100+E101+E110)  &lt; 0,(('October 2024 - December 2024'!C93))+SUM(E88+E100+E101+E110), TEXT((('October 2024 - December 2024'!C93))+SUM(E88+E100+E101+E110),"+$0.00"))</f>
        <v>-5733</v>
      </c>
    </row>
    <row r="78" spans="1:3" ht="21.6" customHeight="1" x14ac:dyDescent="0.25">
      <c r="A78" s="25" t="s">
        <v>140</v>
      </c>
      <c r="B78" s="4"/>
      <c r="C78" s="6">
        <v>0</v>
      </c>
    </row>
    <row r="79" spans="1:3" ht="21.6" customHeight="1" x14ac:dyDescent="0.25">
      <c r="A79" s="25" t="s">
        <v>141</v>
      </c>
      <c r="B79" s="4"/>
      <c r="C79" s="6" t="str">
        <f>IF(('October 2024 - December 2024'!C95)+SUM(E91) &lt; 0,(('October 2024 - December 2024'!C95))+SUM(E91), TEXT((('October 2024 - December 2024'!C95))+SUM(E91),"+$0.00"))</f>
        <v>+$0.00</v>
      </c>
    </row>
    <row r="80" spans="1:3" ht="43.15" customHeight="1" x14ac:dyDescent="0.25">
      <c r="A80" s="13" t="s">
        <v>142</v>
      </c>
      <c r="B80" s="4"/>
      <c r="C80" s="6">
        <v>0</v>
      </c>
    </row>
    <row r="81" spans="1:37" ht="43.15" customHeight="1" x14ac:dyDescent="0.25">
      <c r="A81" s="13" t="s">
        <v>143</v>
      </c>
      <c r="B81" s="4"/>
      <c r="C81" s="6">
        <v>0</v>
      </c>
    </row>
    <row r="82" spans="1:37" ht="21.6" customHeight="1" x14ac:dyDescent="0.25">
      <c r="A82" s="25"/>
      <c r="B82" s="27" t="s">
        <v>144</v>
      </c>
      <c r="C82" s="6">
        <f>C77+C78+C79+C80+C81</f>
        <v>-5733</v>
      </c>
    </row>
    <row r="83" spans="1:37" ht="21.6" customHeight="1" x14ac:dyDescent="0.25">
      <c r="A83" s="13"/>
      <c r="B83" s="11" t="s">
        <v>145</v>
      </c>
      <c r="C83" s="23">
        <f>C75</f>
        <v>347</v>
      </c>
      <c r="J83" s="43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82" t="s">
        <v>529</v>
      </c>
      <c r="B86" s="82"/>
      <c r="C86" s="82"/>
      <c r="D86" s="82"/>
      <c r="E86" s="82"/>
      <c r="F86" s="82"/>
      <c r="G86" s="82"/>
      <c r="J86"/>
    </row>
    <row r="87" spans="1:37" ht="21.6" customHeight="1" x14ac:dyDescent="0.25">
      <c r="A87" s="82" t="s">
        <v>147</v>
      </c>
      <c r="B87" s="82"/>
      <c r="C87" s="82" t="s">
        <v>28</v>
      </c>
      <c r="D87" s="82"/>
      <c r="E87" s="82" t="s">
        <v>29</v>
      </c>
      <c r="F87" s="82"/>
      <c r="G87" s="82"/>
      <c r="H87" s="15"/>
      <c r="J87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90" t="s">
        <v>127</v>
      </c>
      <c r="B88" s="91"/>
      <c r="C88" s="81" t="s">
        <v>218</v>
      </c>
      <c r="D88" s="81"/>
      <c r="E88" s="129">
        <v>0</v>
      </c>
      <c r="F88" s="129"/>
      <c r="G88" s="129"/>
      <c r="J88"/>
    </row>
    <row r="89" spans="1:37" ht="43.15" customHeight="1" x14ac:dyDescent="0.25">
      <c r="A89" s="92"/>
      <c r="B89" s="93"/>
      <c r="C89" s="125" t="s">
        <v>525</v>
      </c>
      <c r="D89" s="89"/>
      <c r="E89" s="129">
        <v>900</v>
      </c>
      <c r="F89" s="129"/>
      <c r="G89" s="129"/>
      <c r="J89"/>
    </row>
    <row r="90" spans="1:37" ht="21.6" customHeight="1" x14ac:dyDescent="0.25">
      <c r="A90" s="92"/>
      <c r="B90" s="93"/>
      <c r="C90" s="89" t="s">
        <v>295</v>
      </c>
      <c r="D90" s="89"/>
      <c r="E90" s="129">
        <v>0</v>
      </c>
      <c r="F90" s="129"/>
      <c r="G90" s="129"/>
      <c r="J90"/>
    </row>
    <row r="91" spans="1:37" ht="21.6" customHeight="1" x14ac:dyDescent="0.25">
      <c r="A91" s="92"/>
      <c r="B91" s="93"/>
      <c r="C91" s="75" t="s">
        <v>233</v>
      </c>
      <c r="D91" s="124"/>
      <c r="E91" s="130">
        <v>500</v>
      </c>
      <c r="F91" s="131"/>
      <c r="G91" s="132"/>
      <c r="J91"/>
    </row>
    <row r="92" spans="1:37" ht="180" customHeight="1" x14ac:dyDescent="0.25">
      <c r="A92" s="94"/>
      <c r="B92" s="95"/>
      <c r="C92" s="75" t="s">
        <v>554</v>
      </c>
      <c r="D92" s="124"/>
      <c r="E92" s="129">
        <v>395</v>
      </c>
      <c r="F92" s="129"/>
      <c r="G92" s="129"/>
      <c r="H92" s="31"/>
      <c r="J92"/>
    </row>
    <row r="93" spans="1:37" ht="21.6" customHeight="1" x14ac:dyDescent="0.25">
      <c r="A93" s="83" t="s">
        <v>148</v>
      </c>
      <c r="B93" s="83"/>
      <c r="C93" s="81"/>
      <c r="D93" s="81"/>
      <c r="E93" s="129">
        <f>C83</f>
        <v>347</v>
      </c>
      <c r="F93" s="129"/>
      <c r="G93" s="129"/>
      <c r="J93"/>
    </row>
    <row r="94" spans="1:37" ht="21.6" customHeight="1" x14ac:dyDescent="0.25">
      <c r="A94" s="83"/>
      <c r="B94" s="83"/>
      <c r="C94" s="96" t="s">
        <v>149</v>
      </c>
      <c r="D94" s="96"/>
      <c r="E94" s="98">
        <f>('October 2024 - December 2024'!E136+E13)-SUM(E88:E93)</f>
        <v>916.09999999999991</v>
      </c>
      <c r="F94" s="98"/>
      <c r="G94" s="98"/>
      <c r="J94"/>
    </row>
    <row r="95" spans="1:37" ht="13.5" customHeight="1" x14ac:dyDescent="0.25">
      <c r="J95"/>
    </row>
    <row r="96" spans="1:37" ht="21.6" customHeight="1" x14ac:dyDescent="0.25">
      <c r="A96" s="82" t="s">
        <v>296</v>
      </c>
      <c r="B96" s="82"/>
      <c r="C96" s="82"/>
      <c r="D96" s="82"/>
      <c r="E96" s="82"/>
      <c r="F96" s="82"/>
      <c r="G96" s="82"/>
      <c r="J96"/>
    </row>
    <row r="97" spans="1:37" ht="21.6" customHeight="1" x14ac:dyDescent="0.25">
      <c r="A97" s="82" t="s">
        <v>147</v>
      </c>
      <c r="B97" s="82"/>
      <c r="C97" s="82" t="s">
        <v>28</v>
      </c>
      <c r="D97" s="82"/>
      <c r="E97" s="82" t="s">
        <v>29</v>
      </c>
      <c r="F97" s="82"/>
      <c r="G97" s="82"/>
      <c r="H97" s="15"/>
      <c r="J97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</row>
    <row r="98" spans="1:37" ht="43.15" customHeight="1" x14ac:dyDescent="0.25">
      <c r="A98" s="83" t="s">
        <v>297</v>
      </c>
      <c r="B98" s="83"/>
      <c r="C98" s="81"/>
      <c r="D98" s="81"/>
      <c r="E98" s="98">
        <f>E94</f>
        <v>916.09999999999991</v>
      </c>
      <c r="F98" s="98"/>
      <c r="G98" s="98"/>
      <c r="J98"/>
    </row>
    <row r="99" spans="1:37" ht="43.15" customHeight="1" x14ac:dyDescent="0.25">
      <c r="A99" s="90" t="s">
        <v>127</v>
      </c>
      <c r="B99" s="91"/>
      <c r="C99" s="89" t="s">
        <v>298</v>
      </c>
      <c r="D99" s="89"/>
      <c r="E99" s="129">
        <v>150</v>
      </c>
      <c r="F99" s="129"/>
      <c r="G99" s="129"/>
      <c r="J99"/>
    </row>
    <row r="100" spans="1:37" ht="64.900000000000006" customHeight="1" x14ac:dyDescent="0.25">
      <c r="A100" s="92"/>
      <c r="B100" s="93"/>
      <c r="C100" s="89" t="s">
        <v>493</v>
      </c>
      <c r="D100" s="89"/>
      <c r="E100" s="129">
        <v>0</v>
      </c>
      <c r="F100" s="129"/>
      <c r="G100" s="129"/>
      <c r="J100"/>
    </row>
    <row r="101" spans="1:37" ht="21.6" customHeight="1" x14ac:dyDescent="0.25">
      <c r="A101" s="92"/>
      <c r="B101" s="93"/>
      <c r="C101" s="115" t="s">
        <v>589</v>
      </c>
      <c r="D101" s="124"/>
      <c r="E101" s="130">
        <v>1100</v>
      </c>
      <c r="F101" s="131"/>
      <c r="G101" s="132"/>
      <c r="J101"/>
    </row>
    <row r="102" spans="1:37" ht="180" customHeight="1" x14ac:dyDescent="0.25">
      <c r="A102" s="94"/>
      <c r="B102" s="95"/>
      <c r="C102" s="75" t="s">
        <v>553</v>
      </c>
      <c r="D102" s="124"/>
      <c r="E102" s="129">
        <v>395</v>
      </c>
      <c r="F102" s="129"/>
      <c r="G102" s="129"/>
      <c r="H102" s="31"/>
      <c r="J102"/>
    </row>
    <row r="103" spans="1:37" ht="21.6" customHeight="1" x14ac:dyDescent="0.25">
      <c r="A103" s="83" t="s">
        <v>148</v>
      </c>
      <c r="B103" s="83"/>
      <c r="C103" s="133"/>
      <c r="D103" s="133"/>
      <c r="E103" s="129">
        <f>C83</f>
        <v>347</v>
      </c>
      <c r="F103" s="129"/>
      <c r="G103" s="129"/>
      <c r="J103"/>
    </row>
    <row r="104" spans="1:37" ht="21.6" customHeight="1" x14ac:dyDescent="0.25">
      <c r="A104" s="83"/>
      <c r="B104" s="83"/>
      <c r="C104" s="87" t="s">
        <v>158</v>
      </c>
      <c r="D104" s="87"/>
      <c r="E104" s="98">
        <f>(E20+E98)-SUM(E99:E103)</f>
        <v>1385.1</v>
      </c>
      <c r="F104" s="98"/>
      <c r="G104" s="98"/>
      <c r="J104"/>
    </row>
    <row r="105" spans="1:37" ht="13.5" customHeight="1" x14ac:dyDescent="0.25">
      <c r="A105" s="30"/>
      <c r="B105" s="30"/>
      <c r="C105" s="30"/>
      <c r="D105" s="30"/>
      <c r="E105" s="30"/>
      <c r="J105"/>
    </row>
    <row r="106" spans="1:37" ht="17.25" customHeight="1" x14ac:dyDescent="0.25">
      <c r="A106" s="30"/>
      <c r="B106" s="30"/>
      <c r="C106" s="30"/>
      <c r="D106" s="30"/>
      <c r="E106" s="30"/>
      <c r="J106"/>
    </row>
    <row r="107" spans="1:37" ht="21.6" customHeight="1" x14ac:dyDescent="0.25">
      <c r="A107" s="82" t="s">
        <v>299</v>
      </c>
      <c r="B107" s="82"/>
      <c r="C107" s="82"/>
      <c r="D107" s="82"/>
      <c r="E107" s="82"/>
      <c r="F107" s="82"/>
      <c r="G107" s="82"/>
      <c r="J107"/>
    </row>
    <row r="108" spans="1:37" ht="21.6" customHeight="1" x14ac:dyDescent="0.25">
      <c r="A108" s="82" t="s">
        <v>147</v>
      </c>
      <c r="B108" s="82"/>
      <c r="C108" s="82" t="s">
        <v>28</v>
      </c>
      <c r="D108" s="82"/>
      <c r="E108" s="82" t="s">
        <v>29</v>
      </c>
      <c r="F108" s="82"/>
      <c r="G108" s="82"/>
      <c r="H108" s="15"/>
      <c r="J108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ht="43.15" customHeight="1" x14ac:dyDescent="0.25">
      <c r="A109" s="83" t="s">
        <v>300</v>
      </c>
      <c r="B109" s="83"/>
      <c r="C109" s="81"/>
      <c r="D109" s="81"/>
      <c r="E109" s="98">
        <f>E104</f>
        <v>1385.1</v>
      </c>
      <c r="F109" s="98"/>
      <c r="G109" s="98"/>
      <c r="J109"/>
    </row>
    <row r="110" spans="1:37" ht="21.6" customHeight="1" x14ac:dyDescent="0.25">
      <c r="A110" s="90" t="s">
        <v>127</v>
      </c>
      <c r="B110" s="91"/>
      <c r="C110" s="134" t="s">
        <v>590</v>
      </c>
      <c r="D110" s="81"/>
      <c r="E110" s="129">
        <v>1100</v>
      </c>
      <c r="F110" s="129"/>
      <c r="G110" s="129"/>
      <c r="J110"/>
    </row>
    <row r="111" spans="1:37" ht="21.6" customHeight="1" x14ac:dyDescent="0.25">
      <c r="A111" s="92"/>
      <c r="B111" s="93"/>
      <c r="C111" s="89" t="s">
        <v>301</v>
      </c>
      <c r="D111" s="89"/>
      <c r="E111" s="129">
        <v>0</v>
      </c>
      <c r="F111" s="129"/>
      <c r="G111" s="129"/>
      <c r="J111"/>
    </row>
    <row r="112" spans="1:37" ht="180" customHeight="1" x14ac:dyDescent="0.25">
      <c r="A112" s="94"/>
      <c r="B112" s="95"/>
      <c r="C112" s="75" t="s">
        <v>555</v>
      </c>
      <c r="D112" s="124"/>
      <c r="E112" s="129">
        <v>395</v>
      </c>
      <c r="F112" s="129"/>
      <c r="G112" s="129"/>
      <c r="H112" s="31"/>
      <c r="J112"/>
    </row>
    <row r="113" spans="1:7" ht="21.6" customHeight="1" x14ac:dyDescent="0.25">
      <c r="A113" s="83" t="s">
        <v>148</v>
      </c>
      <c r="B113" s="83"/>
      <c r="C113" s="81"/>
      <c r="D113" s="81"/>
      <c r="E113" s="129">
        <f>C83</f>
        <v>347</v>
      </c>
      <c r="F113" s="129"/>
      <c r="G113" s="129"/>
    </row>
    <row r="114" spans="1:7" ht="21.6" customHeight="1" x14ac:dyDescent="0.25">
      <c r="A114" s="83"/>
      <c r="B114" s="83"/>
      <c r="C114" s="87" t="s">
        <v>158</v>
      </c>
      <c r="D114" s="87"/>
      <c r="E114" s="98">
        <f>(E26+E109)-SUM(E110:E113)</f>
        <v>1948.1</v>
      </c>
      <c r="F114" s="98"/>
      <c r="G114" s="98"/>
    </row>
    <row r="115" spans="1:7" ht="13.5" customHeight="1" x14ac:dyDescent="0.25">
      <c r="A115" s="15"/>
      <c r="B115" s="15"/>
    </row>
    <row r="116" spans="1:7" ht="13.5" customHeight="1" x14ac:dyDescent="0.25">
      <c r="A116" s="15"/>
      <c r="B116" s="15"/>
    </row>
    <row r="117" spans="1:7" ht="13.5" customHeight="1" x14ac:dyDescent="0.25">
      <c r="A117" s="15"/>
      <c r="B117" s="15"/>
    </row>
    <row r="118" spans="1:7" ht="13.5" customHeight="1" x14ac:dyDescent="0.25">
      <c r="A118" s="15"/>
      <c r="B118" s="15"/>
    </row>
    <row r="119" spans="1:7" ht="13.5" customHeight="1" x14ac:dyDescent="0.25">
      <c r="A119" s="15"/>
      <c r="B119" s="15"/>
    </row>
    <row r="120" spans="1:7" ht="13.5" customHeight="1" x14ac:dyDescent="0.25">
      <c r="A120" s="15"/>
      <c r="B120" s="15"/>
    </row>
    <row r="121" spans="1:7" ht="13.5" customHeight="1" x14ac:dyDescent="0.25">
      <c r="A121" s="15"/>
      <c r="B121" s="15"/>
    </row>
    <row r="122" spans="1:7" ht="13.5" customHeight="1" x14ac:dyDescent="0.25">
      <c r="A122" s="15"/>
      <c r="B122" s="15"/>
    </row>
    <row r="123" spans="1:7" ht="13.5" customHeight="1" x14ac:dyDescent="0.25">
      <c r="A123" s="15"/>
      <c r="B123" s="15"/>
    </row>
    <row r="124" spans="1:7" ht="13.5" customHeight="1" x14ac:dyDescent="0.25">
      <c r="A124" s="15"/>
      <c r="B124" s="15"/>
    </row>
    <row r="125" spans="1:7" ht="13.5" customHeight="1" x14ac:dyDescent="0.25">
      <c r="A125" s="15"/>
      <c r="B125" s="15"/>
    </row>
    <row r="126" spans="1:7" ht="13.5" customHeight="1" x14ac:dyDescent="0.25">
      <c r="A126" s="15"/>
      <c r="B126" s="15"/>
    </row>
    <row r="127" spans="1:7" ht="13.5" customHeight="1" x14ac:dyDescent="0.25">
      <c r="A127" s="15"/>
      <c r="B127" s="15"/>
    </row>
    <row r="128" spans="1:7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</sheetData>
  <mergeCells count="96">
    <mergeCell ref="A88:B92"/>
    <mergeCell ref="C112:D112"/>
    <mergeCell ref="E112:G112"/>
    <mergeCell ref="A110:B112"/>
    <mergeCell ref="A99:B102"/>
    <mergeCell ref="C92:D92"/>
    <mergeCell ref="E92:G92"/>
    <mergeCell ref="C102:D102"/>
    <mergeCell ref="E102:G102"/>
    <mergeCell ref="C88:D88"/>
    <mergeCell ref="E88:G88"/>
    <mergeCell ref="C89:D89"/>
    <mergeCell ref="E89:G89"/>
    <mergeCell ref="A98:B98"/>
    <mergeCell ref="C98:D98"/>
    <mergeCell ref="E98:G98"/>
    <mergeCell ref="A1:E1"/>
    <mergeCell ref="A4:B4"/>
    <mergeCell ref="A5:B5"/>
    <mergeCell ref="A8:E8"/>
    <mergeCell ref="C9:D9"/>
    <mergeCell ref="C10:D10"/>
    <mergeCell ref="C12:D12"/>
    <mergeCell ref="A13:B13"/>
    <mergeCell ref="C13:D13"/>
    <mergeCell ref="C11:D11"/>
    <mergeCell ref="A15:E15"/>
    <mergeCell ref="C16:D16"/>
    <mergeCell ref="C17:D17"/>
    <mergeCell ref="C19:D19"/>
    <mergeCell ref="C18:D18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A93:B93"/>
    <mergeCell ref="C93:D93"/>
    <mergeCell ref="E93:G93"/>
    <mergeCell ref="A94:B94"/>
    <mergeCell ref="C94:D94"/>
    <mergeCell ref="E94:G94"/>
    <mergeCell ref="A103:B103"/>
    <mergeCell ref="C103:D103"/>
    <mergeCell ref="E103:G103"/>
    <mergeCell ref="A104:B104"/>
    <mergeCell ref="C104:D104"/>
    <mergeCell ref="E104:G104"/>
    <mergeCell ref="A113:B113"/>
    <mergeCell ref="C113:D113"/>
    <mergeCell ref="E113:G113"/>
    <mergeCell ref="A107:G107"/>
    <mergeCell ref="A108:B108"/>
    <mergeCell ref="C108:D108"/>
    <mergeCell ref="E108:G108"/>
    <mergeCell ref="A109:B109"/>
    <mergeCell ref="C109:D109"/>
    <mergeCell ref="E109:G109"/>
    <mergeCell ref="E97:G97"/>
    <mergeCell ref="C110:D110"/>
    <mergeCell ref="E110:G110"/>
    <mergeCell ref="C111:D111"/>
    <mergeCell ref="E111:G111"/>
    <mergeCell ref="C90:D90"/>
    <mergeCell ref="E90:G90"/>
    <mergeCell ref="A114:B114"/>
    <mergeCell ref="C114:D114"/>
    <mergeCell ref="E114:G114"/>
    <mergeCell ref="C91:D91"/>
    <mergeCell ref="E91:G91"/>
    <mergeCell ref="C101:D101"/>
    <mergeCell ref="E101:G101"/>
    <mergeCell ref="C99:D99"/>
    <mergeCell ref="E99:G99"/>
    <mergeCell ref="C100:D100"/>
    <mergeCell ref="E100:G100"/>
    <mergeCell ref="A96:G96"/>
    <mergeCell ref="A97:B97"/>
    <mergeCell ref="C97:D97"/>
  </mergeCells>
  <conditionalFormatting sqref="C34:C37 C40:C45 C47:C49 C51:C54 C56:C57 C59:C63 C65:C68 C83">
    <cfRule type="cellIs" dxfId="120" priority="10" operator="equal">
      <formula>0</formula>
    </cfRule>
  </conditionalFormatting>
  <conditionalFormatting sqref="C70:C75">
    <cfRule type="cellIs" dxfId="119" priority="7" operator="equal">
      <formula>0</formula>
    </cfRule>
  </conditionalFormatting>
  <conditionalFormatting sqref="C73">
    <cfRule type="cellIs" dxfId="118" priority="8" operator="equal">
      <formula>0</formula>
    </cfRule>
  </conditionalFormatting>
  <conditionalFormatting sqref="D35">
    <cfRule type="cellIs" dxfId="117" priority="11" operator="equal">
      <formula>0</formula>
    </cfRule>
  </conditionalFormatting>
  <conditionalFormatting sqref="E88:E93">
    <cfRule type="cellIs" dxfId="116" priority="5" operator="equal">
      <formula>0</formula>
    </cfRule>
  </conditionalFormatting>
  <conditionalFormatting sqref="E92">
    <cfRule type="cellIs" dxfId="115" priority="6" operator="equal">
      <formula>0</formula>
    </cfRule>
  </conditionalFormatting>
  <conditionalFormatting sqref="E99:E103">
    <cfRule type="cellIs" dxfId="114" priority="3" operator="equal">
      <formula>0</formula>
    </cfRule>
  </conditionalFormatting>
  <conditionalFormatting sqref="E102">
    <cfRule type="cellIs" dxfId="113" priority="4" operator="equal">
      <formula>0</formula>
    </cfRule>
  </conditionalFormatting>
  <conditionalFormatting sqref="E110:E113">
    <cfRule type="cellIs" dxfId="112" priority="1" operator="equal">
      <formula>0</formula>
    </cfRule>
  </conditionalFormatting>
  <conditionalFormatting sqref="E112">
    <cfRule type="cellIs" dxfId="111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5"/>
  <sheetViews>
    <sheetView topLeftCell="A87" zoomScaleNormal="100" workbookViewId="0">
      <selection activeCell="G91" sqref="G91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109" t="s">
        <v>302</v>
      </c>
      <c r="B1" s="109"/>
      <c r="C1" s="109"/>
      <c r="D1" s="109"/>
      <c r="E1" s="109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175</v>
      </c>
      <c r="C3" s="6">
        <f>E112</f>
        <v>3697.1000000000004</v>
      </c>
      <c r="D3" s="12"/>
      <c r="E3" s="12"/>
      <c r="F3" s="44"/>
      <c r="G3" s="44"/>
      <c r="H3" s="46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5" ht="21.6" customHeight="1" x14ac:dyDescent="0.25">
      <c r="A4" s="121" t="s">
        <v>22</v>
      </c>
      <c r="B4" s="121"/>
      <c r="C4" s="6">
        <f>SUM(C3)</f>
        <v>3697.1000000000004</v>
      </c>
      <c r="D4" s="12"/>
      <c r="E4" s="12"/>
      <c r="F4" s="44"/>
      <c r="G4" s="44"/>
      <c r="H4" s="46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5" ht="21.6" customHeight="1" x14ac:dyDescent="0.25">
      <c r="A5" s="87" t="s">
        <v>23</v>
      </c>
      <c r="B5" s="87"/>
      <c r="C5" s="6">
        <f>C83</f>
        <v>-2433</v>
      </c>
      <c r="D5" s="12"/>
      <c r="E5" s="12"/>
      <c r="F5" s="44"/>
      <c r="G5" s="44"/>
      <c r="H5" s="46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ht="13.5" customHeight="1" x14ac:dyDescent="0.25">
      <c r="A6" s="47"/>
      <c r="B6" s="47"/>
      <c r="C6" s="47"/>
      <c r="D6" s="47"/>
      <c r="E6" s="47"/>
      <c r="F6" s="44"/>
      <c r="G6" s="44"/>
      <c r="H6" s="46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3.5" customHeight="1" x14ac:dyDescent="0.25"/>
    <row r="8" spans="1:25" ht="21.6" customHeight="1" x14ac:dyDescent="0.25">
      <c r="A8" s="103" t="s">
        <v>303</v>
      </c>
      <c r="B8" s="103"/>
      <c r="C8" s="103"/>
      <c r="D8" s="103"/>
      <c r="E8" s="103"/>
      <c r="G8" s="44"/>
      <c r="H8" s="46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 spans="1:25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</row>
    <row r="10" spans="1:25" ht="21.6" customHeight="1" x14ac:dyDescent="0.25">
      <c r="A10" s="13" t="s">
        <v>304</v>
      </c>
      <c r="B10" s="14" t="s">
        <v>32</v>
      </c>
      <c r="C10" s="81" t="s">
        <v>33</v>
      </c>
      <c r="D10" s="81"/>
      <c r="E10" s="6">
        <v>2405</v>
      </c>
    </row>
    <row r="11" spans="1:25" ht="60" customHeight="1" x14ac:dyDescent="0.25">
      <c r="A11" s="72" t="s">
        <v>305</v>
      </c>
      <c r="B11" s="73" t="s">
        <v>538</v>
      </c>
      <c r="C11" s="115" t="s">
        <v>559</v>
      </c>
      <c r="D11" s="76"/>
      <c r="E11" s="6">
        <v>138</v>
      </c>
    </row>
    <row r="12" spans="1:25" ht="21.6" customHeight="1" x14ac:dyDescent="0.25">
      <c r="A12" s="13" t="s">
        <v>306</v>
      </c>
      <c r="B12" s="14" t="s">
        <v>53</v>
      </c>
      <c r="C12" s="81" t="s">
        <v>196</v>
      </c>
      <c r="D12" s="81"/>
      <c r="E12" s="6">
        <v>0</v>
      </c>
    </row>
    <row r="13" spans="1:25" ht="21.6" customHeight="1" x14ac:dyDescent="0.25">
      <c r="A13" s="99"/>
      <c r="B13" s="99"/>
      <c r="C13" s="87" t="s">
        <v>35</v>
      </c>
      <c r="D13" s="87"/>
      <c r="E13" s="6">
        <f>SUM(E10:E12)</f>
        <v>2543</v>
      </c>
    </row>
    <row r="14" spans="1:25" ht="13.5" customHeight="1" x14ac:dyDescent="0.25">
      <c r="A14" s="15"/>
      <c r="B14" s="15"/>
    </row>
    <row r="15" spans="1:25" ht="21.6" customHeight="1" x14ac:dyDescent="0.25">
      <c r="A15" s="103" t="s">
        <v>307</v>
      </c>
      <c r="B15" s="103"/>
      <c r="C15" s="103"/>
      <c r="D15" s="103"/>
      <c r="E15" s="103"/>
      <c r="G15" s="44"/>
      <c r="H15" s="46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25" ht="21.6" customHeight="1" x14ac:dyDescent="0.25">
      <c r="A16" s="1" t="s">
        <v>4</v>
      </c>
      <c r="B16" s="1" t="s">
        <v>27</v>
      </c>
      <c r="C16" s="104" t="s">
        <v>28</v>
      </c>
      <c r="D16" s="104"/>
      <c r="E16" s="5" t="s">
        <v>29</v>
      </c>
    </row>
    <row r="17" spans="1:25" ht="21.6" customHeight="1" x14ac:dyDescent="0.25">
      <c r="A17" s="13" t="s">
        <v>308</v>
      </c>
      <c r="B17" s="14" t="s">
        <v>32</v>
      </c>
      <c r="C17" s="81" t="s">
        <v>33</v>
      </c>
      <c r="D17" s="81"/>
      <c r="E17" s="6">
        <v>2405</v>
      </c>
    </row>
    <row r="18" spans="1:25" ht="80.099999999999994" customHeight="1" x14ac:dyDescent="0.25">
      <c r="A18" s="72" t="s">
        <v>309</v>
      </c>
      <c r="B18" s="73" t="s">
        <v>532</v>
      </c>
      <c r="C18" s="115" t="s">
        <v>560</v>
      </c>
      <c r="D18" s="76"/>
      <c r="E18" s="6">
        <v>70</v>
      </c>
      <c r="G18" s="15"/>
      <c r="H18" s="15"/>
      <c r="I18" s="15"/>
    </row>
    <row r="19" spans="1:25" ht="80.099999999999994" customHeight="1" x14ac:dyDescent="0.25">
      <c r="A19" s="72" t="s">
        <v>310</v>
      </c>
      <c r="B19" s="73" t="s">
        <v>532</v>
      </c>
      <c r="C19" s="115" t="s">
        <v>561</v>
      </c>
      <c r="D19" s="76"/>
      <c r="E19" s="6">
        <v>2</v>
      </c>
      <c r="G19" s="15"/>
      <c r="H19" s="15"/>
      <c r="I19" s="15"/>
    </row>
    <row r="20" spans="1:25" ht="21.6" customHeight="1" x14ac:dyDescent="0.25">
      <c r="A20" s="13" t="s">
        <v>311</v>
      </c>
      <c r="B20" s="14" t="s">
        <v>53</v>
      </c>
      <c r="C20" s="81" t="s">
        <v>196</v>
      </c>
      <c r="D20" s="81"/>
      <c r="E20" s="6">
        <v>0</v>
      </c>
    </row>
    <row r="21" spans="1:25" ht="21.6" customHeight="1" x14ac:dyDescent="0.25">
      <c r="A21" s="99"/>
      <c r="B21" s="99"/>
      <c r="C21" s="87" t="s">
        <v>35</v>
      </c>
      <c r="D21" s="87"/>
      <c r="E21" s="6">
        <f>SUM(E17:E20)</f>
        <v>2477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103" t="s">
        <v>312</v>
      </c>
      <c r="B23" s="103"/>
      <c r="C23" s="103"/>
      <c r="D23" s="103"/>
      <c r="E23" s="103"/>
      <c r="G23" s="44"/>
      <c r="H23" s="46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5" ht="21.6" customHeight="1" x14ac:dyDescent="0.25">
      <c r="A24" s="1" t="s">
        <v>4</v>
      </c>
      <c r="B24" s="1" t="s">
        <v>27</v>
      </c>
      <c r="C24" s="104" t="s">
        <v>28</v>
      </c>
      <c r="D24" s="104"/>
      <c r="E24" s="5" t="s">
        <v>29</v>
      </c>
    </row>
    <row r="25" spans="1:25" ht="21.6" customHeight="1" x14ac:dyDescent="0.25">
      <c r="A25" s="13" t="s">
        <v>313</v>
      </c>
      <c r="B25" s="14" t="s">
        <v>32</v>
      </c>
      <c r="C25" s="81" t="s">
        <v>33</v>
      </c>
      <c r="D25" s="81"/>
      <c r="E25" s="6">
        <v>2405</v>
      </c>
    </row>
    <row r="26" spans="1:25" ht="21.6" customHeight="1" x14ac:dyDescent="0.25">
      <c r="A26" s="13" t="s">
        <v>314</v>
      </c>
      <c r="B26" s="14" t="s">
        <v>53</v>
      </c>
      <c r="C26" s="81" t="s">
        <v>196</v>
      </c>
      <c r="D26" s="81"/>
      <c r="E26" s="6">
        <v>0</v>
      </c>
    </row>
    <row r="27" spans="1:25" ht="21.6" customHeight="1" x14ac:dyDescent="0.25">
      <c r="A27" s="99"/>
      <c r="B27" s="99"/>
      <c r="C27" s="87" t="s">
        <v>35</v>
      </c>
      <c r="D27" s="87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97" t="s">
        <v>315</v>
      </c>
      <c r="B32" s="97"/>
      <c r="C32" s="97"/>
    </row>
    <row r="33" spans="1:4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4" ht="21.6" customHeight="1" x14ac:dyDescent="0.25">
      <c r="A34" s="84" t="s">
        <v>67</v>
      </c>
      <c r="B34" s="84"/>
      <c r="C34" s="84"/>
    </row>
    <row r="35" spans="1:4" ht="21.6" customHeight="1" x14ac:dyDescent="0.25">
      <c r="A35" s="13" t="s">
        <v>251</v>
      </c>
      <c r="B35" s="14"/>
      <c r="C35" s="23">
        <v>78</v>
      </c>
    </row>
    <row r="36" spans="1:4" ht="21.6" customHeight="1" x14ac:dyDescent="0.25">
      <c r="A36" s="13" t="s">
        <v>46</v>
      </c>
      <c r="B36" s="4"/>
      <c r="C36" s="23">
        <v>0</v>
      </c>
    </row>
    <row r="37" spans="1:4" ht="21.6" customHeight="1" x14ac:dyDescent="0.25">
      <c r="A37" s="13" t="s">
        <v>70</v>
      </c>
      <c r="B37" s="14" t="s">
        <v>71</v>
      </c>
      <c r="C37" s="23">
        <v>149</v>
      </c>
    </row>
    <row r="38" spans="1:4" ht="21.6" customHeight="1" x14ac:dyDescent="0.25">
      <c r="A38" s="25"/>
      <c r="B38" s="11" t="s">
        <v>73</v>
      </c>
      <c r="C38" s="23">
        <f>SUM(C35:C37)</f>
        <v>227</v>
      </c>
    </row>
    <row r="39" spans="1:4" ht="21.6" customHeight="1" x14ac:dyDescent="0.25">
      <c r="A39" s="84" t="s">
        <v>270</v>
      </c>
      <c r="B39" s="84"/>
      <c r="C39" s="84"/>
    </row>
    <row r="40" spans="1:4" ht="21.6" customHeight="1" x14ac:dyDescent="0.25">
      <c r="A40" s="84"/>
      <c r="B40" s="84"/>
      <c r="C40" s="84"/>
    </row>
    <row r="41" spans="1:4" ht="21.6" customHeight="1" x14ac:dyDescent="0.25">
      <c r="A41" s="13" t="s">
        <v>78</v>
      </c>
      <c r="B41" s="14"/>
      <c r="C41" s="23">
        <v>0</v>
      </c>
    </row>
    <row r="42" spans="1:4" ht="21.6" customHeight="1" x14ac:dyDescent="0.25">
      <c r="A42" s="13" t="s">
        <v>80</v>
      </c>
      <c r="B42" s="14"/>
      <c r="C42" s="23">
        <v>0</v>
      </c>
    </row>
    <row r="43" spans="1:4" ht="21.6" customHeight="1" x14ac:dyDescent="0.25">
      <c r="A43" s="13" t="s">
        <v>82</v>
      </c>
      <c r="B43" s="14"/>
      <c r="C43" s="23">
        <v>0</v>
      </c>
    </row>
    <row r="44" spans="1:4" ht="21.6" customHeight="1" x14ac:dyDescent="0.25">
      <c r="A44" s="13" t="s">
        <v>84</v>
      </c>
      <c r="B44" s="14"/>
      <c r="C44" s="23">
        <v>0</v>
      </c>
    </row>
    <row r="45" spans="1:4" ht="21.6" customHeight="1" x14ac:dyDescent="0.25">
      <c r="A45" s="13" t="s">
        <v>213</v>
      </c>
      <c r="B45" s="14"/>
      <c r="C45" s="23">
        <v>0</v>
      </c>
    </row>
    <row r="46" spans="1:4" ht="21.6" customHeight="1" x14ac:dyDescent="0.25">
      <c r="A46" s="13"/>
      <c r="B46" s="11" t="s">
        <v>86</v>
      </c>
      <c r="C46" s="23">
        <f>SUM(C41:C45)</f>
        <v>0</v>
      </c>
    </row>
    <row r="47" spans="1:4" ht="21.6" customHeight="1" x14ac:dyDescent="0.25">
      <c r="A47" s="84" t="s">
        <v>88</v>
      </c>
      <c r="B47" s="84"/>
      <c r="C47" s="84"/>
    </row>
    <row r="48" spans="1:4" ht="21.6" customHeight="1" x14ac:dyDescent="0.25">
      <c r="A48" s="13" t="s">
        <v>90</v>
      </c>
      <c r="B48" s="14" t="s">
        <v>91</v>
      </c>
      <c r="C48" s="23">
        <v>0</v>
      </c>
    </row>
    <row r="49" spans="1:5" ht="21.6" customHeight="1" x14ac:dyDescent="0.25">
      <c r="A49" s="13" t="s">
        <v>93</v>
      </c>
      <c r="B49" s="14" t="s">
        <v>94</v>
      </c>
      <c r="C49" s="23">
        <v>0</v>
      </c>
    </row>
    <row r="50" spans="1:5" ht="21.6" customHeight="1" x14ac:dyDescent="0.25">
      <c r="A50" s="13"/>
      <c r="B50" s="11" t="s">
        <v>96</v>
      </c>
      <c r="C50" s="23">
        <f>SUM(C48:C49)</f>
        <v>0</v>
      </c>
    </row>
    <row r="51" spans="1:5" ht="21.6" customHeight="1" x14ac:dyDescent="0.25">
      <c r="A51" s="84" t="s">
        <v>98</v>
      </c>
      <c r="B51" s="84"/>
      <c r="C51" s="84"/>
    </row>
    <row r="52" spans="1:5" ht="21.6" customHeight="1" x14ac:dyDescent="0.25">
      <c r="A52" s="13" t="s">
        <v>100</v>
      </c>
      <c r="B52" s="14" t="s">
        <v>101</v>
      </c>
      <c r="C52" s="23">
        <v>0</v>
      </c>
    </row>
    <row r="53" spans="1:5" ht="21.6" customHeight="1" x14ac:dyDescent="0.25">
      <c r="A53" s="25"/>
      <c r="B53" s="14" t="s">
        <v>103</v>
      </c>
      <c r="C53" s="23">
        <v>0</v>
      </c>
    </row>
    <row r="54" spans="1:5" ht="21.6" customHeight="1" x14ac:dyDescent="0.25">
      <c r="A54" s="25"/>
      <c r="B54" s="14" t="s">
        <v>105</v>
      </c>
      <c r="C54" s="23">
        <v>0</v>
      </c>
    </row>
    <row r="55" spans="1:5" ht="21.6" customHeight="1" x14ac:dyDescent="0.25">
      <c r="A55" s="25"/>
      <c r="B55" s="11" t="s">
        <v>107</v>
      </c>
      <c r="C55" s="23">
        <f>SUM(C52:C54)</f>
        <v>0</v>
      </c>
    </row>
    <row r="56" spans="1:5" ht="21.6" customHeight="1" x14ac:dyDescent="0.25">
      <c r="A56" s="84" t="s">
        <v>108</v>
      </c>
      <c r="B56" s="84"/>
      <c r="C56" s="84"/>
    </row>
    <row r="57" spans="1:5" ht="21.6" customHeight="1" x14ac:dyDescent="0.25">
      <c r="A57" s="13" t="s">
        <v>109</v>
      </c>
      <c r="B57" s="14" t="s">
        <v>110</v>
      </c>
      <c r="C57" s="23">
        <v>0</v>
      </c>
    </row>
    <row r="58" spans="1:5" ht="21.6" customHeight="1" x14ac:dyDescent="0.25">
      <c r="A58" s="25"/>
      <c r="B58" s="11" t="s">
        <v>111</v>
      </c>
      <c r="C58" s="23">
        <f>SUM(C57)</f>
        <v>0</v>
      </c>
    </row>
    <row r="59" spans="1:5" ht="21.6" customHeight="1" x14ac:dyDescent="0.25">
      <c r="A59" s="84" t="s">
        <v>112</v>
      </c>
      <c r="B59" s="84"/>
      <c r="C59" s="84"/>
    </row>
    <row r="60" spans="1:5" ht="43.15" customHeight="1" x14ac:dyDescent="0.25">
      <c r="A60" s="13" t="s">
        <v>271</v>
      </c>
      <c r="B60" s="14" t="s">
        <v>114</v>
      </c>
      <c r="C60" s="23">
        <v>0</v>
      </c>
      <c r="E60" s="48"/>
    </row>
    <row r="61" spans="1:5" ht="21.6" customHeight="1" x14ac:dyDescent="0.25">
      <c r="A61" s="13" t="s">
        <v>115</v>
      </c>
      <c r="B61" s="14" t="s">
        <v>116</v>
      </c>
      <c r="C61" s="23">
        <v>0</v>
      </c>
    </row>
    <row r="62" spans="1:5" ht="43.15" customHeight="1" x14ac:dyDescent="0.25">
      <c r="A62" s="13" t="s">
        <v>117</v>
      </c>
      <c r="B62" s="14" t="s">
        <v>118</v>
      </c>
      <c r="C62" s="23">
        <v>0</v>
      </c>
    </row>
    <row r="63" spans="1:5" ht="21.6" customHeight="1" x14ac:dyDescent="0.25">
      <c r="A63" s="13" t="s">
        <v>119</v>
      </c>
      <c r="B63" s="14" t="s">
        <v>119</v>
      </c>
      <c r="C63" s="23">
        <v>0</v>
      </c>
    </row>
    <row r="64" spans="1:5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121</v>
      </c>
      <c r="B65" s="84"/>
      <c r="C65" s="84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84" t="s">
        <v>127</v>
      </c>
      <c r="B70" s="84"/>
      <c r="C70" s="84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4" t="s">
        <v>138</v>
      </c>
      <c r="B77" s="84"/>
      <c r="C77" s="84"/>
    </row>
    <row r="78" spans="1:10" ht="21.6" customHeight="1" x14ac:dyDescent="0.25">
      <c r="A78" s="25" t="s">
        <v>139</v>
      </c>
      <c r="B78" s="4"/>
      <c r="C78" s="6">
        <f>IF(('January 2025 - March 2025'!C77)+SUM(E89+E98+E108) &lt; 0,(('January 2025 - March 2025'!C77))+SUM(E89+E98+E108), TEXT((('January 2025 - March 2025'!C77))+SUM(E89+E98+E108),"+$0.00"))</f>
        <v>-2433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-2433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  <c r="H86"/>
    </row>
    <row r="87" spans="1:8" ht="21.6" customHeight="1" x14ac:dyDescent="0.25">
      <c r="A87" s="82" t="s">
        <v>316</v>
      </c>
      <c r="B87" s="82"/>
      <c r="C87" s="82"/>
      <c r="D87" s="82"/>
      <c r="E87" s="82"/>
      <c r="H87"/>
    </row>
    <row r="88" spans="1:8" ht="21.6" customHeight="1" x14ac:dyDescent="0.25">
      <c r="A88" s="82" t="s">
        <v>147</v>
      </c>
      <c r="B88" s="82"/>
      <c r="C88" s="82" t="s">
        <v>28</v>
      </c>
      <c r="D88" s="82"/>
      <c r="E88" s="28" t="s">
        <v>29</v>
      </c>
      <c r="H88"/>
    </row>
    <row r="89" spans="1:8" ht="21.6" customHeight="1" x14ac:dyDescent="0.25">
      <c r="A89" s="90" t="s">
        <v>127</v>
      </c>
      <c r="B89" s="91"/>
      <c r="C89" s="134" t="s">
        <v>590</v>
      </c>
      <c r="D89" s="81"/>
      <c r="E89" s="23">
        <v>1100</v>
      </c>
      <c r="H89"/>
    </row>
    <row r="90" spans="1:8" ht="21.6" customHeight="1" x14ac:dyDescent="0.25">
      <c r="A90" s="92"/>
      <c r="B90" s="93"/>
      <c r="C90" s="81" t="s">
        <v>301</v>
      </c>
      <c r="D90" s="81"/>
      <c r="E90" s="23">
        <v>0</v>
      </c>
      <c r="H90"/>
    </row>
    <row r="91" spans="1:8" ht="180" customHeight="1" x14ac:dyDescent="0.25">
      <c r="A91" s="94"/>
      <c r="B91" s="95"/>
      <c r="C91" s="115" t="s">
        <v>555</v>
      </c>
      <c r="D91" s="124"/>
      <c r="E91" s="23">
        <v>395</v>
      </c>
    </row>
    <row r="92" spans="1:8" ht="21.6" customHeight="1" x14ac:dyDescent="0.25">
      <c r="A92" s="83" t="s">
        <v>148</v>
      </c>
      <c r="B92" s="83"/>
      <c r="C92" s="81"/>
      <c r="D92" s="81"/>
      <c r="E92" s="23">
        <f>C84</f>
        <v>347</v>
      </c>
      <c r="H92"/>
    </row>
    <row r="93" spans="1:8" ht="21.6" customHeight="1" x14ac:dyDescent="0.25">
      <c r="A93" s="83"/>
      <c r="B93" s="83"/>
      <c r="C93" s="96" t="s">
        <v>149</v>
      </c>
      <c r="D93" s="96"/>
      <c r="E93" s="6">
        <f>('January 2025 - March 2025'!E114+E13)-SUM(E89:E92)</f>
        <v>2649.1000000000004</v>
      </c>
      <c r="H93"/>
    </row>
    <row r="94" spans="1:8" ht="13.5" customHeight="1" x14ac:dyDescent="0.25">
      <c r="H94"/>
    </row>
    <row r="95" spans="1:8" ht="21.6" customHeight="1" x14ac:dyDescent="0.25">
      <c r="A95" s="82" t="s">
        <v>317</v>
      </c>
      <c r="B95" s="82"/>
      <c r="C95" s="82"/>
      <c r="D95" s="82"/>
      <c r="E95" s="82"/>
      <c r="H95"/>
    </row>
    <row r="96" spans="1:8" ht="21.6" customHeight="1" x14ac:dyDescent="0.25">
      <c r="A96" s="82" t="s">
        <v>147</v>
      </c>
      <c r="B96" s="82"/>
      <c r="C96" s="82" t="s">
        <v>28</v>
      </c>
      <c r="D96" s="82"/>
      <c r="E96" s="28" t="s">
        <v>29</v>
      </c>
      <c r="H96"/>
    </row>
    <row r="97" spans="1:8" ht="21.6" customHeight="1" x14ac:dyDescent="0.25">
      <c r="A97" s="83" t="s">
        <v>318</v>
      </c>
      <c r="B97" s="83"/>
      <c r="C97" s="81"/>
      <c r="D97" s="81"/>
      <c r="E97" s="6">
        <f>E93</f>
        <v>2649.1000000000004</v>
      </c>
      <c r="H97"/>
    </row>
    <row r="98" spans="1:8" ht="21.6" customHeight="1" x14ac:dyDescent="0.25">
      <c r="A98" s="90" t="s">
        <v>127</v>
      </c>
      <c r="B98" s="91"/>
      <c r="C98" s="134" t="s">
        <v>590</v>
      </c>
      <c r="D98" s="81"/>
      <c r="E98" s="23">
        <v>1100</v>
      </c>
      <c r="H98"/>
    </row>
    <row r="99" spans="1:8" ht="90" customHeight="1" x14ac:dyDescent="0.25">
      <c r="A99" s="92"/>
      <c r="B99" s="93"/>
      <c r="C99" s="89" t="s">
        <v>520</v>
      </c>
      <c r="D99" s="89"/>
      <c r="E99" s="23">
        <v>150</v>
      </c>
      <c r="H99"/>
    </row>
    <row r="100" spans="1:8" ht="180" customHeight="1" x14ac:dyDescent="0.25">
      <c r="A100" s="94"/>
      <c r="B100" s="95"/>
      <c r="C100" s="115" t="s">
        <v>555</v>
      </c>
      <c r="D100" s="124"/>
      <c r="E100" s="23">
        <v>395</v>
      </c>
    </row>
    <row r="101" spans="1:8" ht="21.6" customHeight="1" x14ac:dyDescent="0.25">
      <c r="A101" s="83" t="s">
        <v>148</v>
      </c>
      <c r="B101" s="83"/>
      <c r="C101" s="81"/>
      <c r="D101" s="81"/>
      <c r="E101" s="23">
        <f>C84</f>
        <v>347</v>
      </c>
      <c r="H101"/>
    </row>
    <row r="102" spans="1:8" ht="21.6" customHeight="1" x14ac:dyDescent="0.25">
      <c r="A102" s="83"/>
      <c r="B102" s="83"/>
      <c r="C102" s="87" t="s">
        <v>158</v>
      </c>
      <c r="D102" s="87"/>
      <c r="E102" s="6">
        <f>(E21+E97)-SUM(E98:E101)</f>
        <v>3134.1000000000004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82" t="s">
        <v>319</v>
      </c>
      <c r="B105" s="82"/>
      <c r="C105" s="82"/>
      <c r="D105" s="82"/>
      <c r="E105" s="82"/>
      <c r="H105"/>
    </row>
    <row r="106" spans="1:8" ht="21.6" customHeight="1" x14ac:dyDescent="0.25">
      <c r="A106" s="82" t="s">
        <v>147</v>
      </c>
      <c r="B106" s="82"/>
      <c r="C106" s="82" t="s">
        <v>28</v>
      </c>
      <c r="D106" s="82"/>
      <c r="E106" s="28" t="s">
        <v>29</v>
      </c>
      <c r="H106"/>
    </row>
    <row r="107" spans="1:8" ht="21.6" customHeight="1" x14ac:dyDescent="0.25">
      <c r="A107" s="83" t="s">
        <v>320</v>
      </c>
      <c r="B107" s="83"/>
      <c r="C107" s="81"/>
      <c r="D107" s="81"/>
      <c r="E107" s="6">
        <f>E102</f>
        <v>3134.1000000000004</v>
      </c>
      <c r="H107"/>
    </row>
    <row r="108" spans="1:8" ht="21.6" customHeight="1" x14ac:dyDescent="0.25">
      <c r="A108" s="90" t="s">
        <v>127</v>
      </c>
      <c r="B108" s="91"/>
      <c r="C108" s="134" t="s">
        <v>590</v>
      </c>
      <c r="D108" s="81"/>
      <c r="E108" s="23">
        <v>1100</v>
      </c>
      <c r="H108"/>
    </row>
    <row r="109" spans="1:8" ht="90" customHeight="1" x14ac:dyDescent="0.25">
      <c r="A109" s="92"/>
      <c r="B109" s="93"/>
      <c r="C109" s="89" t="s">
        <v>521</v>
      </c>
      <c r="D109" s="81"/>
      <c r="E109" s="23">
        <v>0</v>
      </c>
      <c r="H109"/>
    </row>
    <row r="110" spans="1:8" ht="180" customHeight="1" x14ac:dyDescent="0.25">
      <c r="A110" s="94"/>
      <c r="B110" s="95"/>
      <c r="C110" s="75" t="s">
        <v>555</v>
      </c>
      <c r="D110" s="124"/>
      <c r="E110" s="23">
        <v>395</v>
      </c>
    </row>
    <row r="111" spans="1:8" ht="21.6" customHeight="1" x14ac:dyDescent="0.25">
      <c r="A111" s="83" t="s">
        <v>148</v>
      </c>
      <c r="B111" s="83"/>
      <c r="C111" s="81"/>
      <c r="D111" s="81"/>
      <c r="E111" s="23">
        <f>C84</f>
        <v>347</v>
      </c>
      <c r="H111"/>
    </row>
    <row r="112" spans="1:8" ht="21.6" customHeight="1" x14ac:dyDescent="0.25">
      <c r="A112" s="83"/>
      <c r="B112" s="83"/>
      <c r="C112" s="87" t="s">
        <v>158</v>
      </c>
      <c r="D112" s="87"/>
      <c r="E112" s="6">
        <f>(E27+E107)-SUM(E108:E111)</f>
        <v>3697.1000000000004</v>
      </c>
      <c r="H112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  <mergeCell ref="A1:E1"/>
    <mergeCell ref="A4:B4"/>
    <mergeCell ref="A5:B5"/>
    <mergeCell ref="A8:E8"/>
    <mergeCell ref="C9:D9"/>
    <mergeCell ref="A15:E15"/>
    <mergeCell ref="C16:D16"/>
    <mergeCell ref="C17:D17"/>
    <mergeCell ref="C10:D10"/>
    <mergeCell ref="C12:D12"/>
    <mergeCell ref="A13:B13"/>
    <mergeCell ref="C13:D13"/>
    <mergeCell ref="C11:D11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77:C77"/>
    <mergeCell ref="A87:E87"/>
    <mergeCell ref="A34:C34"/>
    <mergeCell ref="A39:C40"/>
    <mergeCell ref="A47:C47"/>
    <mergeCell ref="A51:C51"/>
    <mergeCell ref="A56:C56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18:D18"/>
    <mergeCell ref="C19:D19"/>
    <mergeCell ref="C108:D108"/>
    <mergeCell ref="C109:D109"/>
    <mergeCell ref="A111:B111"/>
    <mergeCell ref="C111:D111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</mergeCells>
  <conditionalFormatting sqref="C34:C38">
    <cfRule type="cellIs" dxfId="110" priority="16" operator="equal">
      <formula>0</formula>
    </cfRule>
  </conditionalFormatting>
  <conditionalFormatting sqref="C40:C50">
    <cfRule type="cellIs" dxfId="109" priority="14" operator="equal">
      <formula>0</formula>
    </cfRule>
  </conditionalFormatting>
  <conditionalFormatting sqref="C52:C55 C57:C58 C60:C64 C66:C69 C84">
    <cfRule type="cellIs" dxfId="108" priority="17" operator="equal">
      <formula>0</formula>
    </cfRule>
  </conditionalFormatting>
  <conditionalFormatting sqref="C71:C76">
    <cfRule type="cellIs" dxfId="107" priority="7" operator="equal">
      <formula>0</formula>
    </cfRule>
  </conditionalFormatting>
  <conditionalFormatting sqref="C74">
    <cfRule type="cellIs" dxfId="106" priority="8" operator="equal">
      <formula>0</formula>
    </cfRule>
  </conditionalFormatting>
  <conditionalFormatting sqref="D35">
    <cfRule type="cellIs" dxfId="105" priority="18" operator="equal">
      <formula>0</formula>
    </cfRule>
  </conditionalFormatting>
  <conditionalFormatting sqref="E89:E92">
    <cfRule type="cellIs" dxfId="104" priority="5" operator="equal">
      <formula>0</formula>
    </cfRule>
  </conditionalFormatting>
  <conditionalFormatting sqref="E91">
    <cfRule type="cellIs" dxfId="103" priority="6" operator="equal">
      <formula>0</formula>
    </cfRule>
  </conditionalFormatting>
  <conditionalFormatting sqref="E98:E101">
    <cfRule type="cellIs" dxfId="102" priority="3" operator="equal">
      <formula>0</formula>
    </cfRule>
  </conditionalFormatting>
  <conditionalFormatting sqref="E100">
    <cfRule type="cellIs" dxfId="101" priority="4" operator="equal">
      <formula>0</formula>
    </cfRule>
  </conditionalFormatting>
  <conditionalFormatting sqref="E108:E111">
    <cfRule type="cellIs" dxfId="100" priority="1" operator="equal">
      <formula>0</formula>
    </cfRule>
  </conditionalFormatting>
  <conditionalFormatting sqref="E110">
    <cfRule type="cellIs" dxfId="9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5"/>
  <sheetViews>
    <sheetView topLeftCell="A85" zoomScaleNormal="100" workbookViewId="0">
      <selection activeCell="G100" sqref="G10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109" t="s">
        <v>321</v>
      </c>
      <c r="B1" s="109"/>
      <c r="C1" s="109"/>
      <c r="D1" s="109"/>
      <c r="E1" s="109"/>
      <c r="F1" s="15"/>
      <c r="G1" s="15"/>
      <c r="H1" s="20"/>
      <c r="I1" s="15"/>
    </row>
    <row r="2" spans="1:49" ht="21.6" customHeight="1" x14ac:dyDescent="0.25">
      <c r="A2" s="49"/>
      <c r="B2" s="49"/>
      <c r="C2" s="3"/>
      <c r="D2" s="49"/>
      <c r="E2" s="49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175</v>
      </c>
      <c r="C3" s="6">
        <f>E112</f>
        <v>7336.1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121" t="s">
        <v>22</v>
      </c>
      <c r="B4" s="121"/>
      <c r="C4" s="6">
        <f>SUM(C3)</f>
        <v>7336.1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87" t="s">
        <v>23</v>
      </c>
      <c r="B5" s="8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103" t="s">
        <v>322</v>
      </c>
      <c r="B8" s="103"/>
      <c r="C8" s="103"/>
      <c r="D8" s="103"/>
      <c r="E8" s="10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323</v>
      </c>
      <c r="B10" s="14" t="s">
        <v>32</v>
      </c>
      <c r="C10" s="81" t="s">
        <v>33</v>
      </c>
      <c r="D10" s="8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60" customHeight="1" x14ac:dyDescent="0.25">
      <c r="A11" s="72" t="s">
        <v>324</v>
      </c>
      <c r="B11" s="73" t="s">
        <v>538</v>
      </c>
      <c r="C11" s="115" t="s">
        <v>562</v>
      </c>
      <c r="D11" s="76"/>
      <c r="E11" s="6">
        <v>84</v>
      </c>
    </row>
    <row r="12" spans="1:49" ht="60" customHeight="1" x14ac:dyDescent="0.25">
      <c r="A12" s="72" t="s">
        <v>325</v>
      </c>
      <c r="B12" s="73" t="s">
        <v>532</v>
      </c>
      <c r="C12" s="115" t="s">
        <v>563</v>
      </c>
      <c r="D12" s="76"/>
      <c r="E12" s="6">
        <v>16</v>
      </c>
    </row>
    <row r="13" spans="1:49" ht="21.6" customHeight="1" x14ac:dyDescent="0.25">
      <c r="A13" s="13" t="s">
        <v>326</v>
      </c>
      <c r="B13" s="14" t="s">
        <v>53</v>
      </c>
      <c r="C13" s="81" t="s">
        <v>196</v>
      </c>
      <c r="D13" s="81"/>
      <c r="E13" s="6">
        <v>0</v>
      </c>
    </row>
    <row r="14" spans="1:49" ht="21.6" customHeight="1" x14ac:dyDescent="0.25">
      <c r="A14" s="99"/>
      <c r="B14" s="99"/>
      <c r="C14" s="87" t="s">
        <v>35</v>
      </c>
      <c r="D14" s="87"/>
      <c r="E14" s="6">
        <f>SUM(E10:E13)</f>
        <v>2505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103" t="s">
        <v>327</v>
      </c>
      <c r="B16" s="103"/>
      <c r="C16" s="103"/>
      <c r="D16" s="103"/>
      <c r="E16" s="10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27</v>
      </c>
      <c r="C17" s="104" t="s">
        <v>28</v>
      </c>
      <c r="D17" s="104"/>
      <c r="E17" s="5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328</v>
      </c>
      <c r="B18" s="14" t="s">
        <v>32</v>
      </c>
      <c r="C18" s="81" t="s">
        <v>33</v>
      </c>
      <c r="D18" s="81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60" customHeight="1" x14ac:dyDescent="0.25">
      <c r="A19" s="72" t="s">
        <v>329</v>
      </c>
      <c r="B19" s="73" t="s">
        <v>538</v>
      </c>
      <c r="C19" s="115" t="s">
        <v>564</v>
      </c>
      <c r="D19" s="76"/>
      <c r="E19" s="6">
        <v>98</v>
      </c>
    </row>
    <row r="20" spans="1:26" ht="21.6" customHeight="1" x14ac:dyDescent="0.25">
      <c r="A20" s="13" t="s">
        <v>330</v>
      </c>
      <c r="B20" s="14" t="s">
        <v>53</v>
      </c>
      <c r="C20" s="81" t="s">
        <v>196</v>
      </c>
      <c r="D20" s="81"/>
      <c r="E20" s="6">
        <v>0</v>
      </c>
    </row>
    <row r="21" spans="1:26" ht="21.6" customHeight="1" x14ac:dyDescent="0.25">
      <c r="A21" s="99"/>
      <c r="B21" s="99"/>
      <c r="C21" s="87" t="s">
        <v>35</v>
      </c>
      <c r="D21" s="87"/>
      <c r="E21" s="6">
        <f>SUM(E18:E20)</f>
        <v>2503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03" t="s">
        <v>331</v>
      </c>
      <c r="B23" s="103"/>
      <c r="C23" s="103"/>
      <c r="D23" s="103"/>
      <c r="E23" s="103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27</v>
      </c>
      <c r="C24" s="104" t="s">
        <v>28</v>
      </c>
      <c r="D24" s="104"/>
      <c r="E24" s="5" t="s">
        <v>29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332</v>
      </c>
      <c r="B25" s="14" t="s">
        <v>32</v>
      </c>
      <c r="C25" s="81" t="s">
        <v>33</v>
      </c>
      <c r="D25" s="81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333</v>
      </c>
      <c r="B26" s="14" t="s">
        <v>53</v>
      </c>
      <c r="C26" s="81" t="s">
        <v>196</v>
      </c>
      <c r="D26" s="81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99"/>
      <c r="B27" s="99"/>
      <c r="C27" s="87" t="s">
        <v>35</v>
      </c>
      <c r="D27" s="87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97" t="s">
        <v>334</v>
      </c>
      <c r="B32" s="97"/>
      <c r="C32" s="97"/>
    </row>
    <row r="33" spans="1:4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4" ht="21.6" customHeight="1" x14ac:dyDescent="0.25">
      <c r="A34" s="84" t="s">
        <v>67</v>
      </c>
      <c r="B34" s="84"/>
      <c r="C34" s="84"/>
    </row>
    <row r="35" spans="1:4" ht="21.6" customHeight="1" x14ac:dyDescent="0.25">
      <c r="A35" s="13" t="s">
        <v>251</v>
      </c>
      <c r="B35" s="14"/>
      <c r="C35" s="23">
        <v>78</v>
      </c>
      <c r="D35" s="45"/>
    </row>
    <row r="36" spans="1:4" ht="21.6" customHeight="1" x14ac:dyDescent="0.25">
      <c r="A36" s="13" t="s">
        <v>46</v>
      </c>
      <c r="B36" s="4"/>
      <c r="C36" s="23">
        <v>0</v>
      </c>
    </row>
    <row r="37" spans="1:4" ht="21.6" customHeight="1" x14ac:dyDescent="0.25">
      <c r="A37" s="13" t="s">
        <v>70</v>
      </c>
      <c r="B37" s="14" t="s">
        <v>71</v>
      </c>
      <c r="C37" s="23">
        <v>149</v>
      </c>
    </row>
    <row r="38" spans="1:4" ht="21.6" customHeight="1" x14ac:dyDescent="0.25">
      <c r="A38" s="25"/>
      <c r="B38" s="11" t="s">
        <v>73</v>
      </c>
      <c r="C38" s="23">
        <f>SUM(C35:C37)</f>
        <v>227</v>
      </c>
    </row>
    <row r="39" spans="1:4" ht="21.6" customHeight="1" x14ac:dyDescent="0.25">
      <c r="A39" s="84" t="s">
        <v>270</v>
      </c>
      <c r="B39" s="84"/>
      <c r="C39" s="84"/>
    </row>
    <row r="40" spans="1:4" ht="21.6" customHeight="1" x14ac:dyDescent="0.25">
      <c r="A40" s="84"/>
      <c r="B40" s="84"/>
      <c r="C40" s="84"/>
    </row>
    <row r="41" spans="1:4" ht="21.6" customHeight="1" x14ac:dyDescent="0.25">
      <c r="A41" s="13" t="s">
        <v>78</v>
      </c>
      <c r="B41" s="14"/>
      <c r="C41" s="23">
        <v>0</v>
      </c>
    </row>
    <row r="42" spans="1:4" ht="21.6" customHeight="1" x14ac:dyDescent="0.25">
      <c r="A42" s="13" t="s">
        <v>80</v>
      </c>
      <c r="B42" s="14"/>
      <c r="C42" s="23">
        <v>0</v>
      </c>
    </row>
    <row r="43" spans="1:4" ht="21.6" customHeight="1" x14ac:dyDescent="0.25">
      <c r="A43" s="13" t="s">
        <v>82</v>
      </c>
      <c r="B43" s="14"/>
      <c r="C43" s="23">
        <v>0</v>
      </c>
    </row>
    <row r="44" spans="1:4" ht="21.6" customHeight="1" x14ac:dyDescent="0.25">
      <c r="A44" s="13" t="s">
        <v>84</v>
      </c>
      <c r="B44" s="14"/>
      <c r="C44" s="23">
        <v>0</v>
      </c>
    </row>
    <row r="45" spans="1:4" ht="43.15" customHeight="1" x14ac:dyDescent="0.25">
      <c r="A45" s="13" t="s">
        <v>142</v>
      </c>
      <c r="B45" s="14"/>
      <c r="C45" s="23">
        <v>0</v>
      </c>
    </row>
    <row r="46" spans="1:4" ht="21.6" customHeight="1" x14ac:dyDescent="0.25">
      <c r="A46" s="13"/>
      <c r="B46" s="11" t="s">
        <v>86</v>
      </c>
      <c r="C46" s="23">
        <f>SUM(C41:C45)</f>
        <v>0</v>
      </c>
    </row>
    <row r="47" spans="1:4" ht="21.6" customHeight="1" x14ac:dyDescent="0.25">
      <c r="A47" s="84" t="s">
        <v>88</v>
      </c>
      <c r="B47" s="84"/>
      <c r="C47" s="84"/>
    </row>
    <row r="48" spans="1:4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84" t="s">
        <v>98</v>
      </c>
      <c r="B51" s="84"/>
      <c r="C51" s="84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84" t="s">
        <v>108</v>
      </c>
      <c r="B56" s="84"/>
      <c r="C56" s="84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84" t="s">
        <v>112</v>
      </c>
      <c r="B59" s="84"/>
      <c r="C59" s="84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121</v>
      </c>
      <c r="B65" s="84"/>
      <c r="C65" s="84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84" t="s">
        <v>127</v>
      </c>
      <c r="B70" s="84"/>
      <c r="C70" s="84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4" t="s">
        <v>138</v>
      </c>
      <c r="B77" s="84"/>
      <c r="C77" s="84"/>
    </row>
    <row r="78" spans="1:10" ht="21.6" customHeight="1" x14ac:dyDescent="0.25">
      <c r="A78" s="25" t="s">
        <v>139</v>
      </c>
      <c r="B78" s="4"/>
      <c r="C78" s="6" t="str">
        <f>IF(('April 2025 - June 2025'!C78)+SUM(E90+E99+E109) &lt; 0,(('April 2025 - June 2025'!C78))+SUM(E90+E99+E109), TEXT((('April 2025 - June 2025'!C78))+SUM(E90+E99+E109),"+$0.00"))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13.5" customHeight="1" x14ac:dyDescent="0.25">
      <c r="A85" s="15"/>
      <c r="B85" s="15"/>
      <c r="H85"/>
    </row>
    <row r="86" spans="1:8" ht="13.5" customHeight="1" x14ac:dyDescent="0.25">
      <c r="A86" s="15"/>
      <c r="B86" s="15"/>
      <c r="H86"/>
    </row>
    <row r="87" spans="1:8" ht="21.6" customHeight="1" x14ac:dyDescent="0.25">
      <c r="A87" s="136" t="s">
        <v>335</v>
      </c>
      <c r="B87" s="136"/>
      <c r="C87" s="136"/>
      <c r="D87" s="136"/>
      <c r="E87" s="136"/>
      <c r="H87"/>
    </row>
    <row r="88" spans="1:8" ht="21.6" customHeight="1" x14ac:dyDescent="0.25">
      <c r="A88" s="136" t="s">
        <v>147</v>
      </c>
      <c r="B88" s="136"/>
      <c r="C88" s="136" t="s">
        <v>28</v>
      </c>
      <c r="D88" s="136"/>
      <c r="E88" s="50" t="s">
        <v>29</v>
      </c>
      <c r="H88"/>
    </row>
    <row r="89" spans="1:8" ht="43.15" customHeight="1" x14ac:dyDescent="0.25">
      <c r="A89" s="90" t="s">
        <v>127</v>
      </c>
      <c r="B89" s="91"/>
      <c r="C89" s="89" t="s">
        <v>336</v>
      </c>
      <c r="D89" s="89"/>
      <c r="E89" s="23">
        <v>150</v>
      </c>
      <c r="H89"/>
    </row>
    <row r="90" spans="1:8" ht="21.6" customHeight="1" x14ac:dyDescent="0.25">
      <c r="A90" s="92"/>
      <c r="B90" s="93"/>
      <c r="C90" s="134" t="s">
        <v>591</v>
      </c>
      <c r="D90" s="81"/>
      <c r="E90" s="23">
        <v>1100</v>
      </c>
      <c r="H90"/>
    </row>
    <row r="91" spans="1:8" ht="39.950000000000003" customHeight="1" x14ac:dyDescent="0.25">
      <c r="A91" s="94"/>
      <c r="B91" s="95"/>
      <c r="C91" s="75" t="s">
        <v>519</v>
      </c>
      <c r="D91" s="124"/>
      <c r="E91" s="23">
        <v>0</v>
      </c>
    </row>
    <row r="92" spans="1:8" ht="21.6" customHeight="1" x14ac:dyDescent="0.25">
      <c r="A92" s="83" t="s">
        <v>148</v>
      </c>
      <c r="B92" s="83"/>
      <c r="C92" s="81"/>
      <c r="D92" s="81"/>
      <c r="E92" s="23">
        <f>C84</f>
        <v>347</v>
      </c>
      <c r="H92"/>
    </row>
    <row r="93" spans="1:8" ht="21.6" customHeight="1" x14ac:dyDescent="0.25">
      <c r="A93" s="83"/>
      <c r="B93" s="83"/>
      <c r="C93" s="96" t="s">
        <v>149</v>
      </c>
      <c r="D93" s="96"/>
      <c r="E93" s="6">
        <f>('April 2025 - June 2025'!E112+E14)-SUM(E89:E92)</f>
        <v>4605.1000000000004</v>
      </c>
      <c r="H93"/>
    </row>
    <row r="94" spans="1:8" ht="13.5" customHeight="1" x14ac:dyDescent="0.25">
      <c r="A94" s="51"/>
      <c r="B94" s="51"/>
      <c r="C94" s="51"/>
      <c r="D94" s="51"/>
      <c r="E94" s="51"/>
      <c r="H94"/>
    </row>
    <row r="95" spans="1:8" ht="21.6" customHeight="1" x14ac:dyDescent="0.25">
      <c r="A95" s="136" t="s">
        <v>337</v>
      </c>
      <c r="B95" s="136"/>
      <c r="C95" s="136"/>
      <c r="D95" s="136"/>
      <c r="E95" s="136"/>
      <c r="H95"/>
    </row>
    <row r="96" spans="1:8" ht="21.6" customHeight="1" x14ac:dyDescent="0.25">
      <c r="A96" s="136" t="s">
        <v>147</v>
      </c>
      <c r="B96" s="136"/>
      <c r="C96" s="136" t="s">
        <v>28</v>
      </c>
      <c r="D96" s="136"/>
      <c r="E96" s="50" t="s">
        <v>29</v>
      </c>
      <c r="H96"/>
    </row>
    <row r="97" spans="1:8" ht="21.6" customHeight="1" x14ac:dyDescent="0.25">
      <c r="A97" s="83" t="s">
        <v>338</v>
      </c>
      <c r="B97" s="83"/>
      <c r="C97" s="81"/>
      <c r="D97" s="81"/>
      <c r="E97" s="6">
        <f>E93</f>
        <v>4605.1000000000004</v>
      </c>
      <c r="H97"/>
    </row>
    <row r="98" spans="1:8" ht="43.15" customHeight="1" x14ac:dyDescent="0.25">
      <c r="A98" s="90" t="s">
        <v>127</v>
      </c>
      <c r="B98" s="91"/>
      <c r="C98" s="89" t="s">
        <v>339</v>
      </c>
      <c r="D98" s="89"/>
      <c r="E98" s="23">
        <v>150</v>
      </c>
      <c r="H98"/>
    </row>
    <row r="99" spans="1:8" ht="21.6" customHeight="1" x14ac:dyDescent="0.25">
      <c r="A99" s="92"/>
      <c r="B99" s="93"/>
      <c r="C99" s="134" t="s">
        <v>592</v>
      </c>
      <c r="D99" s="81"/>
      <c r="E99" s="23">
        <v>1333</v>
      </c>
      <c r="H99"/>
    </row>
    <row r="100" spans="1:8" ht="39.950000000000003" customHeight="1" x14ac:dyDescent="0.25">
      <c r="A100" s="94"/>
      <c r="B100" s="95"/>
      <c r="C100" s="75" t="s">
        <v>519</v>
      </c>
      <c r="D100" s="124"/>
      <c r="E100" s="23">
        <v>0</v>
      </c>
    </row>
    <row r="101" spans="1:8" ht="21.6" customHeight="1" x14ac:dyDescent="0.25">
      <c r="A101" s="83" t="s">
        <v>148</v>
      </c>
      <c r="B101" s="83"/>
      <c r="C101" s="81"/>
      <c r="D101" s="81"/>
      <c r="E101" s="23">
        <f>C84</f>
        <v>347</v>
      </c>
      <c r="H101"/>
    </row>
    <row r="102" spans="1:8" ht="21.6" customHeight="1" x14ac:dyDescent="0.25">
      <c r="A102" s="83"/>
      <c r="B102" s="83"/>
      <c r="C102" s="87" t="s">
        <v>158</v>
      </c>
      <c r="D102" s="87"/>
      <c r="E102" s="6">
        <f>(E21+E97)-SUM(E98:E101)</f>
        <v>5278.1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5" t="s">
        <v>340</v>
      </c>
      <c r="B105" s="135"/>
      <c r="C105" s="135"/>
      <c r="D105" s="135"/>
      <c r="E105" s="135"/>
      <c r="H105"/>
    </row>
    <row r="106" spans="1:8" ht="21.6" customHeight="1" x14ac:dyDescent="0.25">
      <c r="A106" s="136" t="s">
        <v>147</v>
      </c>
      <c r="B106" s="136"/>
      <c r="C106" s="136" t="s">
        <v>28</v>
      </c>
      <c r="D106" s="136"/>
      <c r="E106" s="50" t="s">
        <v>29</v>
      </c>
      <c r="H106"/>
    </row>
    <row r="107" spans="1:8" ht="21.6" customHeight="1" x14ac:dyDescent="0.25">
      <c r="A107" s="83" t="s">
        <v>341</v>
      </c>
      <c r="B107" s="83"/>
      <c r="C107" s="81"/>
      <c r="D107" s="81"/>
      <c r="E107" s="6">
        <f>E102</f>
        <v>5278.1</v>
      </c>
      <c r="H107"/>
    </row>
    <row r="108" spans="1:8" ht="21.6" customHeight="1" x14ac:dyDescent="0.25">
      <c r="A108" s="90" t="s">
        <v>127</v>
      </c>
      <c r="B108" s="91"/>
      <c r="C108" s="81" t="s">
        <v>342</v>
      </c>
      <c r="D108" s="81"/>
      <c r="E108" s="23">
        <v>0</v>
      </c>
      <c r="H108"/>
    </row>
    <row r="109" spans="1:8" ht="21.6" customHeight="1" x14ac:dyDescent="0.25">
      <c r="A109" s="92"/>
      <c r="B109" s="93"/>
      <c r="C109" s="134" t="s">
        <v>509</v>
      </c>
      <c r="D109" s="81"/>
      <c r="E109" s="23">
        <v>0</v>
      </c>
      <c r="H109"/>
    </row>
    <row r="110" spans="1:8" ht="39.950000000000003" customHeight="1" x14ac:dyDescent="0.25">
      <c r="A110" s="94"/>
      <c r="B110" s="95"/>
      <c r="C110" s="75" t="s">
        <v>519</v>
      </c>
      <c r="D110" s="124"/>
      <c r="E110" s="23">
        <v>0</v>
      </c>
    </row>
    <row r="111" spans="1:8" ht="21.6" customHeight="1" x14ac:dyDescent="0.25">
      <c r="A111" s="83" t="s">
        <v>148</v>
      </c>
      <c r="B111" s="83"/>
      <c r="C111" s="81"/>
      <c r="D111" s="81"/>
      <c r="E111" s="23">
        <f>C84</f>
        <v>347</v>
      </c>
    </row>
    <row r="112" spans="1:8" ht="21.6" customHeight="1" x14ac:dyDescent="0.25">
      <c r="A112" s="83"/>
      <c r="B112" s="83"/>
      <c r="C112" s="87" t="s">
        <v>158</v>
      </c>
      <c r="D112" s="87"/>
      <c r="E112" s="6">
        <f>(E27+E107)-SUM(E108:E111)</f>
        <v>7336.1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91:D91"/>
    <mergeCell ref="C100:D100"/>
    <mergeCell ref="C110:D110"/>
    <mergeCell ref="A98:B100"/>
    <mergeCell ref="A108:B11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A1:E1"/>
    <mergeCell ref="A4:B4"/>
    <mergeCell ref="A5:B5"/>
    <mergeCell ref="A8:E8"/>
    <mergeCell ref="C9:D9"/>
    <mergeCell ref="C10:D10"/>
    <mergeCell ref="C13:D13"/>
    <mergeCell ref="A14:B14"/>
    <mergeCell ref="C14:D14"/>
    <mergeCell ref="C11:D11"/>
    <mergeCell ref="C12:D12"/>
    <mergeCell ref="A16:E16"/>
    <mergeCell ref="C17:D17"/>
    <mergeCell ref="C18:D18"/>
    <mergeCell ref="C20:D20"/>
    <mergeCell ref="C19:D19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97:D97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C34">
    <cfRule type="cellIs" dxfId="98" priority="16" operator="equal">
      <formula>0</formula>
    </cfRule>
  </conditionalFormatting>
  <conditionalFormatting sqref="C40:C50">
    <cfRule type="cellIs" dxfId="97" priority="14" operator="equal">
      <formula>0</formula>
    </cfRule>
  </conditionalFormatting>
  <conditionalFormatting sqref="C71:C76">
    <cfRule type="cellIs" dxfId="96" priority="7" operator="equal">
      <formula>0</formula>
    </cfRule>
  </conditionalFormatting>
  <conditionalFormatting sqref="C74">
    <cfRule type="cellIs" dxfId="95" priority="8" operator="equal">
      <formula>0</formula>
    </cfRule>
  </conditionalFormatting>
  <conditionalFormatting sqref="C35:D35 C36:C38 C52:C55 C57:C58 C60:C64 C66:C69 C84">
    <cfRule type="cellIs" dxfId="94" priority="17" operator="equal">
      <formula>0</formula>
    </cfRule>
  </conditionalFormatting>
  <conditionalFormatting sqref="E89:E92">
    <cfRule type="cellIs" dxfId="93" priority="5" operator="equal">
      <formula>0</formula>
    </cfRule>
  </conditionalFormatting>
  <conditionalFormatting sqref="E91">
    <cfRule type="cellIs" dxfId="92" priority="6" operator="equal">
      <formula>0</formula>
    </cfRule>
  </conditionalFormatting>
  <conditionalFormatting sqref="E98:E101">
    <cfRule type="cellIs" dxfId="91" priority="3" operator="equal">
      <formula>0</formula>
    </cfRule>
  </conditionalFormatting>
  <conditionalFormatting sqref="E100">
    <cfRule type="cellIs" dxfId="90" priority="4" operator="equal">
      <formula>0</formula>
    </cfRule>
  </conditionalFormatting>
  <conditionalFormatting sqref="E108:E111">
    <cfRule type="cellIs" dxfId="89" priority="1" operator="equal">
      <formula>0</formula>
    </cfRule>
  </conditionalFormatting>
  <conditionalFormatting sqref="E110">
    <cfRule type="cellIs" dxfId="88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5"/>
  <sheetViews>
    <sheetView zoomScaleNormal="100" workbookViewId="0">
      <selection activeCell="A19" sqref="A19:XFD1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109" t="s">
        <v>343</v>
      </c>
      <c r="B1" s="109"/>
      <c r="C1" s="109"/>
      <c r="D1" s="109"/>
      <c r="E1" s="109"/>
      <c r="F1" s="15"/>
      <c r="G1" s="15"/>
      <c r="H1" s="20"/>
      <c r="I1" s="15"/>
    </row>
    <row r="2" spans="1:26" ht="21.6" customHeight="1" x14ac:dyDescent="0.25">
      <c r="A2" s="49"/>
      <c r="B2" s="49"/>
      <c r="C2" s="49"/>
      <c r="D2" s="49"/>
      <c r="E2" s="49"/>
    </row>
    <row r="3" spans="1:26" ht="64.900000000000006" customHeight="1" x14ac:dyDescent="0.25">
      <c r="A3" s="7" t="s">
        <v>6</v>
      </c>
      <c r="B3" s="7" t="s">
        <v>175</v>
      </c>
      <c r="C3" s="6">
        <f>E112</f>
        <v>13546.1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121" t="s">
        <v>22</v>
      </c>
      <c r="B4" s="121"/>
      <c r="C4" s="6">
        <f>SUM(C3)</f>
        <v>13546.1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87" t="s">
        <v>23</v>
      </c>
      <c r="B5" s="8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37" t="s">
        <v>344</v>
      </c>
      <c r="B8" s="137"/>
      <c r="C8" s="137"/>
      <c r="D8" s="137"/>
      <c r="E8" s="13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345</v>
      </c>
      <c r="B10" s="14" t="s">
        <v>32</v>
      </c>
      <c r="C10" s="81" t="s">
        <v>33</v>
      </c>
      <c r="D10" s="81"/>
      <c r="E10" s="6">
        <v>2405</v>
      </c>
    </row>
    <row r="11" spans="1:26" ht="60" customHeight="1" x14ac:dyDescent="0.25">
      <c r="A11" s="72" t="s">
        <v>346</v>
      </c>
      <c r="B11" s="73" t="s">
        <v>532</v>
      </c>
      <c r="C11" s="115" t="s">
        <v>565</v>
      </c>
      <c r="D11" s="76"/>
      <c r="E11" s="6">
        <v>30</v>
      </c>
    </row>
    <row r="12" spans="1:26" ht="60" customHeight="1" x14ac:dyDescent="0.25">
      <c r="A12" s="72" t="s">
        <v>347</v>
      </c>
      <c r="B12" s="73" t="s">
        <v>538</v>
      </c>
      <c r="C12" s="115" t="s">
        <v>566</v>
      </c>
      <c r="D12" s="76"/>
      <c r="E12" s="6">
        <v>112</v>
      </c>
    </row>
    <row r="13" spans="1:26" ht="21.6" customHeight="1" x14ac:dyDescent="0.25">
      <c r="A13" s="13" t="s">
        <v>348</v>
      </c>
      <c r="B13" s="14" t="s">
        <v>53</v>
      </c>
      <c r="C13" s="81" t="s">
        <v>196</v>
      </c>
      <c r="D13" s="81"/>
      <c r="E13" s="6">
        <v>0</v>
      </c>
    </row>
    <row r="14" spans="1:26" ht="21.6" customHeight="1" x14ac:dyDescent="0.25">
      <c r="A14" s="99"/>
      <c r="B14" s="99"/>
      <c r="C14" s="87" t="s">
        <v>35</v>
      </c>
      <c r="D14" s="87"/>
      <c r="E14" s="6">
        <f>SUM(E10:E13)</f>
        <v>2547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37" t="s">
        <v>349</v>
      </c>
      <c r="B16" s="137"/>
      <c r="C16" s="137"/>
      <c r="D16" s="137"/>
      <c r="E16" s="13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27</v>
      </c>
      <c r="C17" s="104" t="s">
        <v>28</v>
      </c>
      <c r="D17" s="104"/>
      <c r="E17" s="5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350</v>
      </c>
      <c r="B18" s="14" t="s">
        <v>32</v>
      </c>
      <c r="C18" s="81" t="s">
        <v>33</v>
      </c>
      <c r="D18" s="81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60" customHeight="1" x14ac:dyDescent="0.25">
      <c r="A19" s="72" t="s">
        <v>351</v>
      </c>
      <c r="B19" s="73" t="s">
        <v>532</v>
      </c>
      <c r="C19" s="115" t="s">
        <v>567</v>
      </c>
      <c r="D19" s="76"/>
      <c r="E19" s="6">
        <v>44</v>
      </c>
    </row>
    <row r="20" spans="1:26" ht="21.6" customHeight="1" x14ac:dyDescent="0.25">
      <c r="A20" s="13" t="s">
        <v>352</v>
      </c>
      <c r="B20" s="14" t="s">
        <v>53</v>
      </c>
      <c r="C20" s="81" t="s">
        <v>196</v>
      </c>
      <c r="D20" s="81"/>
      <c r="E20" s="6">
        <v>0</v>
      </c>
    </row>
    <row r="21" spans="1:26" ht="21.6" customHeight="1" x14ac:dyDescent="0.25">
      <c r="A21" s="99"/>
      <c r="B21" s="99"/>
      <c r="C21" s="87" t="s">
        <v>35</v>
      </c>
      <c r="D21" s="87"/>
      <c r="E21" s="6">
        <f>SUM(E18:E20)</f>
        <v>2449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7" t="s">
        <v>353</v>
      </c>
      <c r="B23" s="137"/>
      <c r="C23" s="137"/>
      <c r="D23" s="137"/>
      <c r="E23" s="137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27</v>
      </c>
      <c r="C24" s="104" t="s">
        <v>28</v>
      </c>
      <c r="D24" s="104"/>
      <c r="E24" s="5" t="s">
        <v>29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354</v>
      </c>
      <c r="B25" s="14" t="s">
        <v>32</v>
      </c>
      <c r="C25" s="81" t="s">
        <v>33</v>
      </c>
      <c r="D25" s="81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355</v>
      </c>
      <c r="B26" s="14" t="s">
        <v>53</v>
      </c>
      <c r="C26" s="81" t="s">
        <v>196</v>
      </c>
      <c r="D26" s="81"/>
      <c r="E26" s="6">
        <v>0</v>
      </c>
    </row>
    <row r="27" spans="1:26" ht="21.6" customHeight="1" x14ac:dyDescent="0.25">
      <c r="A27" s="99"/>
      <c r="B27" s="99"/>
      <c r="C27" s="87" t="s">
        <v>35</v>
      </c>
      <c r="D27" s="87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97" t="s">
        <v>356</v>
      </c>
      <c r="B32" s="97"/>
      <c r="C32" s="97"/>
    </row>
    <row r="33" spans="1:5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5" ht="21.6" customHeight="1" x14ac:dyDescent="0.25">
      <c r="A34" s="84" t="s">
        <v>67</v>
      </c>
      <c r="B34" s="84"/>
      <c r="C34" s="84"/>
    </row>
    <row r="35" spans="1:5" ht="21.6" customHeight="1" x14ac:dyDescent="0.25">
      <c r="A35" s="13" t="s">
        <v>251</v>
      </c>
      <c r="B35" s="14"/>
      <c r="C35" s="23">
        <v>78</v>
      </c>
      <c r="E35" s="45"/>
    </row>
    <row r="36" spans="1:5" ht="21.6" customHeight="1" x14ac:dyDescent="0.25">
      <c r="A36" s="13" t="s">
        <v>46</v>
      </c>
      <c r="B36" s="4"/>
      <c r="C36" s="23">
        <v>0</v>
      </c>
    </row>
    <row r="37" spans="1:5" ht="21.6" customHeight="1" x14ac:dyDescent="0.25">
      <c r="A37" s="13" t="s">
        <v>70</v>
      </c>
      <c r="B37" s="14" t="s">
        <v>71</v>
      </c>
      <c r="C37" s="23">
        <v>149</v>
      </c>
    </row>
    <row r="38" spans="1:5" ht="21.6" customHeight="1" x14ac:dyDescent="0.25">
      <c r="A38" s="25"/>
      <c r="B38" s="11" t="s">
        <v>73</v>
      </c>
      <c r="C38" s="23">
        <f>SUM(C35:C37)</f>
        <v>227</v>
      </c>
    </row>
    <row r="39" spans="1:5" ht="21.6" customHeight="1" x14ac:dyDescent="0.25">
      <c r="A39" s="84" t="s">
        <v>270</v>
      </c>
      <c r="B39" s="84"/>
      <c r="C39" s="84"/>
    </row>
    <row r="40" spans="1:5" ht="21.6" customHeight="1" x14ac:dyDescent="0.25">
      <c r="A40" s="84"/>
      <c r="B40" s="84"/>
      <c r="C40" s="84"/>
    </row>
    <row r="41" spans="1:5" ht="21.6" customHeight="1" x14ac:dyDescent="0.25">
      <c r="A41" s="13" t="s">
        <v>78</v>
      </c>
      <c r="B41" s="14"/>
      <c r="C41" s="23">
        <v>0</v>
      </c>
    </row>
    <row r="42" spans="1:5" ht="21.6" customHeight="1" x14ac:dyDescent="0.25">
      <c r="A42" s="13" t="s">
        <v>80</v>
      </c>
      <c r="B42" s="14"/>
      <c r="C42" s="23">
        <v>0</v>
      </c>
    </row>
    <row r="43" spans="1:5" ht="21.6" customHeight="1" x14ac:dyDescent="0.25">
      <c r="A43" s="13" t="s">
        <v>82</v>
      </c>
      <c r="B43" s="14"/>
      <c r="C43" s="23">
        <v>0</v>
      </c>
    </row>
    <row r="44" spans="1:5" ht="21.6" customHeight="1" x14ac:dyDescent="0.25">
      <c r="A44" s="13" t="s">
        <v>84</v>
      </c>
      <c r="B44" s="14"/>
      <c r="C44" s="23">
        <v>0</v>
      </c>
    </row>
    <row r="45" spans="1:5" ht="43.15" customHeight="1" x14ac:dyDescent="0.25">
      <c r="A45" s="13" t="s">
        <v>142</v>
      </c>
      <c r="B45" s="14"/>
      <c r="C45" s="23">
        <v>0</v>
      </c>
    </row>
    <row r="46" spans="1:5" ht="21.6" customHeight="1" x14ac:dyDescent="0.25">
      <c r="A46" s="13"/>
      <c r="B46" s="11" t="s">
        <v>86</v>
      </c>
      <c r="C46" s="23">
        <f>SUM(C41:C45)</f>
        <v>0</v>
      </c>
    </row>
    <row r="47" spans="1:5" ht="21.6" customHeight="1" x14ac:dyDescent="0.25">
      <c r="A47" s="84" t="s">
        <v>88</v>
      </c>
      <c r="B47" s="84"/>
      <c r="C47" s="84"/>
    </row>
    <row r="48" spans="1:5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84" t="s">
        <v>98</v>
      </c>
      <c r="B51" s="84"/>
      <c r="C51" s="84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84" t="s">
        <v>108</v>
      </c>
      <c r="B56" s="84"/>
      <c r="C56" s="84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84" t="s">
        <v>112</v>
      </c>
      <c r="B59" s="84"/>
      <c r="C59" s="84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121</v>
      </c>
      <c r="B65" s="84"/>
      <c r="C65" s="84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84" t="s">
        <v>127</v>
      </c>
      <c r="B70" s="84"/>
      <c r="C70" s="84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4" t="s">
        <v>138</v>
      </c>
      <c r="B77" s="84"/>
      <c r="C77" s="84"/>
    </row>
    <row r="78" spans="1:10" ht="21.6" customHeight="1" x14ac:dyDescent="0.25">
      <c r="A78" s="25" t="s">
        <v>139</v>
      </c>
      <c r="B78" s="4"/>
      <c r="C78" s="6" t="str">
        <f>IF(('July 2025 - September 2025'!C78)+SUM(E90+E99+E109) &lt; 0,(('July 2025 - September 2025'!C78))+SUM(E90+E99+E109), TEXT((('July 2025 - September 2025'!C78))+SUM(E90+E99+E109),"+$0.00"))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  <c r="D82" s="52"/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5" t="s">
        <v>357</v>
      </c>
      <c r="B87" s="135"/>
      <c r="C87" s="135"/>
      <c r="D87" s="135"/>
      <c r="E87" s="135"/>
      <c r="H87"/>
    </row>
    <row r="88" spans="1:8" ht="21.6" customHeight="1" x14ac:dyDescent="0.25">
      <c r="A88" s="136" t="s">
        <v>147</v>
      </c>
      <c r="B88" s="136"/>
      <c r="C88" s="136" t="s">
        <v>28</v>
      </c>
      <c r="D88" s="136"/>
      <c r="E88" s="50" t="s">
        <v>29</v>
      </c>
      <c r="H88"/>
    </row>
    <row r="89" spans="1:8" ht="43.15" customHeight="1" x14ac:dyDescent="0.25">
      <c r="A89" s="90" t="s">
        <v>127</v>
      </c>
      <c r="B89" s="91"/>
      <c r="C89" s="89" t="s">
        <v>336</v>
      </c>
      <c r="D89" s="89"/>
      <c r="E89" s="23">
        <v>150</v>
      </c>
      <c r="H89"/>
    </row>
    <row r="90" spans="1:8" ht="21.6" customHeight="1" x14ac:dyDescent="0.25">
      <c r="A90" s="92"/>
      <c r="B90" s="93"/>
      <c r="C90" s="134" t="s">
        <v>552</v>
      </c>
      <c r="D90" s="81"/>
      <c r="E90" s="23">
        <v>0</v>
      </c>
      <c r="H90"/>
    </row>
    <row r="91" spans="1:8" ht="39.950000000000003" customHeight="1" x14ac:dyDescent="0.25">
      <c r="A91" s="94"/>
      <c r="B91" s="95"/>
      <c r="C91" s="75" t="s">
        <v>519</v>
      </c>
      <c r="D91" s="124"/>
      <c r="E91" s="23">
        <v>0</v>
      </c>
    </row>
    <row r="92" spans="1:8" ht="21.6" customHeight="1" x14ac:dyDescent="0.25">
      <c r="A92" s="83" t="s">
        <v>148</v>
      </c>
      <c r="B92" s="83"/>
      <c r="C92" s="81"/>
      <c r="D92" s="81"/>
      <c r="E92" s="23">
        <f>C84</f>
        <v>347</v>
      </c>
      <c r="H92"/>
    </row>
    <row r="93" spans="1:8" ht="21.6" customHeight="1" x14ac:dyDescent="0.25">
      <c r="A93" s="83"/>
      <c r="B93" s="83"/>
      <c r="C93" s="96" t="s">
        <v>149</v>
      </c>
      <c r="D93" s="96"/>
      <c r="E93" s="6">
        <f>('July 2025 - September 2025'!E112+E14)-SUM(E89:E92)</f>
        <v>9386.1</v>
      </c>
      <c r="H93"/>
    </row>
    <row r="94" spans="1:8" ht="21.6" customHeight="1" x14ac:dyDescent="0.25">
      <c r="H94"/>
    </row>
    <row r="95" spans="1:8" ht="21.6" customHeight="1" x14ac:dyDescent="0.25">
      <c r="A95" s="135" t="s">
        <v>358</v>
      </c>
      <c r="B95" s="135"/>
      <c r="C95" s="135"/>
      <c r="D95" s="135"/>
      <c r="E95" s="135"/>
      <c r="H95"/>
    </row>
    <row r="96" spans="1:8" ht="21.6" customHeight="1" x14ac:dyDescent="0.25">
      <c r="A96" s="136" t="s">
        <v>147</v>
      </c>
      <c r="B96" s="136"/>
      <c r="C96" s="136" t="s">
        <v>28</v>
      </c>
      <c r="D96" s="136"/>
      <c r="E96" s="50" t="s">
        <v>29</v>
      </c>
      <c r="H96"/>
    </row>
    <row r="97" spans="1:8" ht="21.6" customHeight="1" x14ac:dyDescent="0.25">
      <c r="A97" s="83" t="s">
        <v>359</v>
      </c>
      <c r="B97" s="83"/>
      <c r="C97" s="81"/>
      <c r="D97" s="81"/>
      <c r="E97" s="6">
        <f>E93</f>
        <v>9386.1</v>
      </c>
      <c r="H97"/>
    </row>
    <row r="98" spans="1:8" ht="21.6" customHeight="1" x14ac:dyDescent="0.25">
      <c r="A98" s="90" t="s">
        <v>127</v>
      </c>
      <c r="B98" s="91"/>
      <c r="C98" s="89" t="s">
        <v>342</v>
      </c>
      <c r="D98" s="89"/>
      <c r="E98" s="23">
        <v>0</v>
      </c>
      <c r="H98"/>
    </row>
    <row r="99" spans="1:8" ht="21.6" customHeight="1" x14ac:dyDescent="0.25">
      <c r="A99" s="92"/>
      <c r="B99" s="93"/>
      <c r="C99" s="81" t="s">
        <v>509</v>
      </c>
      <c r="D99" s="81"/>
      <c r="E99" s="23">
        <v>0</v>
      </c>
      <c r="H99"/>
    </row>
    <row r="100" spans="1:8" ht="39.950000000000003" customHeight="1" x14ac:dyDescent="0.25">
      <c r="A100" s="94"/>
      <c r="B100" s="95"/>
      <c r="C100" s="75" t="s">
        <v>519</v>
      </c>
      <c r="D100" s="124"/>
      <c r="E100" s="23">
        <v>0</v>
      </c>
    </row>
    <row r="101" spans="1:8" ht="21.6" customHeight="1" x14ac:dyDescent="0.25">
      <c r="A101" s="83" t="s">
        <v>148</v>
      </c>
      <c r="B101" s="83"/>
      <c r="C101" s="88"/>
      <c r="D101" s="88"/>
      <c r="E101" s="23">
        <f>C84</f>
        <v>347</v>
      </c>
      <c r="H101"/>
    </row>
    <row r="102" spans="1:8" ht="21.6" customHeight="1" x14ac:dyDescent="0.25">
      <c r="A102" s="83"/>
      <c r="B102" s="83"/>
      <c r="C102" s="87" t="s">
        <v>158</v>
      </c>
      <c r="D102" s="87"/>
      <c r="E102" s="6">
        <f>(E21+E97)-SUM(E98:E101)</f>
        <v>11488.1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5" t="s">
        <v>361</v>
      </c>
      <c r="B105" s="135"/>
      <c r="C105" s="135"/>
      <c r="D105" s="135"/>
      <c r="E105" s="135"/>
      <c r="H105"/>
    </row>
    <row r="106" spans="1:8" ht="21.6" customHeight="1" x14ac:dyDescent="0.25">
      <c r="A106" s="136" t="s">
        <v>147</v>
      </c>
      <c r="B106" s="136"/>
      <c r="C106" s="136" t="s">
        <v>28</v>
      </c>
      <c r="D106" s="136"/>
      <c r="E106" s="50" t="s">
        <v>29</v>
      </c>
      <c r="H106"/>
    </row>
    <row r="107" spans="1:8" ht="21.6" customHeight="1" x14ac:dyDescent="0.25">
      <c r="A107" s="83" t="s">
        <v>362</v>
      </c>
      <c r="B107" s="83"/>
      <c r="C107" s="81"/>
      <c r="D107" s="81"/>
      <c r="E107" s="6">
        <f>E102</f>
        <v>11488.1</v>
      </c>
      <c r="H107"/>
    </row>
    <row r="108" spans="1:8" ht="21.6" customHeight="1" x14ac:dyDescent="0.25">
      <c r="A108" s="90" t="s">
        <v>127</v>
      </c>
      <c r="B108" s="91"/>
      <c r="C108" s="89" t="s">
        <v>342</v>
      </c>
      <c r="D108" s="89"/>
      <c r="E108" s="23">
        <v>0</v>
      </c>
      <c r="H108"/>
    </row>
    <row r="109" spans="1:8" ht="21.6" customHeight="1" x14ac:dyDescent="0.25">
      <c r="A109" s="92"/>
      <c r="B109" s="93"/>
      <c r="C109" s="81" t="s">
        <v>509</v>
      </c>
      <c r="D109" s="81"/>
      <c r="E109" s="23">
        <v>0</v>
      </c>
      <c r="H109"/>
    </row>
    <row r="110" spans="1:8" ht="39.950000000000003" customHeight="1" x14ac:dyDescent="0.25">
      <c r="A110" s="94"/>
      <c r="B110" s="95"/>
      <c r="C110" s="75" t="s">
        <v>519</v>
      </c>
      <c r="D110" s="124"/>
      <c r="E110" s="23">
        <v>0</v>
      </c>
    </row>
    <row r="111" spans="1:8" ht="21.6" customHeight="1" x14ac:dyDescent="0.25">
      <c r="A111" s="83" t="s">
        <v>148</v>
      </c>
      <c r="B111" s="83"/>
      <c r="C111" s="81"/>
      <c r="D111" s="81"/>
      <c r="E111" s="23">
        <f>C84</f>
        <v>347</v>
      </c>
    </row>
    <row r="112" spans="1:8" ht="21.6" customHeight="1" x14ac:dyDescent="0.25">
      <c r="A112" s="83"/>
      <c r="B112" s="83"/>
      <c r="C112" s="87" t="s">
        <v>158</v>
      </c>
      <c r="D112" s="87"/>
      <c r="E112" s="6">
        <f>(E27+E107)-SUM(E108:E111)</f>
        <v>13546.1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91:D91"/>
    <mergeCell ref="C100:D100"/>
    <mergeCell ref="C110:D110"/>
    <mergeCell ref="A89:B91"/>
    <mergeCell ref="A98:B100"/>
    <mergeCell ref="A108:B110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A1:E1"/>
    <mergeCell ref="A4:B4"/>
    <mergeCell ref="A5:B5"/>
    <mergeCell ref="A8:E8"/>
    <mergeCell ref="C9:D9"/>
    <mergeCell ref="C10:D10"/>
    <mergeCell ref="C13:D13"/>
    <mergeCell ref="A14:B14"/>
    <mergeCell ref="C14:D14"/>
    <mergeCell ref="C11:D11"/>
    <mergeCell ref="C12:D12"/>
    <mergeCell ref="A16:E16"/>
    <mergeCell ref="C17:D17"/>
    <mergeCell ref="C18:D18"/>
    <mergeCell ref="C20:D20"/>
    <mergeCell ref="C19:D19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97:D97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C34:C38">
    <cfRule type="cellIs" dxfId="87" priority="18" operator="equal">
      <formula>0</formula>
    </cfRule>
  </conditionalFormatting>
  <conditionalFormatting sqref="C40:C50">
    <cfRule type="cellIs" dxfId="86" priority="16" operator="equal">
      <formula>0</formula>
    </cfRule>
  </conditionalFormatting>
  <conditionalFormatting sqref="C52:C55 C57:C58 C60:C64 C66:C69 C84">
    <cfRule type="cellIs" dxfId="85" priority="20" operator="equal">
      <formula>0</formula>
    </cfRule>
  </conditionalFormatting>
  <conditionalFormatting sqref="C71:C76">
    <cfRule type="cellIs" dxfId="84" priority="7" operator="equal">
      <formula>0</formula>
    </cfRule>
  </conditionalFormatting>
  <conditionalFormatting sqref="C74">
    <cfRule type="cellIs" dxfId="83" priority="8" operator="equal">
      <formula>0</formula>
    </cfRule>
  </conditionalFormatting>
  <conditionalFormatting sqref="D35:E35">
    <cfRule type="cellIs" dxfId="82" priority="19" operator="equal">
      <formula>0</formula>
    </cfRule>
  </conditionalFormatting>
  <conditionalFormatting sqref="E89:E92">
    <cfRule type="cellIs" dxfId="81" priority="5" operator="equal">
      <formula>0</formula>
    </cfRule>
  </conditionalFormatting>
  <conditionalFormatting sqref="E91">
    <cfRule type="cellIs" dxfId="80" priority="6" operator="equal">
      <formula>0</formula>
    </cfRule>
  </conditionalFormatting>
  <conditionalFormatting sqref="E98:E101">
    <cfRule type="cellIs" dxfId="79" priority="3" operator="equal">
      <formula>0</formula>
    </cfRule>
  </conditionalFormatting>
  <conditionalFormatting sqref="E100">
    <cfRule type="cellIs" dxfId="78" priority="4" operator="equal">
      <formula>0</formula>
    </cfRule>
  </conditionalFormatting>
  <conditionalFormatting sqref="E108:E111">
    <cfRule type="cellIs" dxfId="77" priority="1" operator="equal">
      <formula>0</formula>
    </cfRule>
  </conditionalFormatting>
  <conditionalFormatting sqref="E110">
    <cfRule type="cellIs" dxfId="76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5"/>
  <sheetViews>
    <sheetView zoomScaleNormal="100" workbookViewId="0">
      <selection activeCell="A19" sqref="A19:XFD1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3" customWidth="1"/>
    <col min="8" max="8" width="10.42578125" style="53" customWidth="1"/>
    <col min="9" max="9" width="19.42578125" style="53" customWidth="1"/>
    <col min="10" max="25" width="9" style="53" customWidth="1"/>
    <col min="26" max="42" width="14.42578125" style="53"/>
  </cols>
  <sheetData>
    <row r="1" spans="1:42" ht="21.6" customHeight="1" x14ac:dyDescent="0.25">
      <c r="A1" s="109" t="s">
        <v>363</v>
      </c>
      <c r="B1" s="109"/>
      <c r="C1" s="109"/>
      <c r="D1" s="109"/>
      <c r="E1" s="109"/>
      <c r="F1" s="15"/>
    </row>
    <row r="2" spans="1:42" ht="21.6" customHeight="1" x14ac:dyDescent="0.25">
      <c r="A2" s="3"/>
      <c r="B2" s="3"/>
      <c r="C2" s="3"/>
      <c r="D2" s="3"/>
      <c r="E2" s="3"/>
      <c r="F2" s="15"/>
    </row>
    <row r="3" spans="1:42" ht="64.900000000000006" customHeight="1" x14ac:dyDescent="0.25">
      <c r="A3" s="7" t="s">
        <v>6</v>
      </c>
      <c r="B3" s="7" t="s">
        <v>175</v>
      </c>
      <c r="C3" s="6">
        <f>E112</f>
        <v>19894.099999999999</v>
      </c>
      <c r="D3" s="12"/>
      <c r="E3" s="12"/>
      <c r="F3" s="15"/>
    </row>
    <row r="4" spans="1:42" ht="21.6" customHeight="1" x14ac:dyDescent="0.25">
      <c r="A4" s="87" t="s">
        <v>22</v>
      </c>
      <c r="B4" s="87"/>
      <c r="C4" s="6">
        <f>SUM(C3)</f>
        <v>19894.099999999999</v>
      </c>
      <c r="D4" s="12"/>
      <c r="E4" s="12"/>
      <c r="F4" s="15"/>
    </row>
    <row r="5" spans="1:42" ht="21.6" customHeight="1" x14ac:dyDescent="0.25">
      <c r="A5" s="87" t="s">
        <v>23</v>
      </c>
      <c r="B5" s="87"/>
      <c r="C5" s="6">
        <f>C83</f>
        <v>0</v>
      </c>
      <c r="D5" s="12"/>
      <c r="E5" s="12"/>
      <c r="F5" s="15"/>
    </row>
    <row r="6" spans="1:42" ht="21.6" customHeight="1" x14ac:dyDescent="0.25">
      <c r="A6" s="15"/>
      <c r="B6" s="15"/>
      <c r="C6" s="15"/>
      <c r="D6" s="15"/>
      <c r="E6" s="15"/>
      <c r="F6" s="15"/>
    </row>
    <row r="7" spans="1:42" ht="21.6" customHeight="1" x14ac:dyDescent="0.25">
      <c r="A7" s="15"/>
      <c r="B7" s="15"/>
      <c r="C7" s="15"/>
      <c r="D7" s="15"/>
      <c r="E7" s="15"/>
      <c r="F7" s="15"/>
    </row>
    <row r="8" spans="1:42" ht="21.6" customHeight="1" x14ac:dyDescent="0.25">
      <c r="A8" s="103" t="s">
        <v>364</v>
      </c>
      <c r="B8" s="103"/>
      <c r="C8" s="103"/>
      <c r="D8" s="103"/>
      <c r="E8" s="103"/>
      <c r="F8" s="15"/>
    </row>
    <row r="9" spans="1:42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  <c r="F9" s="15"/>
    </row>
    <row r="10" spans="1:42" ht="21.6" customHeight="1" x14ac:dyDescent="0.25">
      <c r="A10" s="13" t="s">
        <v>365</v>
      </c>
      <c r="B10" s="14" t="s">
        <v>32</v>
      </c>
      <c r="C10" s="81" t="s">
        <v>33</v>
      </c>
      <c r="D10" s="81"/>
      <c r="E10" s="6">
        <v>2405</v>
      </c>
      <c r="F10" s="15"/>
    </row>
    <row r="11" spans="1:42" ht="60" customHeight="1" x14ac:dyDescent="0.25">
      <c r="A11" s="72" t="s">
        <v>366</v>
      </c>
      <c r="B11" s="73" t="s">
        <v>538</v>
      </c>
      <c r="C11" s="115" t="s">
        <v>568</v>
      </c>
      <c r="D11" s="76"/>
      <c r="E11" s="6">
        <v>126</v>
      </c>
      <c r="G11"/>
      <c r="H11" s="3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ht="60" customHeight="1" x14ac:dyDescent="0.25">
      <c r="A12" s="72" t="s">
        <v>367</v>
      </c>
      <c r="B12" s="73" t="s">
        <v>532</v>
      </c>
      <c r="C12" s="115" t="s">
        <v>569</v>
      </c>
      <c r="D12" s="76"/>
      <c r="E12" s="6">
        <v>58</v>
      </c>
      <c r="G12"/>
      <c r="H12" s="31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ht="21.6" customHeight="1" x14ac:dyDescent="0.25">
      <c r="A13" s="13" t="s">
        <v>368</v>
      </c>
      <c r="B13" s="14" t="s">
        <v>53</v>
      </c>
      <c r="C13" s="81" t="s">
        <v>196</v>
      </c>
      <c r="D13" s="81"/>
      <c r="E13" s="6">
        <v>0</v>
      </c>
    </row>
    <row r="14" spans="1:42" ht="21.6" customHeight="1" x14ac:dyDescent="0.25">
      <c r="A14" s="99"/>
      <c r="B14" s="99"/>
      <c r="C14" s="87" t="s">
        <v>35</v>
      </c>
      <c r="D14" s="87"/>
      <c r="E14" s="6">
        <f>SUM(E10:E13)</f>
        <v>2589</v>
      </c>
    </row>
    <row r="15" spans="1:42" ht="21.6" customHeight="1" x14ac:dyDescent="0.25">
      <c r="A15" s="15"/>
      <c r="B15" s="15"/>
      <c r="F15" s="15"/>
    </row>
    <row r="16" spans="1:42" ht="21.6" customHeight="1" x14ac:dyDescent="0.25">
      <c r="A16" s="103" t="s">
        <v>369</v>
      </c>
      <c r="B16" s="103"/>
      <c r="C16" s="103"/>
      <c r="D16" s="103"/>
      <c r="E16" s="103"/>
      <c r="F16" s="15"/>
    </row>
    <row r="17" spans="1:42" ht="21.6" customHeight="1" x14ac:dyDescent="0.25">
      <c r="A17" s="1" t="s">
        <v>4</v>
      </c>
      <c r="B17" s="1" t="s">
        <v>27</v>
      </c>
      <c r="C17" s="104" t="s">
        <v>28</v>
      </c>
      <c r="D17" s="104"/>
      <c r="E17" s="5" t="s">
        <v>29</v>
      </c>
      <c r="F17" s="15"/>
    </row>
    <row r="18" spans="1:42" ht="21.6" customHeight="1" x14ac:dyDescent="0.25">
      <c r="A18" s="13" t="s">
        <v>370</v>
      </c>
      <c r="B18" s="14" t="s">
        <v>32</v>
      </c>
      <c r="C18" s="81" t="s">
        <v>33</v>
      </c>
      <c r="D18" s="81"/>
      <c r="E18" s="6">
        <v>2405</v>
      </c>
      <c r="F18" s="15"/>
    </row>
    <row r="19" spans="1:42" ht="60" customHeight="1" x14ac:dyDescent="0.25">
      <c r="A19" s="72" t="s">
        <v>371</v>
      </c>
      <c r="B19" s="73" t="s">
        <v>538</v>
      </c>
      <c r="C19" s="115" t="s">
        <v>570</v>
      </c>
      <c r="D19" s="76"/>
      <c r="E19" s="6">
        <v>140</v>
      </c>
      <c r="G19"/>
      <c r="H19" s="3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</row>
    <row r="20" spans="1:42" ht="21.6" customHeight="1" x14ac:dyDescent="0.25">
      <c r="A20" s="13" t="s">
        <v>372</v>
      </c>
      <c r="B20" s="14" t="s">
        <v>53</v>
      </c>
      <c r="C20" s="81" t="s">
        <v>196</v>
      </c>
      <c r="D20" s="81"/>
      <c r="E20" s="6">
        <v>0</v>
      </c>
    </row>
    <row r="21" spans="1:42" ht="21.6" customHeight="1" x14ac:dyDescent="0.25">
      <c r="A21" s="99"/>
      <c r="B21" s="99"/>
      <c r="C21" s="87" t="s">
        <v>35</v>
      </c>
      <c r="D21" s="87"/>
      <c r="E21" s="6">
        <f>SUM(E18:E20)</f>
        <v>2545</v>
      </c>
    </row>
    <row r="22" spans="1:42" ht="21.6" customHeight="1" x14ac:dyDescent="0.25">
      <c r="A22" s="15"/>
      <c r="B22" s="15"/>
      <c r="C22" s="15"/>
      <c r="D22" s="32"/>
      <c r="E22" s="33"/>
      <c r="F22" s="15"/>
    </row>
    <row r="23" spans="1:42" ht="21.6" customHeight="1" x14ac:dyDescent="0.25">
      <c r="A23" s="137" t="s">
        <v>373</v>
      </c>
      <c r="B23" s="137"/>
      <c r="C23" s="137"/>
      <c r="D23" s="137"/>
      <c r="E23" s="137"/>
      <c r="F23" s="15"/>
    </row>
    <row r="24" spans="1:42" ht="21.6" customHeight="1" x14ac:dyDescent="0.25">
      <c r="A24" s="41" t="s">
        <v>4</v>
      </c>
      <c r="B24" s="1" t="s">
        <v>27</v>
      </c>
      <c r="C24" s="104" t="s">
        <v>28</v>
      </c>
      <c r="D24" s="104"/>
      <c r="E24" s="5" t="s">
        <v>29</v>
      </c>
      <c r="F24" s="15"/>
    </row>
    <row r="25" spans="1:42" ht="21.6" customHeight="1" x14ac:dyDescent="0.25">
      <c r="A25" s="13" t="s">
        <v>374</v>
      </c>
      <c r="B25" s="14" t="s">
        <v>32</v>
      </c>
      <c r="C25" s="81" t="s">
        <v>33</v>
      </c>
      <c r="D25" s="81"/>
      <c r="E25" s="6">
        <v>2405</v>
      </c>
    </row>
    <row r="26" spans="1:42" ht="21.6" customHeight="1" x14ac:dyDescent="0.25">
      <c r="A26" s="13" t="s">
        <v>375</v>
      </c>
      <c r="B26" s="14" t="s">
        <v>53</v>
      </c>
      <c r="C26" s="81" t="s">
        <v>196</v>
      </c>
      <c r="D26" s="81"/>
      <c r="E26" s="6">
        <v>0</v>
      </c>
    </row>
    <row r="27" spans="1:42" ht="21.6" customHeight="1" x14ac:dyDescent="0.25">
      <c r="A27" s="99"/>
      <c r="B27" s="99"/>
      <c r="C27" s="87" t="s">
        <v>35</v>
      </c>
      <c r="D27" s="87"/>
      <c r="E27" s="6">
        <f>SUM(E25:E26)</f>
        <v>2405</v>
      </c>
    </row>
    <row r="28" spans="1:42" ht="21.6" customHeight="1" x14ac:dyDescent="0.25">
      <c r="A28" s="15"/>
      <c r="B28" s="15"/>
      <c r="C28" s="15"/>
      <c r="D28" s="32"/>
      <c r="E28" s="33"/>
    </row>
    <row r="29" spans="1:42" ht="21.6" customHeight="1" x14ac:dyDescent="0.25">
      <c r="A29" s="45"/>
      <c r="B29" s="15"/>
      <c r="C29" s="15"/>
      <c r="D29" s="32"/>
      <c r="E29" s="33"/>
    </row>
    <row r="30" spans="1:42" ht="21.6" customHeight="1" x14ac:dyDescent="0.25">
      <c r="A30" s="15"/>
      <c r="B30" s="15"/>
      <c r="C30" s="15"/>
      <c r="D30" s="32"/>
      <c r="E30" s="33"/>
    </row>
    <row r="31" spans="1:42" ht="21.6" customHeight="1" x14ac:dyDescent="0.25">
      <c r="A31" s="15"/>
      <c r="B31" s="15"/>
    </row>
    <row r="32" spans="1:42" ht="21.6" customHeight="1" x14ac:dyDescent="0.25">
      <c r="A32" s="97" t="s">
        <v>376</v>
      </c>
      <c r="B32" s="97"/>
      <c r="C32" s="97"/>
      <c r="D32" s="53"/>
    </row>
    <row r="33" spans="1:6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6" ht="21.6" customHeight="1" x14ac:dyDescent="0.25">
      <c r="A34" s="84" t="s">
        <v>67</v>
      </c>
      <c r="B34" s="84"/>
      <c r="C34" s="84"/>
    </row>
    <row r="35" spans="1:6" ht="21.6" customHeight="1" x14ac:dyDescent="0.25">
      <c r="A35" s="13" t="s">
        <v>251</v>
      </c>
      <c r="B35" s="14"/>
      <c r="C35" s="23">
        <v>78</v>
      </c>
      <c r="F35" s="45"/>
    </row>
    <row r="36" spans="1:6" ht="21.6" customHeight="1" x14ac:dyDescent="0.25">
      <c r="A36" s="13" t="s">
        <v>46</v>
      </c>
      <c r="B36" s="4"/>
      <c r="C36" s="23">
        <v>0</v>
      </c>
    </row>
    <row r="37" spans="1:6" ht="21.6" customHeight="1" x14ac:dyDescent="0.25">
      <c r="A37" s="13" t="s">
        <v>70</v>
      </c>
      <c r="B37" s="14" t="s">
        <v>71</v>
      </c>
      <c r="C37" s="23">
        <v>149</v>
      </c>
    </row>
    <row r="38" spans="1:6" ht="21.6" customHeight="1" x14ac:dyDescent="0.25">
      <c r="A38" s="25"/>
      <c r="B38" s="11" t="s">
        <v>73</v>
      </c>
      <c r="C38" s="23">
        <f>SUM(C35:C37)</f>
        <v>227</v>
      </c>
    </row>
    <row r="39" spans="1:6" ht="21.6" customHeight="1" x14ac:dyDescent="0.25">
      <c r="A39" s="84" t="s">
        <v>270</v>
      </c>
      <c r="B39" s="84"/>
      <c r="C39" s="84"/>
    </row>
    <row r="40" spans="1:6" ht="21.6" customHeight="1" x14ac:dyDescent="0.25">
      <c r="A40" s="84"/>
      <c r="B40" s="84"/>
      <c r="C40" s="84"/>
    </row>
    <row r="41" spans="1:6" ht="21.6" customHeight="1" x14ac:dyDescent="0.25">
      <c r="A41" s="13" t="s">
        <v>78</v>
      </c>
      <c r="B41" s="14"/>
      <c r="C41" s="23">
        <v>0</v>
      </c>
    </row>
    <row r="42" spans="1:6" ht="21.6" customHeight="1" x14ac:dyDescent="0.25">
      <c r="A42" s="13" t="s">
        <v>80</v>
      </c>
      <c r="B42" s="14"/>
      <c r="C42" s="23">
        <v>0</v>
      </c>
    </row>
    <row r="43" spans="1:6" ht="21.6" customHeight="1" x14ac:dyDescent="0.25">
      <c r="A43" s="13" t="s">
        <v>82</v>
      </c>
      <c r="B43" s="14"/>
      <c r="C43" s="23">
        <v>0</v>
      </c>
    </row>
    <row r="44" spans="1:6" ht="21.6" customHeight="1" x14ac:dyDescent="0.25">
      <c r="A44" s="13" t="s">
        <v>84</v>
      </c>
      <c r="B44" s="14"/>
      <c r="C44" s="23">
        <v>0</v>
      </c>
    </row>
    <row r="45" spans="1:6" ht="43.15" customHeight="1" x14ac:dyDescent="0.25">
      <c r="A45" s="13" t="s">
        <v>142</v>
      </c>
      <c r="B45" s="14"/>
      <c r="C45" s="23">
        <v>0</v>
      </c>
    </row>
    <row r="46" spans="1:6" ht="21.6" customHeight="1" x14ac:dyDescent="0.25">
      <c r="A46" s="13"/>
      <c r="B46" s="11" t="s">
        <v>86</v>
      </c>
      <c r="C46" s="23">
        <f>SUM(C41:C45)</f>
        <v>0</v>
      </c>
    </row>
    <row r="47" spans="1:6" ht="21.6" customHeight="1" x14ac:dyDescent="0.25">
      <c r="A47" s="84" t="s">
        <v>88</v>
      </c>
      <c r="B47" s="84"/>
      <c r="C47" s="84"/>
    </row>
    <row r="48" spans="1:6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84" t="s">
        <v>98</v>
      </c>
      <c r="B51" s="84"/>
      <c r="C51" s="84"/>
    </row>
    <row r="52" spans="1:3" ht="21.6" customHeight="1" x14ac:dyDescent="0.25">
      <c r="A52" s="13" t="s">
        <v>100</v>
      </c>
      <c r="B52" s="14" t="s">
        <v>101</v>
      </c>
      <c r="C52" s="54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84" t="s">
        <v>108</v>
      </c>
      <c r="B56" s="84"/>
      <c r="C56" s="84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84" t="s">
        <v>112</v>
      </c>
      <c r="B59" s="84"/>
      <c r="C59" s="84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42" ht="21.6" customHeight="1" x14ac:dyDescent="0.25">
      <c r="A65" s="84" t="s">
        <v>121</v>
      </c>
      <c r="B65" s="84"/>
      <c r="C65" s="84"/>
    </row>
    <row r="66" spans="1:42" ht="21.6" customHeight="1" x14ac:dyDescent="0.25">
      <c r="A66" s="13" t="s">
        <v>122</v>
      </c>
      <c r="B66" s="4"/>
      <c r="C66" s="23">
        <v>0</v>
      </c>
    </row>
    <row r="67" spans="1:42" ht="21.6" customHeight="1" x14ac:dyDescent="0.25">
      <c r="A67" s="25" t="s">
        <v>123</v>
      </c>
      <c r="B67" s="4" t="s">
        <v>124</v>
      </c>
      <c r="C67" s="23">
        <v>0</v>
      </c>
    </row>
    <row r="68" spans="1:42" ht="21.6" customHeight="1" x14ac:dyDescent="0.25">
      <c r="A68" s="13" t="s">
        <v>53</v>
      </c>
      <c r="B68" s="14" t="s">
        <v>125</v>
      </c>
      <c r="C68" s="23">
        <v>0</v>
      </c>
    </row>
    <row r="69" spans="1:42" ht="21.6" customHeight="1" x14ac:dyDescent="0.25">
      <c r="A69" s="13"/>
      <c r="B69" s="11" t="s">
        <v>126</v>
      </c>
      <c r="C69" s="23">
        <f>SUM(C66:C68)</f>
        <v>0</v>
      </c>
    </row>
    <row r="70" spans="1:42" ht="21.6" customHeight="1" x14ac:dyDescent="0.25">
      <c r="A70" s="84" t="s">
        <v>127</v>
      </c>
      <c r="B70" s="84"/>
      <c r="C70" s="84"/>
    </row>
    <row r="71" spans="1:42" ht="21.6" customHeight="1" x14ac:dyDescent="0.25">
      <c r="A71" s="13" t="s">
        <v>128</v>
      </c>
      <c r="B71" s="4" t="s">
        <v>129</v>
      </c>
      <c r="C71" s="23">
        <v>0</v>
      </c>
    </row>
    <row r="72" spans="1:42" ht="21.6" customHeight="1" x14ac:dyDescent="0.25">
      <c r="A72" s="7" t="s">
        <v>130</v>
      </c>
      <c r="B72" s="36" t="s">
        <v>131</v>
      </c>
      <c r="C72" s="23">
        <v>68</v>
      </c>
    </row>
    <row r="73" spans="1:42" ht="39.950000000000003" customHeight="1" x14ac:dyDescent="0.25">
      <c r="A73" s="13" t="s">
        <v>132</v>
      </c>
      <c r="B73" s="14" t="s">
        <v>294</v>
      </c>
      <c r="C73" s="23">
        <v>52</v>
      </c>
    </row>
    <row r="74" spans="1:42" ht="21.6" customHeight="1" x14ac:dyDescent="0.25">
      <c r="A74" s="13" t="s">
        <v>507</v>
      </c>
      <c r="B74" s="42" t="s">
        <v>508</v>
      </c>
      <c r="C74" s="23">
        <v>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136</v>
      </c>
      <c r="C75" s="23">
        <f>SUM(C71:C74)</f>
        <v>120</v>
      </c>
    </row>
    <row r="76" spans="1:42" ht="21.6" customHeight="1" x14ac:dyDescent="0.25">
      <c r="A76" s="25"/>
      <c r="B76" s="27" t="s">
        <v>22</v>
      </c>
      <c r="C76" s="23">
        <f>C38+C46+C50+C55+C58+C64+C69+C75</f>
        <v>347</v>
      </c>
    </row>
    <row r="77" spans="1:42" ht="21.6" customHeight="1" x14ac:dyDescent="0.25">
      <c r="A77" s="84" t="s">
        <v>138</v>
      </c>
      <c r="B77" s="84"/>
      <c r="C77" s="84"/>
    </row>
    <row r="78" spans="1:42" ht="21.6" customHeight="1" x14ac:dyDescent="0.25">
      <c r="A78" s="25" t="s">
        <v>139</v>
      </c>
      <c r="B78" s="4"/>
      <c r="C78" s="6" t="str">
        <f>IF(('October 2025 - December 2025'!C78)+SUM(E90+E99+E109) &lt; 0,(('October 2025 - December 2025'!C78))+SUM(E90+E99+E109), TEXT((('October 2025 - December 2025'!C78))+SUM(E90+E99+E109),"+$0.00"))</f>
        <v>+$0.00</v>
      </c>
    </row>
    <row r="79" spans="1:42" ht="21.6" customHeight="1" x14ac:dyDescent="0.25">
      <c r="A79" s="25" t="s">
        <v>140</v>
      </c>
      <c r="B79" s="4"/>
      <c r="C79" s="6">
        <v>0</v>
      </c>
    </row>
    <row r="80" spans="1:42" ht="21.6" customHeight="1" x14ac:dyDescent="0.25">
      <c r="A80" s="25" t="s">
        <v>141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42" ht="43.15" customHeight="1" x14ac:dyDescent="0.25">
      <c r="A81" s="13" t="s">
        <v>142</v>
      </c>
      <c r="B81" s="4"/>
      <c r="C81" s="6">
        <v>0</v>
      </c>
    </row>
    <row r="82" spans="1:42" ht="43.15" customHeight="1" x14ac:dyDescent="0.25">
      <c r="A82" s="13" t="s">
        <v>143</v>
      </c>
      <c r="B82" s="4"/>
      <c r="C82" s="6">
        <v>0</v>
      </c>
    </row>
    <row r="83" spans="1:42" ht="21.6" customHeight="1" x14ac:dyDescent="0.25">
      <c r="A83" s="25"/>
      <c r="B83" s="27" t="s">
        <v>144</v>
      </c>
      <c r="C83" s="6">
        <f>C78+C79+C80+C81+C82</f>
        <v>0</v>
      </c>
    </row>
    <row r="84" spans="1:42" ht="21.6" customHeight="1" x14ac:dyDescent="0.25">
      <c r="A84" s="13"/>
      <c r="B84" s="11" t="s">
        <v>145</v>
      </c>
      <c r="C84" s="23">
        <f>C76</f>
        <v>347</v>
      </c>
    </row>
    <row r="85" spans="1:42" ht="21.6" customHeight="1" x14ac:dyDescent="0.25">
      <c r="A85" s="15"/>
      <c r="B85" s="15"/>
    </row>
    <row r="86" spans="1:42" ht="21.6" customHeight="1" x14ac:dyDescent="0.25">
      <c r="A86" s="15"/>
      <c r="B86" s="15"/>
    </row>
    <row r="87" spans="1:42" ht="21.6" customHeight="1" x14ac:dyDescent="0.25">
      <c r="A87" s="139" t="s">
        <v>377</v>
      </c>
      <c r="B87" s="139"/>
      <c r="C87" s="139"/>
      <c r="D87" s="139"/>
      <c r="E87" s="139"/>
    </row>
    <row r="88" spans="1:42" ht="21.6" customHeight="1" x14ac:dyDescent="0.25">
      <c r="A88" s="82" t="s">
        <v>147</v>
      </c>
      <c r="B88" s="82"/>
      <c r="C88" s="82" t="s">
        <v>28</v>
      </c>
      <c r="D88" s="82"/>
      <c r="E88" s="28" t="s">
        <v>29</v>
      </c>
    </row>
    <row r="89" spans="1:42" ht="43.15" customHeight="1" x14ac:dyDescent="0.25">
      <c r="A89" s="90" t="s">
        <v>127</v>
      </c>
      <c r="B89" s="91"/>
      <c r="C89" s="89" t="s">
        <v>378</v>
      </c>
      <c r="D89" s="89"/>
      <c r="E89" s="23">
        <v>150</v>
      </c>
    </row>
    <row r="90" spans="1:42" ht="21.6" customHeight="1" x14ac:dyDescent="0.25">
      <c r="A90" s="92"/>
      <c r="B90" s="93"/>
      <c r="C90" s="81" t="s">
        <v>509</v>
      </c>
      <c r="D90" s="81"/>
      <c r="E90" s="23">
        <v>0</v>
      </c>
    </row>
    <row r="91" spans="1:42" ht="39.950000000000003" customHeight="1" x14ac:dyDescent="0.25">
      <c r="A91" s="94"/>
      <c r="B91" s="95"/>
      <c r="C91" s="75" t="s">
        <v>519</v>
      </c>
      <c r="D91" s="124"/>
      <c r="E91" s="23">
        <v>0</v>
      </c>
      <c r="G91"/>
      <c r="H91" s="3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</row>
    <row r="92" spans="1:42" ht="21.6" customHeight="1" x14ac:dyDescent="0.25">
      <c r="A92" s="83" t="s">
        <v>148</v>
      </c>
      <c r="B92" s="83"/>
      <c r="C92" s="81"/>
      <c r="D92" s="81"/>
      <c r="E92" s="23">
        <f>C84</f>
        <v>347</v>
      </c>
    </row>
    <row r="93" spans="1:42" ht="21.6" customHeight="1" x14ac:dyDescent="0.25">
      <c r="A93" s="83"/>
      <c r="B93" s="83"/>
      <c r="C93" s="140" t="s">
        <v>149</v>
      </c>
      <c r="D93" s="140"/>
      <c r="E93" s="6">
        <f>('October 2025 - December 2025'!E112+E14)-SUM(E89:E92)</f>
        <v>15638.1</v>
      </c>
    </row>
    <row r="94" spans="1:42" ht="21.6" customHeight="1" x14ac:dyDescent="0.25"/>
    <row r="95" spans="1:42" ht="21.6" customHeight="1" x14ac:dyDescent="0.25">
      <c r="A95" s="82" t="s">
        <v>379</v>
      </c>
      <c r="B95" s="82"/>
      <c r="C95" s="82"/>
      <c r="D95" s="82"/>
      <c r="E95" s="82"/>
    </row>
    <row r="96" spans="1:42" ht="21.6" customHeight="1" x14ac:dyDescent="0.25">
      <c r="A96" s="82" t="s">
        <v>147</v>
      </c>
      <c r="B96" s="82"/>
      <c r="C96" s="82" t="s">
        <v>28</v>
      </c>
      <c r="D96" s="82"/>
      <c r="E96" s="28" t="s">
        <v>29</v>
      </c>
    </row>
    <row r="97" spans="1:42" ht="21.6" customHeight="1" x14ac:dyDescent="0.25">
      <c r="A97" s="83" t="s">
        <v>380</v>
      </c>
      <c r="B97" s="83"/>
      <c r="C97" s="81"/>
      <c r="D97" s="81"/>
      <c r="E97" s="6">
        <f>E93</f>
        <v>15638.1</v>
      </c>
    </row>
    <row r="98" spans="1:42" ht="21.6" customHeight="1" x14ac:dyDescent="0.25">
      <c r="A98" s="90" t="s">
        <v>127</v>
      </c>
      <c r="B98" s="91"/>
      <c r="C98" s="81" t="s">
        <v>342</v>
      </c>
      <c r="D98" s="81"/>
      <c r="E98" s="23">
        <v>0</v>
      </c>
    </row>
    <row r="99" spans="1:42" ht="21.6" customHeight="1" x14ac:dyDescent="0.25">
      <c r="A99" s="92"/>
      <c r="B99" s="93"/>
      <c r="C99" s="81" t="s">
        <v>509</v>
      </c>
      <c r="D99" s="81"/>
      <c r="E99" s="23">
        <v>0</v>
      </c>
    </row>
    <row r="100" spans="1:42" ht="39.950000000000003" customHeight="1" x14ac:dyDescent="0.25">
      <c r="A100" s="94"/>
      <c r="B100" s="95"/>
      <c r="C100" s="75" t="s">
        <v>519</v>
      </c>
      <c r="D100" s="124"/>
      <c r="E100" s="23">
        <v>0</v>
      </c>
      <c r="G100"/>
      <c r="H100" s="31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</row>
    <row r="101" spans="1:42" ht="21.6" customHeight="1" x14ac:dyDescent="0.25">
      <c r="A101" s="83" t="s">
        <v>148</v>
      </c>
      <c r="B101" s="83"/>
      <c r="C101" s="81"/>
      <c r="D101" s="81"/>
      <c r="E101" s="23">
        <f>C84</f>
        <v>347</v>
      </c>
    </row>
    <row r="102" spans="1:42" ht="21.6" customHeight="1" x14ac:dyDescent="0.25">
      <c r="A102" s="86"/>
      <c r="B102" s="86"/>
      <c r="C102" s="138" t="s">
        <v>158</v>
      </c>
      <c r="D102" s="138"/>
      <c r="E102" s="6">
        <f>(E21+E97)-SUM(E98:E101)</f>
        <v>17836.099999999999</v>
      </c>
    </row>
    <row r="103" spans="1:42" ht="21.6" customHeight="1" x14ac:dyDescent="0.25">
      <c r="A103" s="30"/>
      <c r="B103" s="30"/>
      <c r="C103" s="30"/>
      <c r="D103" s="30"/>
      <c r="E103" s="30"/>
    </row>
    <row r="104" spans="1:42" ht="21.6" customHeight="1" x14ac:dyDescent="0.25">
      <c r="A104" s="30"/>
      <c r="B104" s="30"/>
      <c r="C104" s="30"/>
      <c r="D104" s="30"/>
      <c r="E104" s="30"/>
    </row>
    <row r="105" spans="1:42" ht="21.6" customHeight="1" x14ac:dyDescent="0.25">
      <c r="A105" s="139" t="s">
        <v>381</v>
      </c>
      <c r="B105" s="139"/>
      <c r="C105" s="139"/>
      <c r="D105" s="139"/>
      <c r="E105" s="139"/>
    </row>
    <row r="106" spans="1:42" ht="21.6" customHeight="1" x14ac:dyDescent="0.25">
      <c r="A106" s="82" t="s">
        <v>147</v>
      </c>
      <c r="B106" s="82"/>
      <c r="C106" s="82" t="s">
        <v>28</v>
      </c>
      <c r="D106" s="82"/>
      <c r="E106" s="28" t="s">
        <v>29</v>
      </c>
    </row>
    <row r="107" spans="1:42" ht="21.6" customHeight="1" x14ac:dyDescent="0.25">
      <c r="A107" s="83" t="s">
        <v>382</v>
      </c>
      <c r="B107" s="83"/>
      <c r="C107" s="81"/>
      <c r="D107" s="81"/>
      <c r="E107" s="6">
        <f>E102</f>
        <v>17836.099999999999</v>
      </c>
    </row>
    <row r="108" spans="1:42" ht="21.6" customHeight="1" x14ac:dyDescent="0.25">
      <c r="A108" s="90" t="s">
        <v>127</v>
      </c>
      <c r="B108" s="91"/>
      <c r="C108" s="89" t="s">
        <v>342</v>
      </c>
      <c r="D108" s="89"/>
      <c r="E108" s="23">
        <v>0</v>
      </c>
    </row>
    <row r="109" spans="1:42" ht="21.6" customHeight="1" x14ac:dyDescent="0.25">
      <c r="A109" s="92"/>
      <c r="B109" s="93"/>
      <c r="C109" s="81" t="s">
        <v>509</v>
      </c>
      <c r="D109" s="81"/>
      <c r="E109" s="23">
        <v>0</v>
      </c>
    </row>
    <row r="110" spans="1:42" ht="39.950000000000003" customHeight="1" x14ac:dyDescent="0.25">
      <c r="A110" s="94"/>
      <c r="B110" s="95"/>
      <c r="C110" s="75" t="s">
        <v>519</v>
      </c>
      <c r="D110" s="124"/>
      <c r="E110" s="23">
        <v>0</v>
      </c>
      <c r="G110"/>
      <c r="H110" s="31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42" ht="21.6" customHeight="1" x14ac:dyDescent="0.25">
      <c r="A111" s="83" t="s">
        <v>148</v>
      </c>
      <c r="B111" s="83"/>
      <c r="C111" s="81"/>
      <c r="D111" s="81"/>
      <c r="E111" s="23">
        <f>C84</f>
        <v>347</v>
      </c>
    </row>
    <row r="112" spans="1:42" ht="21.6" customHeight="1" x14ac:dyDescent="0.25">
      <c r="A112" s="83"/>
      <c r="B112" s="83"/>
      <c r="C112" s="138" t="s">
        <v>158</v>
      </c>
      <c r="D112" s="138"/>
      <c r="E112" s="6">
        <f>(E27+E107)-SUM(E108:E111)</f>
        <v>19894.099999999999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A1:E1"/>
    <mergeCell ref="A4:B4"/>
    <mergeCell ref="A5:B5"/>
    <mergeCell ref="A8:E8"/>
    <mergeCell ref="C9:D9"/>
    <mergeCell ref="C10:D10"/>
    <mergeCell ref="C13:D13"/>
    <mergeCell ref="A14:B14"/>
    <mergeCell ref="C14:D14"/>
    <mergeCell ref="C11:D11"/>
    <mergeCell ref="C12:D12"/>
    <mergeCell ref="A16:E16"/>
    <mergeCell ref="C17:D17"/>
    <mergeCell ref="C18:D18"/>
    <mergeCell ref="C20:D20"/>
    <mergeCell ref="C19:D19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97:D97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A29">
    <cfRule type="cellIs" dxfId="75" priority="21" operator="equal">
      <formula>0</formula>
    </cfRule>
  </conditionalFormatting>
  <conditionalFormatting sqref="C34:C35">
    <cfRule type="cellIs" dxfId="74" priority="15" operator="equal">
      <formula>0</formula>
    </cfRule>
  </conditionalFormatting>
  <conditionalFormatting sqref="C40">
    <cfRule type="cellIs" dxfId="73" priority="20" operator="equal">
      <formula>0</formula>
    </cfRule>
  </conditionalFormatting>
  <conditionalFormatting sqref="C40:C43 C46:C51 C53:C55 C57:C60 C62:C63 C65:C69 C76:C81">
    <cfRule type="cellIs" dxfId="72" priority="18" operator="equal">
      <formula>0</formula>
    </cfRule>
  </conditionalFormatting>
  <conditionalFormatting sqref="C71:C74">
    <cfRule type="cellIs" dxfId="71" priority="7" operator="equal">
      <formula>0</formula>
    </cfRule>
  </conditionalFormatting>
  <conditionalFormatting sqref="C74">
    <cfRule type="cellIs" dxfId="70" priority="8" operator="equal">
      <formula>0</formula>
    </cfRule>
  </conditionalFormatting>
  <conditionalFormatting sqref="C89 H115 E118:E121">
    <cfRule type="cellIs" dxfId="69" priority="14" operator="equal">
      <formula>0</formula>
    </cfRule>
  </conditionalFormatting>
  <conditionalFormatting sqref="D35">
    <cfRule type="cellIs" dxfId="68" priority="17" operator="equal">
      <formula>0</formula>
    </cfRule>
  </conditionalFormatting>
  <conditionalFormatting sqref="E91">
    <cfRule type="cellIs" dxfId="67" priority="5" operator="equal">
      <formula>0</formula>
    </cfRule>
    <cfRule type="cellIs" dxfId="66" priority="6" operator="equal">
      <formula>0</formula>
    </cfRule>
  </conditionalFormatting>
  <conditionalFormatting sqref="E96:E101">
    <cfRule type="cellIs" dxfId="65" priority="3" operator="equal">
      <formula>0</formula>
    </cfRule>
  </conditionalFormatting>
  <conditionalFormatting sqref="E100">
    <cfRule type="cellIs" dxfId="64" priority="4" operator="equal">
      <formula>0</formula>
    </cfRule>
  </conditionalFormatting>
  <conditionalFormatting sqref="E107:E111">
    <cfRule type="cellIs" dxfId="63" priority="1" operator="equal">
      <formula>0</formula>
    </cfRule>
  </conditionalFormatting>
  <conditionalFormatting sqref="E110">
    <cfRule type="cellIs" dxfId="62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5"/>
  <sheetViews>
    <sheetView topLeftCell="A4" zoomScaleNormal="100" workbookViewId="0">
      <selection activeCell="A19" activeCellId="1" sqref="A18:XFD18 A19:XFD1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109" t="s">
        <v>383</v>
      </c>
      <c r="B1" s="109"/>
      <c r="C1" s="109"/>
      <c r="D1" s="109"/>
      <c r="E1" s="109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175</v>
      </c>
      <c r="C3" s="6">
        <f>E112</f>
        <v>25930.1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121" t="s">
        <v>22</v>
      </c>
      <c r="B4" s="121"/>
      <c r="C4" s="6">
        <f>SUM(C3)</f>
        <v>25930.1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87" t="s">
        <v>23</v>
      </c>
      <c r="B5" s="8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41" t="s">
        <v>384</v>
      </c>
      <c r="B8" s="141"/>
      <c r="C8" s="141"/>
      <c r="D8" s="141"/>
      <c r="E8" s="14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1" t="s">
        <v>4</v>
      </c>
      <c r="B9" s="55" t="s">
        <v>27</v>
      </c>
      <c r="C9" s="142" t="s">
        <v>28</v>
      </c>
      <c r="D9" s="142"/>
      <c r="E9" s="56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385</v>
      </c>
      <c r="B10" s="14" t="s">
        <v>32</v>
      </c>
      <c r="C10" s="81" t="s">
        <v>33</v>
      </c>
      <c r="D10" s="8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60" customHeight="1" x14ac:dyDescent="0.25">
      <c r="A11" s="72" t="s">
        <v>386</v>
      </c>
      <c r="B11" s="73" t="s">
        <v>532</v>
      </c>
      <c r="C11" s="115" t="s">
        <v>571</v>
      </c>
      <c r="D11" s="76"/>
      <c r="E11" s="6">
        <v>72</v>
      </c>
    </row>
    <row r="12" spans="1:33" ht="21.6" customHeight="1" x14ac:dyDescent="0.25">
      <c r="A12" s="13" t="s">
        <v>387</v>
      </c>
      <c r="B12" s="14" t="s">
        <v>53</v>
      </c>
      <c r="C12" s="81" t="s">
        <v>196</v>
      </c>
      <c r="D12" s="81"/>
      <c r="E12" s="6">
        <v>0</v>
      </c>
    </row>
    <row r="13" spans="1:33" ht="21.6" customHeight="1" x14ac:dyDescent="0.25">
      <c r="A13" s="99"/>
      <c r="B13" s="99"/>
      <c r="C13" s="87" t="s">
        <v>35</v>
      </c>
      <c r="D13" s="87"/>
      <c r="E13" s="6">
        <f>SUM(E10:E12)</f>
        <v>2477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41" t="s">
        <v>388</v>
      </c>
      <c r="B15" s="141"/>
      <c r="C15" s="141"/>
      <c r="D15" s="141"/>
      <c r="E15" s="141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1" t="s">
        <v>4</v>
      </c>
      <c r="B16" s="55" t="s">
        <v>27</v>
      </c>
      <c r="C16" s="142" t="s">
        <v>28</v>
      </c>
      <c r="D16" s="142"/>
      <c r="E16" s="56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389</v>
      </c>
      <c r="B17" s="14" t="s">
        <v>32</v>
      </c>
      <c r="C17" s="81" t="s">
        <v>33</v>
      </c>
      <c r="D17" s="81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60" customHeight="1" x14ac:dyDescent="0.25">
      <c r="A18" s="72" t="s">
        <v>390</v>
      </c>
      <c r="B18" s="73" t="s">
        <v>532</v>
      </c>
      <c r="C18" s="115" t="s">
        <v>572</v>
      </c>
      <c r="D18" s="76"/>
      <c r="E18" s="6">
        <v>4</v>
      </c>
    </row>
    <row r="19" spans="1:33" ht="60" customHeight="1" x14ac:dyDescent="0.25">
      <c r="A19" s="72" t="s">
        <v>391</v>
      </c>
      <c r="B19" s="73" t="s">
        <v>538</v>
      </c>
      <c r="C19" s="115" t="s">
        <v>573</v>
      </c>
      <c r="D19" s="76"/>
      <c r="E19" s="6">
        <v>86</v>
      </c>
    </row>
    <row r="20" spans="1:33" ht="21.6" customHeight="1" x14ac:dyDescent="0.25">
      <c r="A20" s="13" t="s">
        <v>392</v>
      </c>
      <c r="B20" s="14" t="s">
        <v>53</v>
      </c>
      <c r="C20" s="81" t="s">
        <v>196</v>
      </c>
      <c r="D20" s="81"/>
      <c r="E20" s="6">
        <v>0</v>
      </c>
    </row>
    <row r="21" spans="1:33" ht="21.6" customHeight="1" x14ac:dyDescent="0.25">
      <c r="A21" s="99"/>
      <c r="B21" s="99"/>
      <c r="C21" s="87" t="s">
        <v>35</v>
      </c>
      <c r="D21" s="87"/>
      <c r="E21" s="6">
        <f>SUM(E17:E20)</f>
        <v>2495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41" t="s">
        <v>393</v>
      </c>
      <c r="B23" s="141"/>
      <c r="C23" s="141"/>
      <c r="D23" s="141"/>
      <c r="E23" s="141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1" t="s">
        <v>4</v>
      </c>
      <c r="B24" s="55" t="s">
        <v>27</v>
      </c>
      <c r="C24" s="142" t="s">
        <v>28</v>
      </c>
      <c r="D24" s="142"/>
      <c r="E24" s="56" t="s">
        <v>29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394</v>
      </c>
      <c r="B25" s="14" t="s">
        <v>32</v>
      </c>
      <c r="C25" s="81" t="s">
        <v>33</v>
      </c>
      <c r="D25" s="81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395</v>
      </c>
      <c r="B26" s="14" t="s">
        <v>53</v>
      </c>
      <c r="C26" s="81" t="s">
        <v>196</v>
      </c>
      <c r="D26" s="81"/>
      <c r="E26" s="6">
        <v>0</v>
      </c>
    </row>
    <row r="27" spans="1:33" ht="21.6" customHeight="1" x14ac:dyDescent="0.25">
      <c r="A27" s="99"/>
      <c r="B27" s="99"/>
      <c r="C27" s="87" t="s">
        <v>35</v>
      </c>
      <c r="D27" s="87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97" t="s">
        <v>396</v>
      </c>
      <c r="B32" s="97"/>
      <c r="C32" s="97"/>
    </row>
    <row r="33" spans="1:7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7" ht="21.6" customHeight="1" x14ac:dyDescent="0.25">
      <c r="A34" s="84" t="s">
        <v>67</v>
      </c>
      <c r="B34" s="84"/>
      <c r="C34" s="84"/>
    </row>
    <row r="35" spans="1:7" ht="21.6" customHeight="1" x14ac:dyDescent="0.25">
      <c r="A35" s="13" t="s">
        <v>251</v>
      </c>
      <c r="B35" s="14"/>
      <c r="C35" s="23">
        <v>78</v>
      </c>
      <c r="G35" s="45"/>
    </row>
    <row r="36" spans="1:7" ht="21.6" customHeight="1" x14ac:dyDescent="0.25">
      <c r="A36" s="13" t="s">
        <v>46</v>
      </c>
      <c r="B36" s="4"/>
      <c r="C36" s="23">
        <v>0</v>
      </c>
    </row>
    <row r="37" spans="1:7" ht="21.6" customHeight="1" x14ac:dyDescent="0.25">
      <c r="A37" s="13" t="s">
        <v>70</v>
      </c>
      <c r="B37" s="14" t="s">
        <v>71</v>
      </c>
      <c r="C37" s="23">
        <v>149</v>
      </c>
    </row>
    <row r="38" spans="1:7" ht="21.6" customHeight="1" x14ac:dyDescent="0.25">
      <c r="A38" s="25"/>
      <c r="B38" s="11" t="s">
        <v>73</v>
      </c>
      <c r="C38" s="23">
        <f>SUM(C35:C37)</f>
        <v>227</v>
      </c>
    </row>
    <row r="39" spans="1:7" ht="21.6" customHeight="1" x14ac:dyDescent="0.25">
      <c r="A39" s="84" t="s">
        <v>270</v>
      </c>
      <c r="B39" s="84"/>
      <c r="C39" s="84"/>
    </row>
    <row r="40" spans="1:7" ht="21.6" customHeight="1" x14ac:dyDescent="0.25">
      <c r="A40" s="84"/>
      <c r="B40" s="84"/>
      <c r="C40" s="84"/>
    </row>
    <row r="41" spans="1:7" ht="21.6" customHeight="1" x14ac:dyDescent="0.25">
      <c r="A41" s="13" t="s">
        <v>78</v>
      </c>
      <c r="B41" s="14"/>
      <c r="C41" s="23">
        <v>0</v>
      </c>
    </row>
    <row r="42" spans="1:7" ht="21.6" customHeight="1" x14ac:dyDescent="0.25">
      <c r="A42" s="13" t="s">
        <v>80</v>
      </c>
      <c r="B42" s="14"/>
      <c r="C42" s="23">
        <v>0</v>
      </c>
    </row>
    <row r="43" spans="1:7" ht="21.6" customHeight="1" x14ac:dyDescent="0.25">
      <c r="A43" s="13" t="s">
        <v>82</v>
      </c>
      <c r="B43" s="14"/>
      <c r="C43" s="23">
        <v>0</v>
      </c>
    </row>
    <row r="44" spans="1:7" ht="21.6" customHeight="1" x14ac:dyDescent="0.25">
      <c r="A44" s="13" t="s">
        <v>84</v>
      </c>
      <c r="B44" s="14"/>
      <c r="C44" s="23">
        <v>0</v>
      </c>
    </row>
    <row r="45" spans="1:7" ht="43.15" customHeight="1" x14ac:dyDescent="0.25">
      <c r="A45" s="13" t="s">
        <v>142</v>
      </c>
      <c r="B45" s="14"/>
      <c r="C45" s="23">
        <v>0</v>
      </c>
    </row>
    <row r="46" spans="1:7" ht="21.6" customHeight="1" x14ac:dyDescent="0.25">
      <c r="A46" s="13"/>
      <c r="B46" s="11" t="s">
        <v>86</v>
      </c>
      <c r="C46" s="23">
        <f>SUM(C41:C45)</f>
        <v>0</v>
      </c>
    </row>
    <row r="47" spans="1:7" ht="21.6" customHeight="1" x14ac:dyDescent="0.25">
      <c r="A47" s="84" t="s">
        <v>88</v>
      </c>
      <c r="B47" s="84"/>
      <c r="C47" s="84"/>
    </row>
    <row r="48" spans="1:7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84" t="s">
        <v>98</v>
      </c>
      <c r="B51" s="84"/>
      <c r="C51" s="84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84" t="s">
        <v>108</v>
      </c>
      <c r="B56" s="84"/>
      <c r="C56" s="84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84" t="s">
        <v>112</v>
      </c>
      <c r="B59" s="84"/>
      <c r="C59" s="84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121</v>
      </c>
      <c r="B65" s="84"/>
      <c r="C65" s="84"/>
    </row>
    <row r="66" spans="1:10" ht="21.6" customHeight="1" x14ac:dyDescent="0.25">
      <c r="A66" s="13" t="s">
        <v>122</v>
      </c>
      <c r="B66" s="4"/>
      <c r="C66" s="54">
        <v>0</v>
      </c>
    </row>
    <row r="67" spans="1:10" ht="21.6" customHeight="1" x14ac:dyDescent="0.25">
      <c r="A67" s="25" t="s">
        <v>123</v>
      </c>
      <c r="B67" s="4" t="s">
        <v>124</v>
      </c>
      <c r="C67" s="54">
        <v>0</v>
      </c>
    </row>
    <row r="68" spans="1:10" ht="21.6" customHeight="1" x14ac:dyDescent="0.25">
      <c r="A68" s="13" t="s">
        <v>53</v>
      </c>
      <c r="B68" s="14" t="s">
        <v>125</v>
      </c>
      <c r="C68" s="54">
        <v>0</v>
      </c>
    </row>
    <row r="69" spans="1:10" ht="21.6" customHeight="1" x14ac:dyDescent="0.25">
      <c r="A69" s="13"/>
      <c r="B69" s="11" t="s">
        <v>126</v>
      </c>
      <c r="C69" s="54">
        <f>SUM(C66:C68)</f>
        <v>0</v>
      </c>
    </row>
    <row r="70" spans="1:10" ht="21.6" customHeight="1" x14ac:dyDescent="0.25">
      <c r="A70" s="84" t="s">
        <v>127</v>
      </c>
      <c r="B70" s="84"/>
      <c r="C70" s="84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4" t="s">
        <v>138</v>
      </c>
      <c r="B77" s="84"/>
      <c r="C77" s="84"/>
    </row>
    <row r="78" spans="1:10" ht="21.6" customHeight="1" x14ac:dyDescent="0.25">
      <c r="A78" s="25" t="s">
        <v>139</v>
      </c>
      <c r="B78" s="4"/>
      <c r="C78" s="6" t="str">
        <f>IF(('January 2026 - March 2026'!C78)+SUM(E90+E99+E109) &lt; 0,(('January 2026 - March 2026'!C78))+SUM(E90+E99+E109), TEXT((('January 2026 - March 2026'!C78))+SUM(E90+E99+E109),"+$0.00"))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5" t="s">
        <v>397</v>
      </c>
      <c r="B87" s="135"/>
      <c r="C87" s="135"/>
      <c r="D87" s="135"/>
      <c r="E87" s="135"/>
      <c r="H87"/>
    </row>
    <row r="88" spans="1:8" ht="21.6" customHeight="1" x14ac:dyDescent="0.25">
      <c r="A88" s="136" t="s">
        <v>147</v>
      </c>
      <c r="B88" s="136"/>
      <c r="C88" s="136" t="s">
        <v>28</v>
      </c>
      <c r="D88" s="136"/>
      <c r="E88" s="50" t="s">
        <v>29</v>
      </c>
      <c r="H88"/>
    </row>
    <row r="89" spans="1:8" ht="43.15" customHeight="1" x14ac:dyDescent="0.25">
      <c r="A89" s="90" t="s">
        <v>127</v>
      </c>
      <c r="B89" s="91"/>
      <c r="C89" s="89" t="s">
        <v>298</v>
      </c>
      <c r="D89" s="89"/>
      <c r="E89" s="23">
        <v>150</v>
      </c>
      <c r="H89"/>
    </row>
    <row r="90" spans="1:8" ht="21.6" customHeight="1" x14ac:dyDescent="0.25">
      <c r="A90" s="92"/>
      <c r="B90" s="93"/>
      <c r="C90" s="134" t="s">
        <v>509</v>
      </c>
      <c r="D90" s="81"/>
      <c r="E90" s="23">
        <v>0</v>
      </c>
      <c r="H90"/>
    </row>
    <row r="91" spans="1:8" ht="39.950000000000003" customHeight="1" x14ac:dyDescent="0.25">
      <c r="A91" s="94"/>
      <c r="B91" s="95"/>
      <c r="C91" s="75" t="s">
        <v>519</v>
      </c>
      <c r="D91" s="124"/>
      <c r="E91" s="23">
        <v>0</v>
      </c>
    </row>
    <row r="92" spans="1:8" ht="21.6" customHeight="1" x14ac:dyDescent="0.25">
      <c r="A92" s="83" t="s">
        <v>148</v>
      </c>
      <c r="B92" s="83"/>
      <c r="C92" s="81"/>
      <c r="D92" s="81"/>
      <c r="E92" s="23">
        <f>C84</f>
        <v>347</v>
      </c>
      <c r="H92"/>
    </row>
    <row r="93" spans="1:8" ht="21.6" customHeight="1" x14ac:dyDescent="0.25">
      <c r="A93" s="83"/>
      <c r="B93" s="83"/>
      <c r="C93" s="96" t="s">
        <v>149</v>
      </c>
      <c r="D93" s="96"/>
      <c r="E93" s="6">
        <f>('January 2026 - March 2026'!E112+E13)-SUM(E89:E92)</f>
        <v>21874.1</v>
      </c>
      <c r="H93"/>
    </row>
    <row r="94" spans="1:8" ht="21.6" customHeight="1" x14ac:dyDescent="0.25">
      <c r="H94"/>
    </row>
    <row r="95" spans="1:8" ht="21.6" customHeight="1" x14ac:dyDescent="0.25">
      <c r="A95" s="135" t="s">
        <v>398</v>
      </c>
      <c r="B95" s="135"/>
      <c r="C95" s="135"/>
      <c r="D95" s="135"/>
      <c r="E95" s="135"/>
      <c r="H95"/>
    </row>
    <row r="96" spans="1:8" ht="21.6" customHeight="1" x14ac:dyDescent="0.25">
      <c r="A96" s="136" t="s">
        <v>147</v>
      </c>
      <c r="B96" s="136"/>
      <c r="C96" s="136" t="s">
        <v>28</v>
      </c>
      <c r="D96" s="136"/>
      <c r="E96" s="50" t="s">
        <v>29</v>
      </c>
      <c r="H96"/>
    </row>
    <row r="97" spans="1:8" ht="21.6" customHeight="1" x14ac:dyDescent="0.25">
      <c r="A97" s="83" t="s">
        <v>399</v>
      </c>
      <c r="B97" s="83"/>
      <c r="C97" s="81"/>
      <c r="D97" s="81"/>
      <c r="E97" s="6">
        <f>E93</f>
        <v>21874.1</v>
      </c>
      <c r="H97"/>
    </row>
    <row r="98" spans="1:8" ht="90" customHeight="1" x14ac:dyDescent="0.25">
      <c r="A98" s="90" t="s">
        <v>127</v>
      </c>
      <c r="B98" s="91"/>
      <c r="C98" s="89" t="s">
        <v>400</v>
      </c>
      <c r="D98" s="89"/>
      <c r="E98" s="23">
        <v>150</v>
      </c>
      <c r="H98"/>
    </row>
    <row r="99" spans="1:8" ht="21.6" customHeight="1" x14ac:dyDescent="0.25">
      <c r="A99" s="92"/>
      <c r="B99" s="93"/>
      <c r="C99" s="134" t="s">
        <v>509</v>
      </c>
      <c r="D99" s="81"/>
      <c r="E99" s="23">
        <v>0</v>
      </c>
      <c r="H99"/>
    </row>
    <row r="100" spans="1:8" ht="39.950000000000003" customHeight="1" x14ac:dyDescent="0.25">
      <c r="A100" s="94"/>
      <c r="B100" s="95"/>
      <c r="C100" s="75" t="s">
        <v>519</v>
      </c>
      <c r="D100" s="124"/>
      <c r="E100" s="23">
        <v>0</v>
      </c>
    </row>
    <row r="101" spans="1:8" ht="21.6" customHeight="1" x14ac:dyDescent="0.25">
      <c r="A101" s="83" t="s">
        <v>148</v>
      </c>
      <c r="B101" s="83"/>
      <c r="C101" s="81"/>
      <c r="D101" s="81"/>
      <c r="E101" s="23">
        <f>C84</f>
        <v>347</v>
      </c>
      <c r="H101"/>
    </row>
    <row r="102" spans="1:8" ht="21.6" customHeight="1" x14ac:dyDescent="0.25">
      <c r="A102" s="86"/>
      <c r="B102" s="86"/>
      <c r="C102" s="87" t="s">
        <v>158</v>
      </c>
      <c r="D102" s="87"/>
      <c r="E102" s="6">
        <f>(E21+E97)-SUM(E98:E101)</f>
        <v>23872.1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5" t="s">
        <v>401</v>
      </c>
      <c r="B105" s="135"/>
      <c r="C105" s="135"/>
      <c r="D105" s="135"/>
      <c r="E105" s="135"/>
      <c r="H105"/>
    </row>
    <row r="106" spans="1:8" ht="21.6" customHeight="1" x14ac:dyDescent="0.25">
      <c r="A106" s="136" t="s">
        <v>147</v>
      </c>
      <c r="B106" s="136"/>
      <c r="C106" s="136" t="s">
        <v>28</v>
      </c>
      <c r="D106" s="136"/>
      <c r="E106" s="50" t="s">
        <v>29</v>
      </c>
      <c r="H106"/>
    </row>
    <row r="107" spans="1:8" ht="21.6" customHeight="1" x14ac:dyDescent="0.25">
      <c r="A107" s="83" t="s">
        <v>402</v>
      </c>
      <c r="B107" s="83"/>
      <c r="C107" s="81"/>
      <c r="D107" s="81"/>
      <c r="E107" s="6">
        <f>E102</f>
        <v>23872.1</v>
      </c>
      <c r="H107"/>
    </row>
    <row r="108" spans="1:8" ht="21.6" customHeight="1" x14ac:dyDescent="0.25">
      <c r="A108" s="90" t="s">
        <v>127</v>
      </c>
      <c r="B108" s="91"/>
      <c r="C108" s="81" t="s">
        <v>342</v>
      </c>
      <c r="D108" s="81"/>
      <c r="E108" s="23">
        <v>0</v>
      </c>
      <c r="H108"/>
    </row>
    <row r="109" spans="1:8" ht="21.6" customHeight="1" x14ac:dyDescent="0.25">
      <c r="A109" s="92"/>
      <c r="B109" s="93"/>
      <c r="C109" s="134" t="s">
        <v>509</v>
      </c>
      <c r="D109" s="81"/>
      <c r="E109" s="23">
        <v>0</v>
      </c>
    </row>
    <row r="110" spans="1:8" ht="39.950000000000003" customHeight="1" x14ac:dyDescent="0.25">
      <c r="A110" s="94"/>
      <c r="B110" s="95"/>
      <c r="C110" s="75" t="s">
        <v>519</v>
      </c>
      <c r="D110" s="124"/>
      <c r="E110" s="23">
        <v>0</v>
      </c>
    </row>
    <row r="111" spans="1:8" ht="21.6" customHeight="1" x14ac:dyDescent="0.25">
      <c r="A111" s="83" t="s">
        <v>148</v>
      </c>
      <c r="B111" s="83"/>
      <c r="C111" s="81"/>
      <c r="D111" s="81"/>
      <c r="E111" s="23">
        <f>C84</f>
        <v>347</v>
      </c>
    </row>
    <row r="112" spans="1:8" ht="21.6" customHeight="1" x14ac:dyDescent="0.25">
      <c r="A112" s="83"/>
      <c r="B112" s="83"/>
      <c r="C112" s="87" t="s">
        <v>158</v>
      </c>
      <c r="D112" s="87"/>
      <c r="E112" s="6">
        <f>(E27+E107)-SUM(E108:E111)</f>
        <v>25930.1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  <mergeCell ref="A1:E1"/>
    <mergeCell ref="A4:B4"/>
    <mergeCell ref="A5:B5"/>
    <mergeCell ref="A8:E8"/>
    <mergeCell ref="C9:D9"/>
    <mergeCell ref="A15:E15"/>
    <mergeCell ref="C16:D16"/>
    <mergeCell ref="C17:D17"/>
    <mergeCell ref="C10:D10"/>
    <mergeCell ref="C12:D12"/>
    <mergeCell ref="A13:B13"/>
    <mergeCell ref="C13:D13"/>
    <mergeCell ref="C11:D11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77:C77"/>
    <mergeCell ref="A87:E87"/>
    <mergeCell ref="A34:C34"/>
    <mergeCell ref="A39:C40"/>
    <mergeCell ref="A47:C47"/>
    <mergeCell ref="A51:C51"/>
    <mergeCell ref="A56:C56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18:D18"/>
    <mergeCell ref="C19:D19"/>
    <mergeCell ref="C108:D108"/>
    <mergeCell ref="C109:D109"/>
    <mergeCell ref="A111:B111"/>
    <mergeCell ref="C111:D111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</mergeCells>
  <conditionalFormatting sqref="C34:C38">
    <cfRule type="cellIs" dxfId="61" priority="17" operator="equal">
      <formula>0</formula>
    </cfRule>
  </conditionalFormatting>
  <conditionalFormatting sqref="C40:C50">
    <cfRule type="cellIs" dxfId="60" priority="15" operator="equal">
      <formula>0</formula>
    </cfRule>
  </conditionalFormatting>
  <conditionalFormatting sqref="C52:C55 C57:C58 C60:C64 C84">
    <cfRule type="cellIs" dxfId="59" priority="21" operator="equal">
      <formula>0</formula>
    </cfRule>
  </conditionalFormatting>
  <conditionalFormatting sqref="C66">
    <cfRule type="cellIs" dxfId="58" priority="14" operator="equal">
      <formula>0</formula>
    </cfRule>
  </conditionalFormatting>
  <conditionalFormatting sqref="C71:C76">
    <cfRule type="cellIs" dxfId="57" priority="7" operator="equal">
      <formula>0</formula>
    </cfRule>
  </conditionalFormatting>
  <conditionalFormatting sqref="C74">
    <cfRule type="cellIs" dxfId="56" priority="8" operator="equal">
      <formula>0</formula>
    </cfRule>
  </conditionalFormatting>
  <conditionalFormatting sqref="D35:G35">
    <cfRule type="cellIs" dxfId="55" priority="18" operator="equal">
      <formula>0</formula>
    </cfRule>
  </conditionalFormatting>
  <conditionalFormatting sqref="E89:E92">
    <cfRule type="cellIs" dxfId="54" priority="5" operator="equal">
      <formula>0</formula>
    </cfRule>
  </conditionalFormatting>
  <conditionalFormatting sqref="E91">
    <cfRule type="cellIs" dxfId="53" priority="6" operator="equal">
      <formula>0</formula>
    </cfRule>
  </conditionalFormatting>
  <conditionalFormatting sqref="E98:E101">
    <cfRule type="cellIs" dxfId="52" priority="3" operator="equal">
      <formula>0</formula>
    </cfRule>
  </conditionalFormatting>
  <conditionalFormatting sqref="E100">
    <cfRule type="cellIs" dxfId="51" priority="4" operator="equal">
      <formula>0</formula>
    </cfRule>
  </conditionalFormatting>
  <conditionalFormatting sqref="E108:E111">
    <cfRule type="cellIs" dxfId="50" priority="1" operator="equal">
      <formula>0</formula>
    </cfRule>
  </conditionalFormatting>
  <conditionalFormatting sqref="E110">
    <cfRule type="cellIs" dxfId="4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2024-12-22T23:28:23Z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