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pril 2024 - June 2024" sheetId="1" state="visible" r:id="rId3"/>
    <sheet name="July 2024 - September 2024" sheetId="2" state="visible" r:id="rId4"/>
    <sheet name="October 2024 - December 2024" sheetId="3" state="visible" r:id="rId5"/>
    <sheet name="January 2025 - March 2025" sheetId="4" state="visible" r:id="rId6"/>
    <sheet name="April 2025 - June 2025" sheetId="5" state="visible" r:id="rId7"/>
    <sheet name="July 2025 - September 2025" sheetId="6" state="visible" r:id="rId8"/>
    <sheet name="October 2025 - December 2025" sheetId="7" state="visible" r:id="rId9"/>
    <sheet name="January 2026 - March 2026" sheetId="8" state="visible" r:id="rId10"/>
    <sheet name="April 2026 - June 2026" sheetId="9" state="visible" r:id="rId11"/>
    <sheet name="July 2026 - September 2026" sheetId="10" state="visible" r:id="rId12"/>
    <sheet name="October 2026 - December 2026" sheetId="11" state="visible" r:id="rId13"/>
    <sheet name="January 2027 - March 2027" sheetId="12" state="visible" r:id="rId14"/>
    <sheet name="April 2027 - June 2027" sheetId="13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<sst xmlns="http://schemas.openxmlformats.org/spreadsheetml/2006/main" count="2154" uniqueCount="523">
  <si>
    <t xml:space="preserve">Alan Tang's Income Expense For the Forecast Year 2024 April - 2024 June</t>
  </si>
  <si>
    <t xml:space="preserve">Monthly Balance</t>
  </si>
  <si>
    <t xml:space="preserve">Current </t>
  </si>
  <si>
    <t xml:space="preserve">Previous</t>
  </si>
  <si>
    <t xml:space="preserve">Date</t>
  </si>
  <si>
    <t xml:space="preserve">Last Balance</t>
  </si>
  <si>
    <t xml:space="preserve">Assets</t>
  </si>
  <si>
    <t xml:space="preserve">HSBC One Saving Account</t>
  </si>
  <si>
    <t xml:space="preserve">April 20th 2024 to May 19th 2024</t>
  </si>
  <si>
    <t xml:space="preserve">cash</t>
  </si>
  <si>
    <t xml:space="preserve">May 20th 2024 to June 19th 2024</t>
  </si>
  <si>
    <t xml:space="preserve">coins</t>
  </si>
  <si>
    <t xml:space="preserve">June 20th 2024 to July 19th 2024</t>
  </si>
  <si>
    <t xml:space="preserve">Bank Cheque For Inland Revenue</t>
  </si>
  <si>
    <t xml:space="preserve">July 20th 2024 to August 19th 2024</t>
  </si>
  <si>
    <t xml:space="preserve">Alipay</t>
  </si>
  <si>
    <t xml:space="preserve">August 20th 2024 to September 19th 2024</t>
  </si>
  <si>
    <t xml:space="preserve">Paypal</t>
  </si>
  <si>
    <t xml:space="preserve">September 20th 2024 to October 17th 2024</t>
  </si>
  <si>
    <t xml:space="preserve">Google Play</t>
  </si>
  <si>
    <t xml:space="preserve">October 18th 2024 to November 19th 2024</t>
  </si>
  <si>
    <t xml:space="preserve">Octopus Remain Value</t>
  </si>
  <si>
    <t xml:space="preserve">November 20th 2024 to December 19th 2024</t>
  </si>
  <si>
    <t xml:space="preserve">Total</t>
  </si>
  <si>
    <t xml:space="preserve">December 20th 2024 to January 19th 2025</t>
  </si>
  <si>
    <t xml:space="preserve">Net Debts:</t>
  </si>
  <si>
    <t xml:space="preserve">January 20th 2025 to February 19th 2025</t>
  </si>
  <si>
    <t xml:space="preserve">February 20th 2025 to March 19th 2025</t>
  </si>
  <si>
    <t xml:space="preserve">April 20th to May 19th 2024 Revenue / Deferred Debts Or Expenses</t>
  </si>
  <si>
    <t xml:space="preserve">March 20th 2025 to April 17th 2025</t>
  </si>
  <si>
    <t xml:space="preserve">Name</t>
  </si>
  <si>
    <t xml:space="preserve">Description</t>
  </si>
  <si>
    <t xml:space="preserve">Amount</t>
  </si>
  <si>
    <t xml:space="preserve">April 18th 2025 to May 15th 2025</t>
  </si>
  <si>
    <t xml:space="preserve">20th April 2024</t>
  </si>
  <si>
    <t xml:space="preserve">Social Welfare</t>
  </si>
  <si>
    <t xml:space="preserve">N/A</t>
  </si>
  <si>
    <t xml:space="preserve">May 16th 2025 to June 19th 2025</t>
  </si>
  <si>
    <t xml:space="preserve">Forecast Total</t>
  </si>
  <si>
    <t xml:space="preserve">June 20th 2025 to July 17th 2025</t>
  </si>
  <si>
    <t xml:space="preserve">July 18th 2025 to August 19th 2025</t>
  </si>
  <si>
    <t xml:space="preserve">May 20th to June 19th 2024 Revenue / Deferred Debts Or Expenses</t>
  </si>
  <si>
    <t xml:space="preserve">August 20th 2025 to September 18th 2025</t>
  </si>
  <si>
    <t xml:space="preserve">September 19th 2025 to October 16th 2025</t>
  </si>
  <si>
    <t xml:space="preserve">20th May 2024</t>
  </si>
  <si>
    <r>
      <rPr>
        <b val="true"/>
        <sz val="12"/>
        <color rgb="FF000000"/>
        <rFont val="Calibri"/>
        <family val="2"/>
        <charset val="1"/>
      </rPr>
      <t xml:space="preserve">October 17th 2025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2025</t>
    </r>
  </si>
  <si>
    <t xml:space="preserve">04th June 2024</t>
  </si>
  <si>
    <t xml:space="preserve">Additional half month</t>
  </si>
  <si>
    <t xml:space="preserve">November 20th 2025 to December 18th 2025</t>
  </si>
  <si>
    <t xml:space="preserve">7th June 2024</t>
  </si>
  <si>
    <t xml:space="preserve">Sosim</t>
  </si>
  <si>
    <t xml:space="preserve">Sosim Prepaid</t>
  </si>
  <si>
    <r>
      <rPr>
        <b val="true"/>
        <sz val="12"/>
        <color rgb="FF000000"/>
        <rFont val="Calibri"/>
        <family val="2"/>
        <charset val="1"/>
      </rPr>
      <t xml:space="preserve">December 19th 2025 to January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</si>
  <si>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January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 to February 19th 2026</t>
    </r>
  </si>
  <si>
    <t xml:space="preserve">February 20th 2026 to March 19th 2026</t>
  </si>
  <si>
    <t xml:space="preserve">June 20th to July 19th 2024 Revenue / Deferred Debts Or Expenses</t>
  </si>
  <si>
    <r>
      <rPr>
        <b val="true"/>
        <sz val="12"/>
        <color rgb="FF000000"/>
        <rFont val="Calibri"/>
        <family val="2"/>
        <charset val="1"/>
      </rPr>
      <t xml:space="preserve">March 20th 2026 to April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</si>
  <si>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April 17th 2026 to May 14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</si>
  <si>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May 15th 2026 to June 18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</si>
  <si>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18th June 2024</t>
  </si>
  <si>
    <t xml:space="preserve">Google Play Store Add in Value</t>
  </si>
  <si>
    <t xml:space="preserve">Add in Value Used For Sportify Monthly Fee</t>
  </si>
  <si>
    <r>
      <rPr>
        <b val="true"/>
        <sz val="12"/>
        <color rgb="FF000000"/>
        <rFont val="Calibri"/>
        <family val="2"/>
        <charset val="1"/>
      </rPr>
      <t xml:space="preserve">June 19th 2026 to July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</si>
  <si>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20th June 2024</t>
  </si>
  <si>
    <r>
      <rPr>
        <b val="true"/>
        <sz val="12"/>
        <color rgb="FF000000"/>
        <rFont val="Calibri"/>
        <family val="2"/>
        <charset val="1"/>
      </rPr>
      <t xml:space="preserve">July 17th 2026 to August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</si>
  <si>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24th June 2024</t>
  </si>
  <si>
    <t xml:space="preserve">Salary</t>
  </si>
  <si>
    <t xml:space="preserve">Salary From 24th June to End Of June - No MPF Deduction (not over 3 months)</t>
  </si>
  <si>
    <r>
      <rPr>
        <b val="true"/>
        <sz val="12"/>
        <color rgb="FF000000"/>
        <rFont val="Calibri"/>
        <family val="2"/>
        <charset val="1"/>
      </rPr>
      <t xml:space="preserve">August 20th 2026 to September 17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</si>
  <si>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September 18th 2026 to October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</si>
  <si>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15th July 2024</t>
  </si>
  <si>
    <t xml:space="preserve">Prepaid HGC BroadBand</t>
  </si>
  <si>
    <r>
      <rPr>
        <b val="true"/>
        <sz val="12"/>
        <color rgb="FF000000"/>
        <rFont val="Calibri"/>
        <family val="2"/>
        <charset val="1"/>
      </rPr>
      <t xml:space="preserve">October 16th 2026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</si>
  <si>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Prepaid China Mobile</t>
  </si>
  <si>
    <t xml:space="preserve">November 20th 2026 to December 17th 2026</t>
  </si>
  <si>
    <t xml:space="preserve">Last Salary</t>
  </si>
  <si>
    <t xml:space="preserve"> End Of Service - Last Salary Paid On 15th July 2024</t>
  </si>
  <si>
    <t xml:space="preserve">December 18th 2026 to January 19th 2027</t>
  </si>
  <si>
    <t xml:space="preserve">January 20th 2027 to February 18th 2027</t>
  </si>
  <si>
    <t xml:space="preserve">February 19th 2027 to March 18th 2027</t>
  </si>
  <si>
    <t xml:space="preserve">Fixed Expense For the Year 2024 April - 2024 June</t>
  </si>
  <si>
    <t xml:space="preserve">March 19th 2027 to April 19th 2027</t>
  </si>
  <si>
    <t xml:space="preserve">April 20th 2027 to May 19th 2027</t>
  </si>
  <si>
    <t xml:space="preserve">Mobile And Communications</t>
  </si>
  <si>
    <t xml:space="preserve">May 20th 2027 to June 17th 2027</t>
  </si>
  <si>
    <t xml:space="preserve">HGC Broadband</t>
  </si>
  <si>
    <r>
      <rPr>
        <b val="true"/>
        <sz val="12"/>
        <color rgb="FF000000"/>
        <rFont val="Calibri"/>
        <family val="2"/>
        <charset val="1"/>
      </rPr>
      <t xml:space="preserve">June 18th 2027 to July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2027</t>
    </r>
  </si>
  <si>
    <t xml:space="preserve">China Mobile</t>
  </si>
  <si>
    <t xml:space="preserve">5G Plan</t>
  </si>
  <si>
    <t xml:space="preserve">Quarterly Debts</t>
  </si>
  <si>
    <t xml:space="preserve">Total Payment</t>
  </si>
  <si>
    <t xml:space="preserve">Quarter</t>
  </si>
  <si>
    <t xml:space="preserve">Debts Amount</t>
  </si>
  <si>
    <t xml:space="preserve">Credit Card Installments/ Government /Expense</t>
  </si>
  <si>
    <t xml:space="preserve">Start</t>
  </si>
  <si>
    <t xml:space="preserve">Citi Bank</t>
  </si>
  <si>
    <t xml:space="preserve">April  2024 to June 2024</t>
  </si>
  <si>
    <t xml:space="preserve">SC Bank - Smart </t>
  </si>
  <si>
    <t xml:space="preserve">July  2024 to September 2024</t>
  </si>
  <si>
    <t xml:space="preserve">Bank Of China</t>
  </si>
  <si>
    <t xml:space="preserve">October  2024 to December 2024</t>
  </si>
  <si>
    <t xml:space="preserve">HSBC Red</t>
  </si>
  <si>
    <t xml:space="preserve">January  2025 to March 2025</t>
  </si>
  <si>
    <t xml:space="preserve">Total Installments</t>
  </si>
  <si>
    <t xml:space="preserve">April  2025 to June 2025</t>
  </si>
  <si>
    <t xml:space="preserve">Donation</t>
  </si>
  <si>
    <t xml:space="preserve">July  2025 to September 2025</t>
  </si>
  <si>
    <t xml:space="preserve">Traverse Media </t>
  </si>
  <si>
    <t xml:space="preserve">Youtube Javascript Channel</t>
  </si>
  <si>
    <t xml:space="preserve">October  2025 to December 2025</t>
  </si>
  <si>
    <t xml:space="preserve">Orbis</t>
  </si>
  <si>
    <t xml:space="preserve">Orbis Eye Flight</t>
  </si>
  <si>
    <t xml:space="preserve">January  2026 to March 2026</t>
  </si>
  <si>
    <t xml:space="preserve">Total Donation</t>
  </si>
  <si>
    <t xml:space="preserve">April  2026 to June 2026</t>
  </si>
  <si>
    <t xml:space="preserve">Medical</t>
  </si>
  <si>
    <t xml:space="preserve">July  2026 to September 2026</t>
  </si>
  <si>
    <t xml:space="preserve">Hospital Authority</t>
  </si>
  <si>
    <t xml:space="preserve">Pyscology</t>
  </si>
  <si>
    <t xml:space="preserve">October  2026 to December 2026</t>
  </si>
  <si>
    <t xml:space="preserve">Doctor for Skin</t>
  </si>
  <si>
    <t xml:space="preserve">January  2027 to March 2027</t>
  </si>
  <si>
    <t xml:space="preserve">High Blood Pressure For 3 Months</t>
  </si>
  <si>
    <t xml:space="preserve">April  2027 to June 2027</t>
  </si>
  <si>
    <t xml:space="preserve">Total Medical Fees</t>
  </si>
  <si>
    <t xml:space="preserve">Insurance</t>
  </si>
  <si>
    <t xml:space="preserve">AIA</t>
  </si>
  <si>
    <t xml:space="preserve">AIA Insurance</t>
  </si>
  <si>
    <t xml:space="preserve">Total Insurance</t>
  </si>
  <si>
    <t xml:space="preserve">Government Expense</t>
  </si>
  <si>
    <t xml:space="preserve">Water Suplies Department</t>
  </si>
  <si>
    <t xml:space="preserve">Water bill</t>
  </si>
  <si>
    <t xml:space="preserve">CLP</t>
  </si>
  <si>
    <t xml:space="preserve">Electricity Bill</t>
  </si>
  <si>
    <t xml:space="preserve">Rating and Value Department</t>
  </si>
  <si>
    <t xml:space="preserve">Demand For Rates and Rent</t>
  </si>
  <si>
    <t xml:space="preserve">Town Gas</t>
  </si>
  <si>
    <t xml:space="preserve">Total Government Expenses</t>
  </si>
  <si>
    <t xml:space="preserve">House Expense</t>
  </si>
  <si>
    <t xml:space="preserve">Apartment Rent</t>
  </si>
  <si>
    <t xml:space="preserve">Visit</t>
  </si>
  <si>
    <t xml:space="preserve">Dad</t>
  </si>
  <si>
    <t xml:space="preserve">Mom</t>
  </si>
  <si>
    <t xml:space="preserve">Total House Expense</t>
  </si>
  <si>
    <t xml:space="preserve">Other Expense</t>
  </si>
  <si>
    <t xml:space="preserve">Other Stuff</t>
  </si>
  <si>
    <t xml:space="preserve">Food, Transport….</t>
  </si>
  <si>
    <t xml:space="preserve">Entertainment</t>
  </si>
  <si>
    <t xml:space="preserve">Music</t>
  </si>
  <si>
    <t xml:space="preserve">Hair Cutting</t>
  </si>
  <si>
    <t xml:space="preserve">$420 for Hair Cut plus Color treatment</t>
  </si>
  <si>
    <t xml:space="preserve">Cigarettes</t>
  </si>
  <si>
    <t xml:space="preserve">30 packets</t>
  </si>
  <si>
    <t xml:space="preserve">Total Other Expense</t>
  </si>
  <si>
    <t xml:space="preserve">Grand Expenses Total</t>
  </si>
  <si>
    <t xml:space="preserve">Debts</t>
  </si>
  <si>
    <t xml:space="preserve">Mother</t>
  </si>
  <si>
    <t xml:space="preserve">Ng Wing Lam</t>
  </si>
  <si>
    <t xml:space="preserve">Lawrence</t>
  </si>
  <si>
    <t xml:space="preserve">Hong Kong Government Hospital Authority</t>
  </si>
  <si>
    <t xml:space="preserve">Bankruptcy Department / Bank</t>
  </si>
  <si>
    <t xml:space="preserve">Total Debts</t>
  </si>
  <si>
    <t xml:space="preserve">Monthly Total</t>
  </si>
  <si>
    <t xml:space="preserve">Debts Or Credits For the Comming April 20th 2024  to May 19th 2024</t>
  </si>
  <si>
    <t xml:space="preserve">Principal</t>
  </si>
  <si>
    <t xml:space="preserve">Fixed Expense</t>
  </si>
  <si>
    <r>
      <rPr>
        <b val="true"/>
        <sz val="11"/>
        <color rgb="FFFF0000"/>
        <rFont val="Calibri"/>
        <family val="2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</si>
  <si>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Coming May 20th 2024 to June 19th 2024</t>
  </si>
  <si>
    <t xml:space="preserve">Balance Brought Forward From April 2024</t>
  </si>
  <si>
    <t xml:space="preserve">1. Payback $0 to Mom</t>
  </si>
  <si>
    <t xml:space="preserve">2. Payback $1000 to Ng Wing Lam on 24th May 2024</t>
  </si>
  <si>
    <t xml:space="preserve">3. Additional Expense For Cigarette</t>
  </si>
  <si>
    <t xml:space="preserve">3. Sportify Music</t>
  </si>
  <si>
    <t xml:space="preserve">4. Hair Cutting And Bleaching</t>
  </si>
  <si>
    <t xml:space="preserve">5. Additional Expense - Approximately</t>
  </si>
  <si>
    <t xml:space="preserve">Already Deducted</t>
  </si>
  <si>
    <r>
      <rPr>
        <b val="true"/>
        <sz val="11"/>
        <color rgb="FFFF0000"/>
        <rFont val="Calibri"/>
        <family val="0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</si>
  <si>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Comming June 20th 2024 to July 19th 2024</t>
  </si>
  <si>
    <t xml:space="preserve">Balance Brought Forward From May 2024</t>
  </si>
  <si>
    <t xml:space="preserve">1. Payback $4000 to Ng Wing Lam</t>
  </si>
  <si>
    <t xml:space="preserve">2. Additional Expense - Approximately</t>
  </si>
  <si>
    <t xml:space="preserve">3. Mom Salary For 7 days $2400 Per Month - $2400 / 30 days</t>
  </si>
  <si>
    <t xml:space="preserve">4. Half Day No Pay Leave</t>
  </si>
  <si>
    <t xml:space="preserve">5. Additional Expense - Cigarettes 20 Packets plus one packet</t>
  </si>
  <si>
    <t xml:space="preserve">6. Delonghi Agent</t>
  </si>
  <si>
    <t xml:space="preserve">7. Tp-link router</t>
  </si>
  <si>
    <t xml:space="preserve">8. Prepaid HGC BroadBand</t>
  </si>
  <si>
    <t xml:space="preserve">9. Prepaid China Mobile</t>
  </si>
  <si>
    <t xml:space="preserve">10. Paid the Remaining Broadband Fees $187</t>
  </si>
  <si>
    <t xml:space="preserve">11. Shopping List for 18th July 2024 Approximately</t>
  </si>
  <si>
    <t xml:space="preserve">12. Additional Expense - Not Recorded</t>
  </si>
  <si>
    <t xml:space="preserve">13. Payback $4500 to Mom</t>
  </si>
  <si>
    <t xml:space="preserve">Alan Tang's Income Expense For the Forecast Year 2024 July - 2024 September</t>
  </si>
  <si>
    <t xml:space="preserve">HSBC One Saving Account / Cash / Coins / Alipay / Google Play / PayPal / Bank Cheque For Inland Revenue / Octopus Remain Value</t>
  </si>
  <si>
    <t xml:space="preserve">July 20th to August 19th 2024 Revenue / Deferred Debts Or Expenses</t>
  </si>
  <si>
    <t xml:space="preserve">20th July 2024</t>
  </si>
  <si>
    <t xml:space="preserve">Balance the expense for Hair Cutting And Bleaching</t>
  </si>
  <si>
    <t xml:space="preserve">Original Expense Hair Cutting And Bleaching Expense is $62</t>
  </si>
  <si>
    <t xml:space="preserve">12th August 2024</t>
  </si>
  <si>
    <t xml:space="preserve">Borrowed $1500 From Lawrence</t>
  </si>
  <si>
    <t xml:space="preserve">August 20th to September 19th 2024 Revenue / Deferred Debts Or Expenses</t>
  </si>
  <si>
    <t xml:space="preserve">16th August 2024</t>
  </si>
  <si>
    <t xml:space="preserve"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</si>
  <si>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HGC Broadband Fee</t>
    </r>
  </si>
  <si>
    <t xml:space="preserve">China Mobile Fee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</si>
  <si>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China Mobile Fee</t>
    </r>
  </si>
  <si>
    <t xml:space="preserve">17th August 2024</t>
  </si>
  <si>
    <t xml:space="preserve">30 Packet of Cigarette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</si>
  <si>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Cigarette Fee</t>
    </r>
  </si>
  <si>
    <t xml:space="preserve">20th August 2024</t>
  </si>
  <si>
    <t xml:space="preserve">1st September 2024</t>
  </si>
  <si>
    <t xml:space="preserve">Broadband</t>
  </si>
  <si>
    <t xml:space="preserve">Switch to China Mobile Broadband</t>
  </si>
  <si>
    <t xml:space="preserve">31st August 2024</t>
  </si>
  <si>
    <t xml:space="preserve">Deduct 5% MPF</t>
  </si>
  <si>
    <t xml:space="preserve">September 20th to October 17th 2024 Revenue / Deferred Debts Or Expenses</t>
  </si>
  <si>
    <t xml:space="preserve">20th September 2024</t>
  </si>
  <si>
    <t xml:space="preserve">Food And Transport Expense Switched to $600 to $330</t>
  </si>
  <si>
    <t xml:space="preserve">HGC BroadBand End Of Service</t>
  </si>
  <si>
    <t xml:space="preserve">Cancel Color Treatment</t>
  </si>
  <si>
    <t xml:space="preserve">21th September 2024</t>
  </si>
  <si>
    <t xml:space="preserve">Birthday Present From Lawrence</t>
  </si>
  <si>
    <t xml:space="preserve">3rd October 2024</t>
  </si>
  <si>
    <t xml:space="preserve">$100 From Lawrence</t>
  </si>
  <si>
    <t xml:space="preserve">Receive $100 HKD from Lawrence, no need to return back</t>
  </si>
  <si>
    <t xml:space="preserve">6th October 2024</t>
  </si>
  <si>
    <t xml:space="preserve">$500 From Lawrence</t>
  </si>
  <si>
    <t xml:space="preserve">Help Lawrence to print, scan the documents and export to PDF.</t>
  </si>
  <si>
    <t xml:space="preserve">Sell Safe to Mom</t>
  </si>
  <si>
    <t xml:space="preserve">Sell Safe to Mom of the price $800</t>
  </si>
  <si>
    <t xml:space="preserve">Fixed Expense For the Year 2024 July - 2024 September</t>
  </si>
  <si>
    <t xml:space="preserve">Hong Kong Government</t>
  </si>
  <si>
    <t xml:space="preserve">$52 for Hair Cut (One month per cut) plus Color treatment ($54 color treatment solution can use 2 times)</t>
  </si>
  <si>
    <t xml:space="preserve">30 Packets</t>
  </si>
  <si>
    <t xml:space="preserve">Banruptcy Department / Bank</t>
  </si>
  <si>
    <t xml:space="preserve">Debts Or Credits For the Comming July 20th 2024 to August 19th 2024</t>
  </si>
  <si>
    <t xml:space="preserve">1. Payback $1000 to Mom</t>
  </si>
  <si>
    <t xml:space="preserve">2. Buy Microsoft Surface 13.8 Inches Laptop</t>
  </si>
  <si>
    <t xml:space="preserve">3. Additional Expense - Approximately</t>
  </si>
  <si>
    <t xml:space="preserve">4. Gamble Lost</t>
  </si>
  <si>
    <t xml:space="preserve">5. Cigarette</t>
  </si>
  <si>
    <t xml:space="preserve">6. Nicotin Chew Gum</t>
  </si>
  <si>
    <t xml:space="preserve">7. Additional For Cigarette</t>
  </si>
  <si>
    <t xml:space="preserve">8. 30 Packet of Cigarette</t>
  </si>
  <si>
    <t xml:space="preserve">9. Prepaid HGC Broadband Fee</t>
  </si>
  <si>
    <t xml:space="preserve">10. Prepaid China Mobile Fee</t>
  </si>
  <si>
    <t xml:space="preserve">11. Balance with the Total Asset</t>
  </si>
  <si>
    <t xml:space="preserve">Debts Or Credits For the Coming August 20th 2024 to September 19th 2024</t>
  </si>
  <si>
    <t xml:space="preserve">Balance Brought Forward From July 2024</t>
  </si>
  <si>
    <t xml:space="preserve">1. Additional Expense - Approximately</t>
  </si>
  <si>
    <t xml:space="preserve">2. Water Services Department</t>
  </si>
  <si>
    <t xml:space="preserve">3. Payback $0 to Mom</t>
  </si>
  <si>
    <t xml:space="preserve">4. Payback $500 to Lawrence</t>
  </si>
  <si>
    <t xml:space="preserve">5. Demand Rates and Government Rent</t>
  </si>
  <si>
    <t xml:space="preserve">6. Additional For Cigarette</t>
  </si>
  <si>
    <t xml:space="preserve">7. Balance with the Total Asset</t>
  </si>
  <si>
    <t xml:space="preserve">Debts Or Credits For the Comming September 20th 2024 to October 17th 2024</t>
  </si>
  <si>
    <t xml:space="preserve">Food And Transport Spend</t>
  </si>
  <si>
    <t xml:space="preserve">Food And Transport Expense Remaining</t>
  </si>
  <si>
    <t xml:space="preserve">Balance Brought Forward From August 2024</t>
  </si>
  <si>
    <t xml:space="preserve">(Excess Expense Should Be moved to the Additional Expense)</t>
  </si>
  <si>
    <t xml:space="preserve">1. China Mobile broadband fee for 2 months</t>
  </si>
  <si>
    <t xml:space="preserve">2. Payback $1150 to Mom</t>
  </si>
  <si>
    <t xml:space="preserve">3. Payback $500 to Lawrence</t>
  </si>
  <si>
    <t xml:space="preserve">4. Additional For Cigarette</t>
  </si>
  <si>
    <t xml:space="preserve"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</si>
  <si>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</si>
  <si>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 xml:space="preserve">8. Balance with the Total Asset</t>
  </si>
  <si>
    <t xml:space="preserve">Alan Tang's Income Expense For the Forecast Year 2024 October - 2024 December</t>
  </si>
  <si>
    <t xml:space="preserve">October 18th to November 19th 2024 Revenue / Deferred Debts Or Expenses</t>
  </si>
  <si>
    <t xml:space="preserve">31st October 2024</t>
  </si>
  <si>
    <t xml:space="preserve">26th September 2024</t>
  </si>
  <si>
    <t xml:space="preserve">China Mobile Broadband</t>
  </si>
  <si>
    <t xml:space="preserve">Prepaid October Broadband Fees</t>
  </si>
  <si>
    <t xml:space="preserve">18th October 2024</t>
  </si>
  <si>
    <t xml:space="preserve">Joox Refund - Total 3 Months</t>
  </si>
  <si>
    <t xml:space="preserve">Sportify Monthly Payment</t>
  </si>
  <si>
    <t xml:space="preserve">18th November 2024</t>
  </si>
  <si>
    <t xml:space="preserve">20th October 2024</t>
  </si>
  <si>
    <t xml:space="preserve"> November 20th to December 19th 2024 Revenue / Deferred Debts Or Expenses</t>
  </si>
  <si>
    <t xml:space="preserve">30th November 2024</t>
  </si>
  <si>
    <t xml:space="preserve">18th December 2024</t>
  </si>
  <si>
    <t xml:space="preserve">20th November 2024</t>
  </si>
  <si>
    <t xml:space="preserve">Cigarette Reduction</t>
  </si>
  <si>
    <t xml:space="preserve">Cancel 10 Packet of Cigarette</t>
  </si>
  <si>
    <t xml:space="preserve">December 20th 2024 to January 19th 2025 Revenue / Deferred Debts Or Expenses</t>
  </si>
  <si>
    <t xml:space="preserve">31st December 2024</t>
  </si>
  <si>
    <t xml:space="preserve">18th January 2025</t>
  </si>
  <si>
    <t xml:space="preserve">20th December 2024</t>
  </si>
  <si>
    <t xml:space="preserve">Fixed Expense For the Year 2024 October - 2024 December</t>
  </si>
  <si>
    <t xml:space="preserve">Credit Card Installments/Expense</t>
  </si>
  <si>
    <t xml:space="preserve">Water Supply Department</t>
  </si>
  <si>
    <t xml:space="preserve">$52 for Hair Cut (One month per cut) </t>
  </si>
  <si>
    <t xml:space="preserve">Debts Or Credits For the Comming October 18th 2024 to November 19th 2024</t>
  </si>
  <si>
    <t xml:space="preserve">Balance Brought Forward From September 2024</t>
  </si>
  <si>
    <t xml:space="preserve">1. Additional Expense 
 - Add In Value $150 For Google Play
 - Add In Value $50 For Octopus
 - Excess Expenses $374.4
</t>
  </si>
  <si>
    <t xml:space="preserve">2. Payback $200 to Lawrence</t>
  </si>
  <si>
    <t xml:space="preserve">4. Additional China Mobile Fee For Joox Refund $207 - $149</t>
  </si>
  <si>
    <t xml:space="preserve">5. Additional 20 packet of Cigarette</t>
  </si>
  <si>
    <t xml:space="preserve">6. Balance with the Total Asset</t>
  </si>
  <si>
    <t xml:space="preserve">Debts Or Credits For the Coming November 20th 2024 to December 19th 2024</t>
  </si>
  <si>
    <t xml:space="preserve">Balance Brought Forward From October 2024</t>
  </si>
  <si>
    <t xml:space="preserve">2. Payback $300 to Lawrence</t>
  </si>
  <si>
    <t xml:space="preserve">3. Additional Expense
  -  additional $100 for expenses
  -  China Mobile Broadband Fee $78</t>
  </si>
  <si>
    <t xml:space="preserve">Debts Or Credits For the Comming December 20th 2024 to January 19th 2025</t>
  </si>
  <si>
    <t xml:space="preserve">Balance Brought Forward From November 2024</t>
  </si>
  <si>
    <t xml:space="preserve">1. Payback $300 to Mom</t>
  </si>
  <si>
    <t xml:space="preserve">2. Payback $0 to Lawrence</t>
  </si>
  <si>
    <t xml:space="preserve">3. Additional Expense
  - additional $100 for expenses
  - Add In Value $150 For Google Play
  - China Mobile Broadband Fee $78</t>
  </si>
  <si>
    <t xml:space="preserve">Alan Tang's Income Expense For the Forecast Year 2025 January - 2025 March</t>
  </si>
  <si>
    <t xml:space="preserve">January 20th to February 19th 2025 Revenue / Deferred Debts Or Expenses</t>
  </si>
  <si>
    <t xml:space="preserve">20th January 2025</t>
  </si>
  <si>
    <t xml:space="preserve">18th February 2025</t>
  </si>
  <si>
    <t xml:space="preserve">31th January 2025</t>
  </si>
  <si>
    <t xml:space="preserve">February 20th to March 19th 2025 Revenue / Deferred Debts Or Expenses</t>
  </si>
  <si>
    <t xml:space="preserve">20th February 2025</t>
  </si>
  <si>
    <t xml:space="preserve">18th March 2025</t>
  </si>
  <si>
    <t xml:space="preserve">29th February 2025</t>
  </si>
  <si>
    <t xml:space="preserve">March 20th to April 17th 2025 Revenue / Deferred Debts Or Expenses</t>
  </si>
  <si>
    <t xml:space="preserve">20th March 2025</t>
  </si>
  <si>
    <t xml:space="preserve">31st March 2025</t>
  </si>
  <si>
    <t xml:space="preserve">Fixed Expense For the Year 2025 January - 2025 March</t>
  </si>
  <si>
    <t xml:space="preserve">$52 for Hair Cut (One month per cut)</t>
  </si>
  <si>
    <t xml:space="preserve">Debts Or Credits For the Comming January 20th 2025 to February 19th 2025</t>
  </si>
  <si>
    <t xml:space="preserve">2. Additional Expense</t>
  </si>
  <si>
    <t xml:space="preserve">Debts Or Credits For the Coming February 20th 2025 to March 19th 2025</t>
  </si>
  <si>
    <t xml:space="preserve">Balance Brought Forward From January 2025</t>
  </si>
  <si>
    <t xml:space="preserve">1. Additional Expense
    - Add In Value $150 For Google Play</t>
  </si>
  <si>
    <t xml:space="preserve">2. Payback $0 to Mom</t>
  </si>
  <si>
    <t xml:space="preserve">Bangkok Expenses</t>
  </si>
  <si>
    <t xml:space="preserve">Exchange Rate HKD to Thai Baht</t>
  </si>
  <si>
    <t xml:space="preserve">4.38925</t>
  </si>
  <si>
    <t xml:space="preserve">3. Expenses For Bangkok - $5300 Thai Baht</t>
  </si>
  <si>
    <t xml:space="preserve">4. Expenses For Bangkok RICO Hotel 
    - $4778.91 Thai Baht (Pay at the Hotel Counter)</t>
  </si>
  <si>
    <t xml:space="preserve">Debts Or Credits For the Comming March 20th 2025 to April 17th 2025</t>
  </si>
  <si>
    <t xml:space="preserve">Balance Brought Forward From February 2025</t>
  </si>
  <si>
    <t xml:space="preserve">3. Payback $1000 to Mom For Round trip Flights from Hong Kong to Bangkok</t>
  </si>
  <si>
    <t xml:space="preserve">Alan Tang's Income Expense For the Forecast Year 2025 April - 2025 June</t>
  </si>
  <si>
    <t xml:space="preserve">April 18th to May 15th 2025 Revenue / Deferred Debts Or Expenses</t>
  </si>
  <si>
    <t xml:space="preserve">20th April 2025</t>
  </si>
  <si>
    <t xml:space="preserve">18th April 2025</t>
  </si>
  <si>
    <t xml:space="preserve">30th April 2025</t>
  </si>
  <si>
    <t xml:space="preserve">May 16th to June 19th 2025 Revenue / Deferred Debts Or Expenses</t>
  </si>
  <si>
    <t xml:space="preserve">20th May 2025</t>
  </si>
  <si>
    <t xml:space="preserve">18th May 2025</t>
  </si>
  <si>
    <t xml:space="preserve">18th June 2025</t>
  </si>
  <si>
    <t xml:space="preserve">31th May 2025</t>
  </si>
  <si>
    <t xml:space="preserve">June 20th to July 17th 2025 Revenue / Deferred Debts Or Expenses</t>
  </si>
  <si>
    <t xml:space="preserve">20th June 2025</t>
  </si>
  <si>
    <t xml:space="preserve">30th June 2025</t>
  </si>
  <si>
    <t xml:space="preserve">Fixed Expense For the Year 2025 April - 2025 June</t>
  </si>
  <si>
    <t xml:space="preserve">Debts Or Credits For the Comming April 18th 2025 to May 15th 2025</t>
  </si>
  <si>
    <t xml:space="preserve">Food And Transport Expense Remaining 
(Excess Expense Should Be moved to the Additional Expense)</t>
  </si>
  <si>
    <t xml:space="preserve">1. Payback $900 to Mom</t>
  </si>
  <si>
    <t xml:space="preserve">Debts Or Credits For the Coming May 16th 2025 to June 19th 2025</t>
  </si>
  <si>
    <r>
      <rPr>
        <b val="true"/>
        <sz val="11"/>
        <color theme="1"/>
        <rFont val="Calibri"/>
        <family val="2"/>
        <charset val="1"/>
      </rPr>
      <t xml:space="preserve">Food And Transport Expense Remaining 
</t>
    </r>
    <r>
      <rPr>
        <b val="true"/>
        <sz val="11"/>
        <color rgb="FFFF0000"/>
        <rFont val="Calibri"/>
        <family val="2"/>
        <charset val="1"/>
      </rPr>
      <t xml:space="preserve">(Excess Expense Should Be moved to the Additional Expense)</t>
    </r>
  </si>
  <si>
    <t xml:space="preserve">Balance Brought Forward From April 2025</t>
  </si>
  <si>
    <t xml:space="preserve">2. Additional Expense
 - Add In Value $150 For Google Play</t>
  </si>
  <si>
    <t xml:space="preserve">Debts Or Credits For the Comming June 20th 2025 to July 17th 2025</t>
  </si>
  <si>
    <r>
      <rPr>
        <b val="true"/>
        <sz val="11"/>
        <color theme="1"/>
        <rFont val="Calibri"/>
        <family val="0"/>
        <charset val="1"/>
      </rPr>
      <t xml:space="preserve">Food And Transport Expense Remaining 
</t>
    </r>
    <r>
      <rPr>
        <b val="true"/>
        <sz val="11"/>
        <color rgb="FFFF0000"/>
        <rFont val="Calibri"/>
        <family val="0"/>
        <charset val="1"/>
      </rPr>
      <t xml:space="preserve">(Excess Expense Should Be moved to the Additional Expense)</t>
    </r>
  </si>
  <si>
    <t xml:space="preserve">Balance Brought Forward From May 2025</t>
  </si>
  <si>
    <t xml:space="preserve">Alan Tang's Income Expense For the Forecast Year 2025 July - 2025 September</t>
  </si>
  <si>
    <t xml:space="preserve">July 18th to August 19th 2025 Revenue / Deferred Debts Or Expenses</t>
  </si>
  <si>
    <t xml:space="preserve">20th July 2025</t>
  </si>
  <si>
    <t xml:space="preserve">18th July 2025</t>
  </si>
  <si>
    <t xml:space="preserve">18th August 2025</t>
  </si>
  <si>
    <t xml:space="preserve">31st July 2025</t>
  </si>
  <si>
    <t xml:space="preserve">August 20th to September 18th 2025 Revenue / Deferred Debts Or Expenses</t>
  </si>
  <si>
    <t xml:space="preserve">20th August 2025</t>
  </si>
  <si>
    <t xml:space="preserve">18th September 2025</t>
  </si>
  <si>
    <t xml:space="preserve">31st August 2025</t>
  </si>
  <si>
    <t xml:space="preserve">September 19th to October 16th 2025 Revenue / Deferred Debts Or Expenses</t>
  </si>
  <si>
    <t xml:space="preserve">20th September 2025</t>
  </si>
  <si>
    <t xml:space="preserve">30th September 2025</t>
  </si>
  <si>
    <t xml:space="preserve">Fixed Expense For the Year 2025 July - 2025 September</t>
  </si>
  <si>
    <t xml:space="preserve">Debts Or Credits For the Comming July 20th 2025 to August 19th 2025</t>
  </si>
  <si>
    <r>
      <rPr>
        <b val="true"/>
        <sz val="11"/>
        <color rgb="FF000000"/>
        <rFont val="Calibri"/>
        <family val="2"/>
        <charset val="1"/>
      </rPr>
      <t xml:space="preserve">Food And Transport Expense </t>
    </r>
    <r>
      <rPr>
        <b val="true"/>
        <sz val="11"/>
        <color rgb="FFFF0000"/>
        <rFont val="Calibri"/>
        <family val="2"/>
        <charset val="1"/>
      </rPr>
      <t xml:space="preserve">Remaining 
(Excess Expense Should Be moved to the Additional Expense)</t>
    </r>
  </si>
  <si>
    <t xml:space="preserve">1. Additional Expense
 - Add In Value $150 For Google Play</t>
  </si>
  <si>
    <t xml:space="preserve">2. Payback $900 to Mom</t>
  </si>
  <si>
    <t xml:space="preserve">Debts Or Credits For the Coming August 20th 2025 to September 19th 2025</t>
  </si>
  <si>
    <r>
      <rPr>
        <b val="true"/>
        <sz val="11"/>
        <color rgb="FF000000"/>
        <rFont val="Calibri"/>
        <family val="2"/>
        <charset val="1"/>
      </rPr>
      <t xml:space="preserve">Food And Transport Expense Remaining 
</t>
    </r>
    <r>
      <rPr>
        <b val="true"/>
        <i val="true"/>
        <sz val="11"/>
        <color rgb="FFFF0000"/>
        <rFont val="Calibri"/>
        <family val="2"/>
        <charset val="1"/>
      </rPr>
      <t xml:space="preserve">(Excess Expense Should Be moved to the Additional Expense)</t>
    </r>
  </si>
  <si>
    <t xml:space="preserve">Balance Brought Forward From July 2025</t>
  </si>
  <si>
    <t xml:space="preserve">1. Additional Expense
- Add In Value $150 For Google Play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</si>
  <si>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20th 2025 to 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</si>
  <si>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August 2025</t>
  </si>
  <si>
    <t xml:space="preserve">1. Additional Expense</t>
  </si>
  <si>
    <t xml:space="preserve">Alan Tang's Income Expense For the Forecast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</si>
  <si>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October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</si>
  <si>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October 2025</t>
  </si>
  <si>
    <t xml:space="preserve">18th October 2025</t>
  </si>
  <si>
    <t xml:space="preserve">18th November 2025</t>
  </si>
  <si>
    <t xml:space="preserve">31st October 2025</t>
  </si>
  <si>
    <r>
      <rPr>
        <b val="true"/>
        <sz val="11"/>
        <color rgb="FFFFFFFF"/>
        <rFont val="Calibri"/>
        <family val="2"/>
        <charset val="1"/>
      </rPr>
      <t xml:space="preserve">November 20th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</si>
  <si>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November 2025</t>
  </si>
  <si>
    <t xml:space="preserve">18th December 2025</t>
  </si>
  <si>
    <t xml:space="preserve">31st November 2025</t>
  </si>
  <si>
    <r>
      <rPr>
        <b val="true"/>
        <sz val="11"/>
        <color rgb="FFFFFFFF"/>
        <rFont val="Calibri"/>
        <family val="2"/>
        <charset val="1"/>
      </rPr>
      <t xml:space="preserve">December 19th 2025 to January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Revenue/ Deferred Debts Or Expenses</t>
    </r>
  </si>
  <si>
    <t xml:space="preserve">20th December 2025</t>
  </si>
  <si>
    <t xml:space="preserve">30th December 2025</t>
  </si>
  <si>
    <t xml:space="preserve">Fixed Expense For the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</si>
  <si>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17th 2025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</si>
  <si>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November 20th 2025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</si>
  <si>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October 2025</t>
  </si>
  <si>
    <t xml:space="preserve">2. Payback $0 to 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</si>
  <si>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to Janurary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</si>
  <si>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November 2025</t>
  </si>
  <si>
    <t xml:space="preserve">Alan Tang's Income Expense For the Forecast Year 2026 January - 2026 March</t>
  </si>
  <si>
    <t xml:space="preserve">January 16th 2026 to February 19th 2026 Revenue / Deferred Debts Or Expenses</t>
  </si>
  <si>
    <t xml:space="preserve">20th January 2026</t>
  </si>
  <si>
    <t xml:space="preserve">18th January 2026</t>
  </si>
  <si>
    <t xml:space="preserve">18th February 2026</t>
  </si>
  <si>
    <t xml:space="preserve">31st January 2026</t>
  </si>
  <si>
    <t xml:space="preserve">February 20th to March 19th 2026 Revenue / Deferred Debts Or Expenses</t>
  </si>
  <si>
    <t xml:space="preserve">20th Feburary 2026</t>
  </si>
  <si>
    <t xml:space="preserve">18th March 2026</t>
  </si>
  <si>
    <t xml:space="preserve">31st Feburary 2026</t>
  </si>
  <si>
    <r>
      <rPr>
        <b val="true"/>
        <sz val="11"/>
        <color rgb="FFFFFFFF"/>
        <rFont val="Calibri"/>
        <family val="2"/>
        <charset val="1"/>
      </rPr>
      <t xml:space="preserve">March 20th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</si>
  <si>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March 2026</t>
  </si>
  <si>
    <t xml:space="preserve">30th March 2026</t>
  </si>
  <si>
    <t xml:space="preserve">Fixed Expense For the Year 2026 January - 2026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</si>
  <si>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Feburary 19th 2026</t>
    </r>
  </si>
  <si>
    <t xml:space="preserve">1. Additional Expense
 - Add In Value $150 For Google Play</t>
  </si>
  <si>
    <t xml:space="preserve">Debts Or Credits For the Coming Feburary 20th 2026 to March 19th 2026</t>
  </si>
  <si>
    <t xml:space="preserve">Balance Brought Forward From January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</si>
  <si>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March 20th 2026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</si>
  <si>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February 2026</t>
  </si>
  <si>
    <t xml:space="preserve">Alan Tang's Income Expense For the Forecast Year 2026 April - 2026 June</t>
  </si>
  <si>
    <r>
      <rPr>
        <b val="true"/>
        <sz val="11"/>
        <color rgb="FFFFFFFF"/>
        <rFont val="Calibri"/>
        <family val="2"/>
        <charset val="1"/>
      </rPr>
      <t xml:space="preserve">April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</si>
  <si>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April 2026</t>
  </si>
  <si>
    <t xml:space="preserve">18th April 2026</t>
  </si>
  <si>
    <t xml:space="preserve">31st April 2026</t>
  </si>
  <si>
    <r>
      <rPr>
        <b val="true"/>
        <sz val="11"/>
        <color rgb="FFFFFFFF"/>
        <rFont val="Calibri"/>
        <family val="2"/>
        <charset val="1"/>
      </rPr>
      <t xml:space="preserve">May 15th  to June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</si>
  <si>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May 2026</t>
  </si>
  <si>
    <t xml:space="preserve">18th May 2026</t>
  </si>
  <si>
    <t xml:space="preserve">18th June 2026</t>
  </si>
  <si>
    <t xml:space="preserve">31st May 2026</t>
  </si>
  <si>
    <r>
      <rPr>
        <b val="true"/>
        <sz val="11"/>
        <color rgb="FFFFFFFF"/>
        <rFont val="Calibri"/>
        <family val="2"/>
        <charset val="1"/>
      </rPr>
      <t xml:space="preserve">June 19th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</si>
  <si>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June 2026</t>
  </si>
  <si>
    <t xml:space="preserve">30th June 2026</t>
  </si>
  <si>
    <t xml:space="preserve">Fixed Expense For the Year 2026 April - 2026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</si>
  <si>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17th 2026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</si>
  <si>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June 18th 2026</t>
    </r>
  </si>
  <si>
    <t xml:space="preserve">Balance Brought Forward From April 2026</t>
  </si>
  <si>
    <t xml:space="preserve">1. Additional Expense
 - Add In Value $150 For Google Pl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</si>
  <si>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June 19th 2026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</si>
  <si>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May 2026</t>
  </si>
  <si>
    <t xml:space="preserve">Alan Tang's Income Expense For the Forecast Year 2026 July - 2026 September</t>
  </si>
  <si>
    <r>
      <rPr>
        <b val="true"/>
        <sz val="11"/>
        <color rgb="FFFFFFFF"/>
        <rFont val="Calibri"/>
        <family val="2"/>
        <charset val="1"/>
      </rPr>
      <t xml:space="preserve">July 17th to August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</si>
  <si>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July 2026</t>
  </si>
  <si>
    <t xml:space="preserve">18th July 2026</t>
  </si>
  <si>
    <t xml:space="preserve">18th August 2026</t>
  </si>
  <si>
    <t xml:space="preserve">31st July 2026</t>
  </si>
  <si>
    <r>
      <rPr>
        <b val="true"/>
        <sz val="11"/>
        <color rgb="FFFFFFFF"/>
        <rFont val="Calibri"/>
        <family val="2"/>
        <charset val="1"/>
      </rPr>
      <t xml:space="preserve">August 20th 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</si>
  <si>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August 2026</t>
  </si>
  <si>
    <t xml:space="preserve">31st August 2026</t>
  </si>
  <si>
    <t xml:space="preserve">September 18th to October 15th 2026 Revenue / Deferred Debts Or Expenses</t>
  </si>
  <si>
    <t xml:space="preserve">20th September 2026</t>
  </si>
  <si>
    <t xml:space="preserve">18th September 2026</t>
  </si>
  <si>
    <t xml:space="preserve">30th September 2026</t>
  </si>
  <si>
    <t xml:space="preserve">Fixed Expense For the Year 2026 July - 2026 September</t>
  </si>
  <si>
    <t xml:space="preserve">Debts Or Credits For the Comming July 17th 2026 to August 19th 2026</t>
  </si>
  <si>
    <r>
      <rPr>
        <b val="true"/>
        <sz val="11"/>
        <color rgb="FFFFFFFF"/>
        <rFont val="Calibri"/>
        <family val="2"/>
        <charset val="1"/>
      </rPr>
      <t xml:space="preserve">Debts Or Credits For the Coming August 20th 2026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</si>
  <si>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July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</si>
  <si>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18th 2026 to October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</si>
  <si>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August 2026</t>
  </si>
  <si>
    <t xml:space="preserve">Alan Tang's Income Expense For the Forecast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</si>
  <si>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19th 2026 Revenue / Deferred Debts Or Expenses</t>
    </r>
  </si>
  <si>
    <t xml:space="preserve">20th October 2026</t>
  </si>
  <si>
    <t xml:space="preserve">18th October 2026</t>
  </si>
  <si>
    <t xml:space="preserve">18th November 2026</t>
  </si>
  <si>
    <t xml:space="preserve">31st October 2026</t>
  </si>
  <si>
    <t xml:space="preserve">November 20th  to December 17th 2026 Revenue / Deferred Debts Or Expenses</t>
  </si>
  <si>
    <t xml:space="preserve">20th November 2026</t>
  </si>
  <si>
    <t xml:space="preserve">31st November 2026</t>
  </si>
  <si>
    <r>
      <rPr>
        <b val="true"/>
        <sz val="11"/>
        <color rgb="FFFFFFFF"/>
        <rFont val="Calibri"/>
        <family val="2"/>
        <charset val="1"/>
      </rPr>
      <t xml:space="preserve">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</si>
  <si>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December 2026</t>
  </si>
  <si>
    <t xml:space="preserve">18th December 2026</t>
  </si>
  <si>
    <t xml:space="preserve">18th January 2027</t>
  </si>
  <si>
    <t xml:space="preserve">30th December 2026</t>
  </si>
  <si>
    <t xml:space="preserve">Fixed Expense For the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</si>
  <si>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16th 2026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</si>
  <si>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Debts Or Credits For the Coming November 20th 2026 to December 17th 2026</t>
  </si>
  <si>
    <t xml:space="preserve">Balance Brought Forward From October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</si>
  <si>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</si>
  <si>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November 2026</t>
  </si>
  <si>
    <t xml:space="preserve">Alan Tang's Income Expense For the Forecast Year 2027 January - 2027 March</t>
  </si>
  <si>
    <r>
      <rPr>
        <b val="true"/>
        <sz val="11"/>
        <color rgb="FFFFFFFF"/>
        <rFont val="Calibri"/>
        <family val="2"/>
        <charset val="1"/>
      </rPr>
      <t xml:space="preserve">January 20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</si>
  <si>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January 2027</t>
  </si>
  <si>
    <t xml:space="preserve">18th February 2027</t>
  </si>
  <si>
    <t xml:space="preserve">31st January 2027</t>
  </si>
  <si>
    <r>
      <rPr>
        <b val="true"/>
        <sz val="11"/>
        <color rgb="FFFFFFFF"/>
        <rFont val="Calibri"/>
        <family val="2"/>
        <charset val="1"/>
      </rPr>
      <t xml:space="preserve">February 19th 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</si>
  <si>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February 2027</t>
  </si>
  <si>
    <t xml:space="preserve">18th March 2027</t>
  </si>
  <si>
    <t xml:space="preserve">31st February 2027</t>
  </si>
  <si>
    <t xml:space="preserve">March 19th 2027 to April 19th 2027 Revenue / Deferred Debts Or Expenses</t>
  </si>
  <si>
    <t xml:space="preserve">20th March 2027</t>
  </si>
  <si>
    <t xml:space="preserve">18th April 2027</t>
  </si>
  <si>
    <t xml:space="preserve">30th March 2027</t>
  </si>
  <si>
    <t xml:space="preserve">Fixed Expense For the Year 2027 January - 2027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</si>
  <si>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20th 2027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</si>
  <si>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February 19th 2027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</si>
  <si>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January 2027</t>
  </si>
  <si>
    <t xml:space="preserve">Debts Or Credits For the Comming March 19th 2027 to April 19th 2027</t>
  </si>
  <si>
    <t xml:space="preserve">Balance Brought Forward From February 2027</t>
  </si>
  <si>
    <t xml:space="preserve">Alan Tang's Income Expense For the Forecast Year 2027 April - 2027 June</t>
  </si>
  <si>
    <t xml:space="preserve">April 20th to May 19th 2027 Revenue / Deferred Debts Or Expenses</t>
  </si>
  <si>
    <t xml:space="preserve">20th April 2027</t>
  </si>
  <si>
    <t xml:space="preserve">18th May 2027</t>
  </si>
  <si>
    <t xml:space="preserve">31st April 2027</t>
  </si>
  <si>
    <t xml:space="preserve">May 20th  to June 17th 2027 Revenue / Deferred Debts Or Expenses</t>
  </si>
  <si>
    <t xml:space="preserve">20th May 2027</t>
  </si>
  <si>
    <t xml:space="preserve">31st May 2027</t>
  </si>
  <si>
    <t xml:space="preserve">June 18th 2027 to July 19th 2027 Revenue / Deferred Debts Or Expenses</t>
  </si>
  <si>
    <t xml:space="preserve">20th June 2027</t>
  </si>
  <si>
    <t xml:space="preserve">18th June 2027</t>
  </si>
  <si>
    <t xml:space="preserve">18th July 2027</t>
  </si>
  <si>
    <t xml:space="preserve">30th June 2027</t>
  </si>
  <si>
    <t xml:space="preserve">Fixed Expense For the Year 2027 April - 2027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</si>
  <si>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20th 2027 to May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</si>
  <si>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18th 2027 to June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</si>
  <si>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April 2027</t>
  </si>
  <si>
    <t xml:space="preserve">Debts Or Credits For the Comming June 18th 2027 to July 19th 2027</t>
  </si>
  <si>
    <t xml:space="preserve">Balance Brought Forward From May 2027</t>
  </si>
</sst>
</file>

<file path=xl/styles.xml><?xml version="1.0" encoding="utf-8"?>
<styleSheet xmlns="http://schemas.openxmlformats.org/spreadsheetml/2006/main">
  <numFmts count="6">
    <numFmt numFmtId="164" formatCode="[$$-409]#,##0.00;[RED]\-[$$-409]#,##0.00"/>
    <numFmt numFmtId="165" formatCode="General"/>
    <numFmt numFmtId="166" formatCode="@"/>
    <numFmt numFmtId="167" formatCode="[$$]#,##0.00;[$$]\-#,##0.00"/>
    <numFmt numFmtId="168" formatCode="d\ mmmm\ yyyy"/>
    <numFmt numFmtId="169" formatCode="[$$-3C09]#,##0.00"/>
  </numFmts>
  <fonts count="29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4A86E8"/>
      <name val="Calibri"/>
      <family val="2"/>
      <charset val="1"/>
    </font>
    <font>
      <b val="true"/>
      <sz val="11"/>
      <color rgb="FF2A6099"/>
      <name val="Calibri"/>
      <family val="0"/>
      <charset val="1"/>
    </font>
    <font>
      <b val="true"/>
      <sz val="12"/>
      <color theme="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2"/>
      <color rgb="FFFFFFFF"/>
      <name val="Calibri"/>
      <family val="0"/>
      <charset val="1"/>
    </font>
    <font>
      <b val="true"/>
      <sz val="11"/>
      <color theme="1"/>
      <name val="Calibri"/>
      <family val="0"/>
      <charset val="1"/>
    </font>
    <font>
      <b val="true"/>
      <sz val="14"/>
      <color theme="1"/>
      <name val="Calibri"/>
      <family val="0"/>
      <charset val="1"/>
    </font>
    <font>
      <sz val="12"/>
      <color rgb="FFFFFFFF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b val="true"/>
      <vertAlign val="superscript"/>
      <sz val="12"/>
      <color rgb="FF000000"/>
      <name val="Calibri"/>
      <family val="2"/>
      <charset val="1"/>
    </font>
    <font>
      <b val="true"/>
      <sz val="18"/>
      <color theme="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4A86E8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theme="0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theme="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vertAlign val="superscript"/>
      <sz val="11"/>
      <color rgb="FFFFFFFF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729FCF"/>
      </patternFill>
    </fill>
    <fill>
      <patternFill patternType="solid">
        <fgColor rgb="FFFFC000"/>
        <bgColor rgb="FFFFBF00"/>
      </patternFill>
    </fill>
    <fill>
      <patternFill patternType="solid">
        <fgColor rgb="FF729FCF"/>
        <bgColor rgb="FF5B9BD5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34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center" vertical="center" textRotation="0" wrapText="false" indent="0" shrinkToFit="false"/>
    </xf>
    <xf numFmtId="166" fontId="6" fillId="3" borderId="0" applyFont="true" applyBorder="true" applyAlignment="true" applyProtection="false">
      <alignment horizontal="left" vertical="center" textRotation="0" wrapText="false" indent="0" shrinkToFit="false"/>
    </xf>
    <xf numFmtId="164" fontId="7" fillId="0" borderId="0" applyFont="true" applyBorder="false" applyAlignment="true" applyProtection="false">
      <alignment horizontal="center" vertical="center" textRotation="0" wrapText="false" indent="0" shrinkToFit="false"/>
    </xf>
    <xf numFmtId="166" fontId="7" fillId="4" borderId="0" applyFont="true" applyBorder="true" applyAlignment="true" applyProtection="false">
      <alignment horizontal="center" vertical="top" textRotation="0" wrapText="false" indent="0" shrinkToFit="false"/>
    </xf>
    <xf numFmtId="166" fontId="8" fillId="5" borderId="0" applyFont="true" applyBorder="true" applyAlignment="true" applyProtection="false">
      <alignment horizontal="center" vertical="center" textRotation="0" wrapText="false" indent="0" shrinkToFit="false"/>
    </xf>
    <xf numFmtId="165" fontId="0" fillId="0" borderId="0" applyFont="true" applyBorder="false" applyAlignment="true" applyProtection="false">
      <alignment horizontal="center" vertical="bottom" textRotation="0" wrapText="false" indent="0" shrinkToFit="false"/>
    </xf>
    <xf numFmtId="166" fontId="9" fillId="6" borderId="0" applyFont="true" applyBorder="true" applyAlignment="true" applyProtection="false">
      <alignment horizontal="center" vertical="center" textRotation="0" wrapText="false" indent="0" shrinkToFit="false"/>
    </xf>
    <xf numFmtId="166" fontId="10" fillId="0" borderId="0" applyFont="true" applyBorder="true" applyAlignment="true" applyProtection="false">
      <alignment horizontal="center" vertical="center" textRotation="0" wrapText="false" indent="0" shrinkToFit="false"/>
    </xf>
    <xf numFmtId="166" fontId="0" fillId="0" borderId="0" applyFont="true" applyBorder="true" applyAlignment="true" applyProtection="false">
      <alignment horizontal="left" vertical="center" textRotation="0" wrapText="false" indent="0" shrinkToFit="false"/>
    </xf>
    <xf numFmtId="166" fontId="11" fillId="5" borderId="0" applyFont="true" applyBorder="true" applyAlignment="true" applyProtection="false">
      <alignment horizontal="center" vertical="center" textRotation="0" wrapText="false" indent="0" shrinkToFit="false"/>
    </xf>
    <xf numFmtId="166" fontId="11" fillId="7" borderId="0" applyFont="true" applyBorder="true" applyAlignment="true" applyProtection="false">
      <alignment horizontal="center" vertical="center" textRotation="0" wrapText="false" indent="0" shrinkToFit="false"/>
    </xf>
    <xf numFmtId="166" fontId="12" fillId="8" borderId="0" applyFont="true" applyBorder="false" applyAlignment="true" applyProtection="false">
      <alignment horizontal="center" vertical="center" textRotation="0" wrapText="false" indent="0" shrinkToFit="false"/>
    </xf>
    <xf numFmtId="166" fontId="7" fillId="0" borderId="0" applyFont="true" applyBorder="true" applyAlignment="true" applyProtection="false">
      <alignment horizontal="right" vertical="center" textRotation="0" wrapText="false" indent="0" shrinkToFit="false"/>
    </xf>
  </cellStyleXfs>
  <cellXfs count="101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5" borderId="2" xfId="3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7" borderId="3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7" borderId="4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7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2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2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2" xfId="3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8" borderId="4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8" borderId="2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8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9" fillId="8" borderId="5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4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4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4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3" fillId="2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6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4" xfId="3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8" borderId="7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7" borderId="2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6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2" xfId="2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0" fillId="0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29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2" xfId="3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9" fillId="6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2" xfId="3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8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9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6" fontId="0" fillId="2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0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21" fillId="5" borderId="2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4" borderId="8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4" borderId="4" xfId="24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6" fontId="10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2" fillId="8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0" borderId="2" xfId="29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2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2" xfId="28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2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23" fillId="10" borderId="2" xfId="2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0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4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6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5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7" fillId="6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8" borderId="2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2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33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7" fillId="0" borderId="0" xfId="33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2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6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6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7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8" borderId="0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8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8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23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27" fillId="8" borderId="5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Value" xfId="20"/>
    <cellStyle name="Currency Value For Expense" xfId="21"/>
    <cellStyle name="Expense Item Header" xfId="22"/>
    <cellStyle name="Expense Value" xfId="23"/>
    <cellStyle name="Food Transport Excess Label" xfId="24"/>
    <cellStyle name="Food Transport Header Label" xfId="25"/>
    <cellStyle name="Food Transport Label" xfId="26"/>
    <cellStyle name="Forecast Header Font" xfId="27"/>
    <cellStyle name="Item Label" xfId="28"/>
    <cellStyle name="Item Text" xfId="29"/>
    <cellStyle name="Legend Header" xfId="30"/>
    <cellStyle name="Legend Sub Header" xfId="31"/>
    <cellStyle name="Revenue Header Font" xfId="32"/>
    <cellStyle name="Total Label" xfId="33"/>
  </cellStyles>
  <dxfs count="2"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65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I22" activeCellId="0" sqref="I22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9.06"/>
    <col collapsed="false" customWidth="true" hidden="false" outlineLevel="0" max="2" min="2" style="1" width="33.39"/>
    <col collapsed="false" customWidth="true" hidden="false" outlineLevel="0" max="3" min="3" style="1" width="32.86"/>
    <col collapsed="false" customWidth="true" hidden="false" outlineLevel="0" max="4" min="4" style="1" width="14.86"/>
    <col collapsed="false" customWidth="true" hidden="false" outlineLevel="0" max="5" min="5" style="1" width="34.71"/>
    <col collapsed="false" customWidth="true" hidden="false" outlineLevel="0" max="6" min="6" style="1" width="25.57"/>
    <col collapsed="false" customWidth="true" hidden="false" outlineLevel="0" max="7" min="7" style="1" width="5.71"/>
    <col collapsed="false" customWidth="true" hidden="false" outlineLevel="0" max="8" min="8" style="1" width="45.84"/>
    <col collapsed="false" customWidth="true" hidden="false" outlineLevel="0" max="9" min="9" style="1" width="28.86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0</v>
      </c>
      <c r="B1" s="2"/>
      <c r="C1" s="2"/>
      <c r="D1" s="2"/>
      <c r="E1" s="2"/>
      <c r="F1" s="2"/>
      <c r="H1" s="2" t="s">
        <v>1</v>
      </c>
      <c r="I1" s="2"/>
    </row>
    <row r="2" customFormat="false" ht="21.6" hidden="false" customHeight="true" outlineLevel="0" collapsed="false">
      <c r="A2" s="3" t="s">
        <v>2</v>
      </c>
      <c r="B2" s="3"/>
      <c r="C2" s="3"/>
      <c r="D2" s="4" t="s">
        <v>3</v>
      </c>
      <c r="E2" s="4"/>
      <c r="F2" s="4"/>
      <c r="H2" s="5" t="s">
        <v>4</v>
      </c>
      <c r="I2" s="5" t="s">
        <v>5</v>
      </c>
      <c r="Z2" s="1"/>
      <c r="AA2" s="1"/>
      <c r="AB2" s="1"/>
      <c r="AC2" s="1"/>
    </row>
    <row r="3" customFormat="false" ht="21.6" hidden="false" customHeight="true" outlineLevel="0" collapsed="false">
      <c r="A3" s="6" t="s">
        <v>6</v>
      </c>
      <c r="B3" s="6" t="s">
        <v>7</v>
      </c>
      <c r="C3" s="7" t="n">
        <v>81.16</v>
      </c>
      <c r="D3" s="6" t="s">
        <v>6</v>
      </c>
      <c r="E3" s="6" t="s">
        <v>7</v>
      </c>
      <c r="F3" s="7" t="n">
        <v>81.16</v>
      </c>
      <c r="H3" s="8" t="s">
        <v>8</v>
      </c>
      <c r="I3" s="7" t="n">
        <v>0</v>
      </c>
      <c r="Z3" s="1"/>
      <c r="AA3" s="1"/>
      <c r="AB3" s="1"/>
      <c r="AC3" s="1"/>
    </row>
    <row r="4" customFormat="false" ht="21.6" hidden="false" customHeight="true" outlineLevel="0" collapsed="false">
      <c r="A4" s="6"/>
      <c r="B4" s="6" t="s">
        <v>9</v>
      </c>
      <c r="C4" s="7" t="n">
        <v>0</v>
      </c>
      <c r="D4" s="6"/>
      <c r="E4" s="6" t="s">
        <v>9</v>
      </c>
      <c r="F4" s="7" t="n">
        <v>0</v>
      </c>
      <c r="H4" s="8" t="s">
        <v>10</v>
      </c>
      <c r="I4" s="7" t="n">
        <f aca="false">E106</f>
        <v>-416.68</v>
      </c>
      <c r="Z4" s="1"/>
      <c r="AA4" s="1"/>
      <c r="AB4" s="1"/>
      <c r="AC4" s="1"/>
    </row>
    <row r="5" customFormat="false" ht="21.6" hidden="false" customHeight="true" outlineLevel="0" collapsed="false">
      <c r="A5" s="6"/>
      <c r="B5" s="6" t="s">
        <v>11</v>
      </c>
      <c r="C5" s="7" t="n">
        <v>6.9</v>
      </c>
      <c r="D5" s="6"/>
      <c r="E5" s="6" t="s">
        <v>11</v>
      </c>
      <c r="F5" s="7" t="n">
        <v>19.9</v>
      </c>
      <c r="H5" s="8" t="s">
        <v>12</v>
      </c>
      <c r="I5" s="7" t="n">
        <f aca="false">E126</f>
        <v>3260.12</v>
      </c>
      <c r="Z5" s="1"/>
      <c r="AA5" s="1"/>
      <c r="AB5" s="1"/>
      <c r="AC5" s="1"/>
    </row>
    <row r="6" customFormat="false" ht="21.6" hidden="false" customHeight="true" outlineLevel="0" collapsed="false">
      <c r="A6" s="6"/>
      <c r="B6" s="6" t="s">
        <v>13</v>
      </c>
      <c r="C6" s="7" t="n">
        <v>0</v>
      </c>
      <c r="D6" s="6"/>
      <c r="E6" s="6" t="s">
        <v>13</v>
      </c>
      <c r="F6" s="7" t="n">
        <v>0</v>
      </c>
      <c r="H6" s="8" t="s">
        <v>14</v>
      </c>
      <c r="I6" s="7" t="n">
        <f aca="false">'July 2024 - September 2024'!E113</f>
        <v>699.839999999999</v>
      </c>
      <c r="Z6" s="1"/>
      <c r="AA6" s="1"/>
      <c r="AB6" s="1"/>
      <c r="AC6" s="1"/>
    </row>
    <row r="7" customFormat="false" ht="21.6" hidden="false" customHeight="true" outlineLevel="0" collapsed="false">
      <c r="A7" s="6"/>
      <c r="B7" s="6" t="s">
        <v>15</v>
      </c>
      <c r="C7" s="7" t="n">
        <v>0</v>
      </c>
      <c r="D7" s="6"/>
      <c r="E7" s="6" t="s">
        <v>15</v>
      </c>
      <c r="F7" s="7" t="n">
        <v>0</v>
      </c>
      <c r="H7" s="8" t="s">
        <v>16</v>
      </c>
      <c r="I7" s="7" t="n">
        <f aca="false">'July 2024 - September 2024'!E126</f>
        <v>625.069999999999</v>
      </c>
      <c r="Z7" s="1"/>
      <c r="AA7" s="1"/>
      <c r="AB7" s="1"/>
      <c r="AC7" s="1"/>
    </row>
    <row r="8" customFormat="false" ht="21.6" hidden="false" customHeight="true" outlineLevel="0" collapsed="false">
      <c r="A8" s="6"/>
      <c r="B8" s="6" t="s">
        <v>17</v>
      </c>
      <c r="C8" s="7" t="n">
        <v>0</v>
      </c>
      <c r="D8" s="6"/>
      <c r="E8" s="6" t="s">
        <v>17</v>
      </c>
      <c r="F8" s="7" t="n">
        <v>0</v>
      </c>
      <c r="H8" s="8" t="s">
        <v>18</v>
      </c>
      <c r="I8" s="7" t="n">
        <f aca="false">'July 2024 - September 2024'!E141</f>
        <v>502.709999999999</v>
      </c>
      <c r="Z8" s="1"/>
      <c r="AA8" s="1"/>
      <c r="AB8" s="1"/>
      <c r="AC8" s="1"/>
    </row>
    <row r="9" customFormat="false" ht="21.6" hidden="false" customHeight="true" outlineLevel="0" collapsed="false">
      <c r="A9" s="6"/>
      <c r="B9" s="6" t="s">
        <v>19</v>
      </c>
      <c r="C9" s="7" t="n">
        <v>178</v>
      </c>
      <c r="D9" s="6"/>
      <c r="E9" s="6" t="s">
        <v>19</v>
      </c>
      <c r="F9" s="7" t="n">
        <v>178</v>
      </c>
      <c r="H9" s="8" t="s">
        <v>20</v>
      </c>
      <c r="I9" s="7" t="n">
        <f aca="false">'October 2024 - December 2024'!E101</f>
        <v>274.459999999999</v>
      </c>
      <c r="Z9" s="1"/>
      <c r="AA9" s="1"/>
      <c r="AB9" s="1"/>
      <c r="AC9" s="1"/>
    </row>
    <row r="10" customFormat="false" ht="21.6" hidden="false" customHeight="true" outlineLevel="0" collapsed="false">
      <c r="A10" s="6"/>
      <c r="B10" s="6" t="s">
        <v>21</v>
      </c>
      <c r="C10" s="7" t="n">
        <v>8.4</v>
      </c>
      <c r="D10" s="6"/>
      <c r="E10" s="6" t="s">
        <v>21</v>
      </c>
      <c r="F10" s="7" t="n">
        <v>8.4</v>
      </c>
      <c r="H10" s="8" t="s">
        <v>22</v>
      </c>
      <c r="I10" s="7" t="n">
        <f aca="false">'October 2024 - December 2024'!E110</f>
        <v>1200.46</v>
      </c>
      <c r="Z10" s="1"/>
      <c r="AA10" s="1"/>
      <c r="AB10" s="1"/>
      <c r="AC10" s="1"/>
    </row>
    <row r="11" customFormat="false" ht="21.6" hidden="false" customHeight="true" outlineLevel="0" collapsed="false">
      <c r="A11" s="6"/>
      <c r="B11" s="9" t="s">
        <v>23</v>
      </c>
      <c r="C11" s="7" t="n">
        <f aca="false">SUM(C3:C10)</f>
        <v>274.46</v>
      </c>
      <c r="D11" s="6"/>
      <c r="E11" s="9" t="s">
        <v>23</v>
      </c>
      <c r="F11" s="7" t="n">
        <f aca="false">SUM(F3:F10)</f>
        <v>287.46</v>
      </c>
      <c r="H11" s="8" t="s">
        <v>24</v>
      </c>
      <c r="I11" s="7" t="n">
        <f aca="false">'October 2024 - December 2024'!E120</f>
        <v>1676.46</v>
      </c>
      <c r="Z11" s="1"/>
      <c r="AA11" s="1"/>
      <c r="AB11" s="1"/>
      <c r="AC11" s="1"/>
    </row>
    <row r="12" customFormat="false" ht="21.6" hidden="false" customHeight="true" outlineLevel="0" collapsed="false">
      <c r="A12" s="10"/>
      <c r="B12" s="9" t="s">
        <v>25</v>
      </c>
      <c r="C12" s="7" t="n">
        <f aca="false">C87</f>
        <v>-21050</v>
      </c>
      <c r="D12" s="7"/>
      <c r="E12" s="7"/>
      <c r="F12" s="7"/>
      <c r="H12" s="8" t="s">
        <v>26</v>
      </c>
      <c r="I12" s="7" t="n">
        <f aca="false">'January 2025 - March 2025'!E91</f>
        <v>2302.46</v>
      </c>
      <c r="Z12" s="1"/>
      <c r="AA12" s="1"/>
      <c r="AB12" s="1"/>
      <c r="AC12" s="1"/>
    </row>
    <row r="13" customFormat="false" ht="21.6" hidden="false" customHeight="true" outlineLevel="0" collapsed="false">
      <c r="H13" s="8" t="s">
        <v>27</v>
      </c>
      <c r="I13" s="7" t="n">
        <f aca="false">'January 2025 - March 2025'!E102</f>
        <v>782.18842740787</v>
      </c>
      <c r="Z13" s="1"/>
      <c r="AA13" s="1"/>
      <c r="AB13" s="1"/>
      <c r="AC13" s="1"/>
    </row>
    <row r="14" customFormat="false" ht="21.6" hidden="false" customHeight="true" outlineLevel="0" collapsed="false">
      <c r="A14" s="11" t="s">
        <v>28</v>
      </c>
      <c r="B14" s="11"/>
      <c r="C14" s="11"/>
      <c r="D14" s="11"/>
      <c r="E14" s="11"/>
      <c r="H14" s="8" t="s">
        <v>29</v>
      </c>
      <c r="I14" s="7" t="n">
        <f aca="false">'January 2025 - March 2025'!E112</f>
        <v>640.18842740787</v>
      </c>
      <c r="Z14" s="1"/>
      <c r="AA14" s="1"/>
      <c r="AB14" s="1"/>
      <c r="AC14" s="1"/>
    </row>
    <row r="15" customFormat="false" ht="21.6" hidden="false" customHeight="true" outlineLevel="0" collapsed="false">
      <c r="A15" s="12" t="s">
        <v>4</v>
      </c>
      <c r="B15" s="12" t="s">
        <v>30</v>
      </c>
      <c r="C15" s="13" t="s">
        <v>31</v>
      </c>
      <c r="D15" s="13"/>
      <c r="E15" s="13" t="s">
        <v>32</v>
      </c>
      <c r="H15" s="8" t="s">
        <v>33</v>
      </c>
      <c r="I15" s="7" t="n">
        <f aca="false">'April 2025 - June 2025'!E92</f>
        <v>666.18842740787</v>
      </c>
      <c r="Z15" s="1"/>
      <c r="AA15" s="1"/>
      <c r="AB15" s="1"/>
      <c r="AC15" s="1"/>
    </row>
    <row r="16" customFormat="false" ht="21.6" hidden="false" customHeight="true" outlineLevel="0" collapsed="false">
      <c r="A16" s="14" t="s">
        <v>34</v>
      </c>
      <c r="B16" s="15" t="s">
        <v>35</v>
      </c>
      <c r="C16" s="16" t="s">
        <v>36</v>
      </c>
      <c r="D16" s="16"/>
      <c r="E16" s="7" t="n">
        <v>2405</v>
      </c>
      <c r="H16" s="8" t="s">
        <v>37</v>
      </c>
      <c r="I16" s="7" t="n">
        <f aca="false">'April 2025 - June 2025'!E100</f>
        <v>610.18842740787</v>
      </c>
      <c r="Z16" s="1"/>
      <c r="AA16" s="1"/>
      <c r="AB16" s="1"/>
      <c r="AC16" s="1"/>
    </row>
    <row r="17" customFormat="false" ht="21.6" hidden="false" customHeight="true" outlineLevel="0" collapsed="false">
      <c r="A17" s="17"/>
      <c r="B17" s="17"/>
      <c r="C17" s="17"/>
      <c r="D17" s="9" t="s">
        <v>38</v>
      </c>
      <c r="E17" s="7" t="n">
        <f aca="false">SUM(E16:E16)</f>
        <v>2405</v>
      </c>
      <c r="H17" s="8" t="s">
        <v>39</v>
      </c>
      <c r="I17" s="7" t="n">
        <f aca="false">'April 2025 - June 2025'!E109</f>
        <v>568.18842740787</v>
      </c>
      <c r="Z17" s="1"/>
      <c r="AA17" s="1"/>
      <c r="AB17" s="1"/>
      <c r="AC17" s="1"/>
    </row>
    <row r="18" customFormat="false" ht="21.6" hidden="false" customHeight="true" outlineLevel="0" collapsed="false">
      <c r="A18" s="18"/>
      <c r="B18" s="18"/>
      <c r="H18" s="8" t="s">
        <v>40</v>
      </c>
      <c r="I18" s="7" t="n">
        <f aca="false">'July 2025 - September 2025'!E92</f>
        <v>512.18842740787</v>
      </c>
    </row>
    <row r="19" customFormat="false" ht="21.6" hidden="false" customHeight="true" outlineLevel="0" collapsed="false">
      <c r="A19" s="19" t="s">
        <v>41</v>
      </c>
      <c r="B19" s="19"/>
      <c r="C19" s="19"/>
      <c r="D19" s="19"/>
      <c r="E19" s="19"/>
      <c r="H19" s="8" t="s">
        <v>42</v>
      </c>
      <c r="I19" s="7" t="n">
        <f aca="false">'July 2025 - September 2025'!E100</f>
        <v>388.18842740787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customFormat="false" ht="21.6" hidden="false" customHeight="true" outlineLevel="0" collapsed="false">
      <c r="A20" s="13" t="s">
        <v>4</v>
      </c>
      <c r="B20" s="13" t="s">
        <v>30</v>
      </c>
      <c r="C20" s="13" t="s">
        <v>31</v>
      </c>
      <c r="D20" s="13"/>
      <c r="E20" s="19" t="s">
        <v>32</v>
      </c>
      <c r="H20" s="8" t="s">
        <v>43</v>
      </c>
      <c r="I20" s="7" t="n">
        <f aca="false">'July 2025 - September 2025'!E109</f>
        <v>346.18842740787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customFormat="false" ht="21.6" hidden="false" customHeight="true" outlineLevel="0" collapsed="false">
      <c r="A21" s="20" t="s">
        <v>44</v>
      </c>
      <c r="B21" s="21" t="s">
        <v>35</v>
      </c>
      <c r="C21" s="22" t="s">
        <v>36</v>
      </c>
      <c r="D21" s="22"/>
      <c r="E21" s="7" t="n">
        <v>2405</v>
      </c>
      <c r="H21" s="23" t="s">
        <v>45</v>
      </c>
      <c r="I21" s="7" t="n">
        <f aca="false">'October 2025 - December 2025'!E92</f>
        <v>290.18842740787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customFormat="false" ht="21.6" hidden="false" customHeight="true" outlineLevel="0" collapsed="false">
      <c r="A22" s="14" t="s">
        <v>46</v>
      </c>
      <c r="B22" s="15" t="s">
        <v>35</v>
      </c>
      <c r="C22" s="16" t="s">
        <v>47</v>
      </c>
      <c r="D22" s="16"/>
      <c r="E22" s="7" t="n">
        <v>1035</v>
      </c>
      <c r="H22" s="8" t="s">
        <v>48</v>
      </c>
      <c r="I22" s="7" t="n">
        <f aca="false">'October 2025 - December 2025'!E100</f>
        <v>1216.18842740787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customFormat="false" ht="21.6" hidden="false" customHeight="true" outlineLevel="0" collapsed="false">
      <c r="A23" s="20" t="s">
        <v>49</v>
      </c>
      <c r="B23" s="21" t="s">
        <v>50</v>
      </c>
      <c r="C23" s="24" t="s">
        <v>51</v>
      </c>
      <c r="D23" s="24"/>
      <c r="E23" s="7" t="n">
        <v>50</v>
      </c>
      <c r="H23" s="23" t="s">
        <v>52</v>
      </c>
      <c r="I23" s="7" t="n">
        <f aca="false">'October 2025 - December 2025'!E109</f>
        <v>2074.18842740787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customFormat="false" ht="21.6" hidden="false" customHeight="true" outlineLevel="0" collapsed="false">
      <c r="A24" s="17"/>
      <c r="B24" s="17"/>
      <c r="C24" s="17"/>
      <c r="D24" s="25" t="s">
        <v>38</v>
      </c>
      <c r="E24" s="7" t="n">
        <f aca="false">SUM(E21:E23)</f>
        <v>3490</v>
      </c>
      <c r="H24" s="23" t="s">
        <v>53</v>
      </c>
      <c r="I24" s="7" t="n">
        <f aca="false">'January 2026 - March 2026'!E92</f>
        <v>2918.18842740787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customFormat="false" ht="21.6" hidden="false" customHeight="true" outlineLevel="0" collapsed="false">
      <c r="A25" s="26"/>
      <c r="B25" s="27"/>
      <c r="C25" s="28"/>
      <c r="D25" s="28"/>
      <c r="E25" s="29"/>
      <c r="H25" s="8" t="s">
        <v>54</v>
      </c>
      <c r="I25" s="7" t="n">
        <f aca="false">'January 2026 - March 2026'!E100</f>
        <v>3844.18842740787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customFormat="false" ht="21.6" hidden="false" customHeight="true" outlineLevel="0" collapsed="false">
      <c r="A26" s="30" t="s">
        <v>55</v>
      </c>
      <c r="B26" s="30"/>
      <c r="C26" s="30"/>
      <c r="D26" s="30"/>
      <c r="E26" s="30"/>
      <c r="H26" s="23" t="s">
        <v>56</v>
      </c>
      <c r="I26" s="7" t="n">
        <f aca="false">'January 2026 - March 2026'!E109</f>
        <v>4702.18842740787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customFormat="false" ht="21.6" hidden="false" customHeight="true" outlineLevel="0" collapsed="false">
      <c r="A27" s="12" t="s">
        <v>4</v>
      </c>
      <c r="B27" s="12" t="s">
        <v>30</v>
      </c>
      <c r="C27" s="13" t="s">
        <v>31</v>
      </c>
      <c r="D27" s="13"/>
      <c r="E27" s="13" t="s">
        <v>32</v>
      </c>
      <c r="H27" s="23" t="s">
        <v>57</v>
      </c>
      <c r="I27" s="7" t="n">
        <f aca="false">'April 2026 - June 2026'!E92</f>
        <v>5478.18842740787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customFormat="false" ht="21.6" hidden="false" customHeight="true" outlineLevel="0" collapsed="false">
      <c r="A28" s="12"/>
      <c r="B28" s="12"/>
      <c r="C28" s="13"/>
      <c r="D28" s="13"/>
      <c r="E28" s="13"/>
      <c r="H28" s="23" t="s">
        <v>58</v>
      </c>
      <c r="I28" s="7" t="n">
        <f aca="false">'April 2026 - June 2026'!E100</f>
        <v>6322.18842740787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customFormat="false" ht="21.6" hidden="false" customHeight="true" outlineLevel="0" collapsed="false">
      <c r="A29" s="14" t="s">
        <v>59</v>
      </c>
      <c r="B29" s="15" t="s">
        <v>60</v>
      </c>
      <c r="C29" s="16" t="s">
        <v>61</v>
      </c>
      <c r="D29" s="16"/>
      <c r="E29" s="7" t="n">
        <v>150</v>
      </c>
      <c r="H29" s="23" t="s">
        <v>62</v>
      </c>
      <c r="I29" s="7" t="n">
        <f aca="false">'April 2026 - June 2026'!E109</f>
        <v>7180.18842740787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customFormat="false" ht="21.6" hidden="false" customHeight="true" outlineLevel="0" collapsed="false">
      <c r="A30" s="14" t="s">
        <v>63</v>
      </c>
      <c r="B30" s="15" t="s">
        <v>35</v>
      </c>
      <c r="C30" s="16" t="s">
        <v>36</v>
      </c>
      <c r="D30" s="16"/>
      <c r="E30" s="7" t="n">
        <v>2405</v>
      </c>
      <c r="H30" s="23" t="s">
        <v>64</v>
      </c>
      <c r="I30" s="7" t="n">
        <f aca="false">'July 2026 - September 2026'!E92</f>
        <v>8024.18842740787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customFormat="false" ht="21.6" hidden="false" customHeight="true" outlineLevel="0" collapsed="false">
      <c r="A31" s="14" t="s">
        <v>65</v>
      </c>
      <c r="B31" s="15" t="s">
        <v>66</v>
      </c>
      <c r="C31" s="15" t="s">
        <v>67</v>
      </c>
      <c r="D31" s="15"/>
      <c r="E31" s="7" t="n">
        <v>7700</v>
      </c>
      <c r="H31" s="23" t="s">
        <v>68</v>
      </c>
      <c r="I31" s="7" t="n">
        <f aca="false">'July 2026 - September 2026'!E100</f>
        <v>8882.18842740787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customFormat="false" ht="21.6" hidden="false" customHeight="true" outlineLevel="0" collapsed="false">
      <c r="A32" s="14"/>
      <c r="B32" s="14"/>
      <c r="C32" s="14"/>
      <c r="D32" s="15"/>
      <c r="E32" s="7"/>
      <c r="H32" s="23" t="s">
        <v>69</v>
      </c>
      <c r="I32" s="7" t="n">
        <f aca="false">'July 2026 - September 2026'!E109</f>
        <v>9808.18842740787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customFormat="false" ht="21.6" hidden="false" customHeight="true" outlineLevel="0" collapsed="false">
      <c r="A33" s="14" t="s">
        <v>70</v>
      </c>
      <c r="B33" s="15" t="s">
        <v>71</v>
      </c>
      <c r="C33" s="16"/>
      <c r="D33" s="16"/>
      <c r="E33" s="7" t="n">
        <v>204</v>
      </c>
      <c r="H33" s="23" t="s">
        <v>72</v>
      </c>
      <c r="I33" s="7" t="n">
        <f aca="false">'October 2026 - December 2026'!E93</f>
        <v>10652.1884274079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customFormat="false" ht="21.6" hidden="false" customHeight="true" outlineLevel="0" collapsed="false">
      <c r="A34" s="14" t="s">
        <v>70</v>
      </c>
      <c r="B34" s="15" t="s">
        <v>73</v>
      </c>
      <c r="C34" s="16"/>
      <c r="D34" s="16"/>
      <c r="E34" s="7" t="n">
        <v>207.5</v>
      </c>
      <c r="H34" s="8" t="s">
        <v>74</v>
      </c>
      <c r="I34" s="7" t="n">
        <f aca="false">'October 2026 - December 2026'!E101</f>
        <v>11510.1884274079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customFormat="false" ht="21.6" hidden="false" customHeight="true" outlineLevel="0" collapsed="false">
      <c r="A35" s="20" t="s">
        <v>70</v>
      </c>
      <c r="B35" s="21" t="s">
        <v>75</v>
      </c>
      <c r="C35" s="15" t="s">
        <v>76</v>
      </c>
      <c r="D35" s="15"/>
      <c r="E35" s="7" t="n">
        <v>9350</v>
      </c>
      <c r="H35" s="8" t="s">
        <v>77</v>
      </c>
      <c r="I35" s="7" t="n">
        <f aca="false">'October 2026 - December 2026'!E110</f>
        <v>12354.1884274079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customFormat="false" ht="21.6" hidden="false" customHeight="true" outlineLevel="0" collapsed="false">
      <c r="A36" s="17"/>
      <c r="B36" s="17"/>
      <c r="C36" s="17"/>
      <c r="D36" s="25" t="s">
        <v>38</v>
      </c>
      <c r="E36" s="7" t="n">
        <f aca="false">SUM(E29:E35)</f>
        <v>20016.5</v>
      </c>
      <c r="H36" s="8" t="s">
        <v>78</v>
      </c>
      <c r="I36" s="7" t="n">
        <f aca="false">'January 2027 - March 2027'!E92</f>
        <v>13280.1884274079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customFormat="false" ht="21.6" hidden="false" customHeight="true" outlineLevel="0" collapsed="false">
      <c r="H37" s="8" t="s">
        <v>79</v>
      </c>
      <c r="I37" s="7" t="n">
        <f aca="false">'January 2027 - March 2027'!E100</f>
        <v>14056.1884274079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customFormat="false" ht="21.6" hidden="false" customHeight="true" outlineLevel="0" collapsed="false">
      <c r="A38" s="31" t="s">
        <v>80</v>
      </c>
      <c r="B38" s="31"/>
      <c r="C38" s="31"/>
      <c r="H38" s="8" t="s">
        <v>81</v>
      </c>
      <c r="I38" s="7" t="n">
        <f aca="false">'January 2027 - March 2027'!E109</f>
        <v>14982.1884274079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customFormat="false" ht="21.6" hidden="false" customHeight="true" outlineLevel="0" collapsed="false">
      <c r="A39" s="31" t="s">
        <v>30</v>
      </c>
      <c r="B39" s="31" t="s">
        <v>31</v>
      </c>
      <c r="C39" s="5" t="s">
        <v>32</v>
      </c>
      <c r="D39" s="32"/>
      <c r="H39" s="8" t="s">
        <v>82</v>
      </c>
      <c r="I39" s="7" t="n">
        <f aca="false">'April 2027 - June 2027'!E92</f>
        <v>15758.1884274079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customFormat="false" ht="21.6" hidden="false" customHeight="true" outlineLevel="0" collapsed="false">
      <c r="A40" s="33" t="s">
        <v>83</v>
      </c>
      <c r="B40" s="33"/>
      <c r="C40" s="33"/>
      <c r="H40" s="8" t="s">
        <v>84</v>
      </c>
      <c r="I40" s="7" t="n">
        <f aca="false">'April 2027 - June 2027'!E100</f>
        <v>16616.1884274079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customFormat="false" ht="21.6" hidden="false" customHeight="true" outlineLevel="0" collapsed="false">
      <c r="A41" s="14" t="s">
        <v>85</v>
      </c>
      <c r="B41" s="15"/>
      <c r="C41" s="34" t="n">
        <v>204</v>
      </c>
      <c r="H41" s="23" t="s">
        <v>86</v>
      </c>
      <c r="I41" s="7" t="n">
        <f aca="false">'April 2027 - June 2027'!E109</f>
        <v>17460.1884274079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customFormat="false" ht="21.6" hidden="false" customHeight="true" outlineLevel="0" collapsed="false">
      <c r="A42" s="14" t="s">
        <v>50</v>
      </c>
      <c r="B42" s="16"/>
      <c r="C42" s="34" t="n">
        <v>42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customFormat="false" ht="21.6" hidden="false" customHeight="true" outlineLevel="0" collapsed="false">
      <c r="A43" s="14" t="s">
        <v>87</v>
      </c>
      <c r="B43" s="15" t="s">
        <v>88</v>
      </c>
      <c r="C43" s="34" t="n">
        <v>197</v>
      </c>
      <c r="H43" s="2" t="s">
        <v>89</v>
      </c>
      <c r="I43" s="35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customFormat="false" ht="21.6" hidden="false" customHeight="true" outlineLevel="0" collapsed="false">
      <c r="A44" s="36"/>
      <c r="B44" s="9" t="s">
        <v>90</v>
      </c>
      <c r="C44" s="34" t="n">
        <f aca="false">SUM(C41:C43)</f>
        <v>443</v>
      </c>
      <c r="H44" s="5" t="s">
        <v>91</v>
      </c>
      <c r="I44" s="5" t="s">
        <v>92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customFormat="false" ht="21.6" hidden="false" customHeight="true" outlineLevel="0" collapsed="false">
      <c r="A45" s="33" t="s">
        <v>93</v>
      </c>
      <c r="B45" s="33"/>
      <c r="C45" s="33"/>
      <c r="H45" s="8" t="s">
        <v>94</v>
      </c>
      <c r="I45" s="7" t="n">
        <f aca="false">C87</f>
        <v>-21050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customFormat="false" ht="21.6" hidden="false" customHeight="true" outlineLevel="0" collapsed="false">
      <c r="A46" s="14" t="s">
        <v>95</v>
      </c>
      <c r="B46" s="15"/>
      <c r="C46" s="34" t="n">
        <v>0</v>
      </c>
      <c r="H46" s="8" t="s">
        <v>96</v>
      </c>
      <c r="I46" s="7" t="n">
        <f aca="false">C87+SUM(E100,E112,E124)</f>
        <v>-11550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customFormat="false" ht="21.6" hidden="false" customHeight="true" outlineLevel="0" collapsed="false">
      <c r="A47" s="14" t="s">
        <v>97</v>
      </c>
      <c r="B47" s="15"/>
      <c r="C47" s="34" t="n">
        <v>0</v>
      </c>
      <c r="H47" s="37" t="s">
        <v>98</v>
      </c>
      <c r="I47" s="7" t="n">
        <f aca="false">('July 2024 - September 2024'!C5)</f>
        <v>-8400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customFormat="false" ht="21.6" hidden="false" customHeight="true" outlineLevel="0" collapsed="false">
      <c r="A48" s="14" t="s">
        <v>99</v>
      </c>
      <c r="B48" s="15"/>
      <c r="C48" s="34" t="n">
        <v>0</v>
      </c>
      <c r="H48" s="8" t="s">
        <v>100</v>
      </c>
      <c r="I48" s="7" t="n">
        <f aca="false">('October 2024 - December 2024'!C5)</f>
        <v>-7600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customFormat="false" ht="21.6" hidden="false" customHeight="true" outlineLevel="0" collapsed="false">
      <c r="A49" s="14" t="s">
        <v>101</v>
      </c>
      <c r="B49" s="15"/>
      <c r="C49" s="34" t="n">
        <v>0</v>
      </c>
      <c r="H49" s="37" t="s">
        <v>102</v>
      </c>
      <c r="I49" s="7" t="n">
        <f aca="false">('January 2025 - March 2025'!C5)</f>
        <v>-6300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customFormat="false" ht="21.6" hidden="false" customHeight="true" outlineLevel="0" collapsed="false">
      <c r="A50" s="17"/>
      <c r="B50" s="9" t="s">
        <v>103</v>
      </c>
      <c r="C50" s="34" t="n">
        <f aca="false">SUM(C46:C49)</f>
        <v>0</v>
      </c>
      <c r="H50" s="37" t="s">
        <v>104</v>
      </c>
      <c r="I50" s="7" t="n">
        <f aca="false">('April 2025 - June 2025'!C5)</f>
        <v>-3600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customFormat="false" ht="21.6" hidden="false" customHeight="true" outlineLevel="0" collapsed="false">
      <c r="A51" s="33" t="s">
        <v>105</v>
      </c>
      <c r="B51" s="33"/>
      <c r="C51" s="33"/>
      <c r="H51" s="37" t="s">
        <v>106</v>
      </c>
      <c r="I51" s="7" t="n">
        <f aca="false">('July 2025 - September 2025'!C5)</f>
        <v>-900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customFormat="false" ht="21.6" hidden="false" customHeight="true" outlineLevel="0" collapsed="false">
      <c r="A52" s="14" t="s">
        <v>107</v>
      </c>
      <c r="B52" s="15" t="s">
        <v>108</v>
      </c>
      <c r="C52" s="34" t="n">
        <v>0</v>
      </c>
      <c r="H52" s="37" t="s">
        <v>109</v>
      </c>
      <c r="I52" s="7" t="n">
        <f aca="false">('October 2025 - December 2025'!C5)</f>
        <v>0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customFormat="false" ht="21.6" hidden="false" customHeight="true" outlineLevel="0" collapsed="false">
      <c r="A53" s="14" t="s">
        <v>110</v>
      </c>
      <c r="B53" s="15" t="s">
        <v>111</v>
      </c>
      <c r="C53" s="34" t="n">
        <v>0</v>
      </c>
      <c r="D53" s="38"/>
      <c r="H53" s="37" t="s">
        <v>112</v>
      </c>
      <c r="I53" s="7" t="n">
        <f aca="false">('January 2026 - March 2026'!C5)</f>
        <v>0</v>
      </c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customFormat="false" ht="21.6" hidden="false" customHeight="true" outlineLevel="0" collapsed="false">
      <c r="A54" s="17"/>
      <c r="B54" s="9" t="s">
        <v>113</v>
      </c>
      <c r="C54" s="34" t="n">
        <f aca="false">SUM(C52:C53)</f>
        <v>0</v>
      </c>
      <c r="H54" s="37" t="s">
        <v>114</v>
      </c>
      <c r="I54" s="7" t="n">
        <f aca="false">('April 2026 - June 2026'!C5)</f>
        <v>0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customFormat="false" ht="21.6" hidden="false" customHeight="true" outlineLevel="0" collapsed="false">
      <c r="A55" s="33" t="s">
        <v>115</v>
      </c>
      <c r="B55" s="33"/>
      <c r="C55" s="33"/>
      <c r="H55" s="37" t="s">
        <v>116</v>
      </c>
      <c r="I55" s="7" t="n">
        <f aca="false">('July 2026 - September 2026'!C5)</f>
        <v>0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customFormat="false" ht="21.6" hidden="false" customHeight="true" outlineLevel="0" collapsed="false">
      <c r="A56" s="14" t="s">
        <v>117</v>
      </c>
      <c r="B56" s="15" t="s">
        <v>118</v>
      </c>
      <c r="C56" s="34" t="n">
        <v>0</v>
      </c>
      <c r="H56" s="37" t="s">
        <v>119</v>
      </c>
      <c r="I56" s="7" t="n">
        <f aca="false">('October 2026 - December 2026'!C5)</f>
        <v>0</v>
      </c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customFormat="false" ht="21.6" hidden="false" customHeight="true" outlineLevel="0" collapsed="false">
      <c r="A57" s="17"/>
      <c r="B57" s="15" t="s">
        <v>120</v>
      </c>
      <c r="C57" s="34" t="n">
        <v>0</v>
      </c>
      <c r="H57" s="37" t="s">
        <v>121</v>
      </c>
      <c r="I57" s="7" t="n">
        <f aca="false">('January 2027 - March 2027'!C5)</f>
        <v>0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customFormat="false" ht="21.6" hidden="false" customHeight="true" outlineLevel="0" collapsed="false">
      <c r="A58" s="17"/>
      <c r="B58" s="15" t="s">
        <v>122</v>
      </c>
      <c r="C58" s="34" t="n">
        <v>0</v>
      </c>
      <c r="H58" s="37" t="s">
        <v>123</v>
      </c>
      <c r="I58" s="7" t="n">
        <f aca="false">('April 2027 - June 2027'!C5)</f>
        <v>0</v>
      </c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customFormat="false" ht="21.6" hidden="false" customHeight="true" outlineLevel="0" collapsed="false">
      <c r="A59" s="17"/>
      <c r="B59" s="9" t="s">
        <v>124</v>
      </c>
      <c r="C59" s="34" t="n">
        <f aca="false">SUM(C56:C58)</f>
        <v>0</v>
      </c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customFormat="false" ht="21.6" hidden="false" customHeight="true" outlineLevel="0" collapsed="false">
      <c r="A60" s="33" t="s">
        <v>125</v>
      </c>
      <c r="B60" s="33"/>
      <c r="C60" s="33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customFormat="false" ht="21.6" hidden="false" customHeight="true" outlineLevel="0" collapsed="false">
      <c r="A61" s="14" t="s">
        <v>126</v>
      </c>
      <c r="B61" s="15" t="s">
        <v>127</v>
      </c>
      <c r="C61" s="34" t="n">
        <v>0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customFormat="false" ht="30.25" hidden="false" customHeight="true" outlineLevel="0" collapsed="false">
      <c r="A62" s="17"/>
      <c r="B62" s="9" t="s">
        <v>128</v>
      </c>
      <c r="C62" s="34" t="n">
        <f aca="false">SUM(C61)</f>
        <v>0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customFormat="false" ht="21.6" hidden="false" customHeight="true" outlineLevel="0" collapsed="false">
      <c r="A63" s="33" t="s">
        <v>129</v>
      </c>
      <c r="B63" s="33"/>
      <c r="C63" s="33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customFormat="false" ht="43.2" hidden="false" customHeight="true" outlineLevel="0" collapsed="false">
      <c r="A64" s="14" t="s">
        <v>130</v>
      </c>
      <c r="B64" s="15" t="s">
        <v>131</v>
      </c>
      <c r="C64" s="34" t="n">
        <v>0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customFormat="false" ht="21.6" hidden="false" customHeight="true" outlineLevel="0" collapsed="false">
      <c r="A65" s="14" t="s">
        <v>132</v>
      </c>
      <c r="B65" s="15" t="s">
        <v>133</v>
      </c>
      <c r="C65" s="34" t="n">
        <v>0</v>
      </c>
    </row>
    <row r="66" customFormat="false" ht="43.2" hidden="false" customHeight="true" outlineLevel="0" collapsed="false">
      <c r="A66" s="14" t="s">
        <v>134</v>
      </c>
      <c r="B66" s="15" t="s">
        <v>135</v>
      </c>
      <c r="C66" s="34" t="n">
        <v>0</v>
      </c>
    </row>
    <row r="67" customFormat="false" ht="21.6" hidden="false" customHeight="true" outlineLevel="0" collapsed="false">
      <c r="A67" s="14" t="s">
        <v>136</v>
      </c>
      <c r="B67" s="15" t="s">
        <v>136</v>
      </c>
      <c r="C67" s="34" t="n">
        <v>0</v>
      </c>
    </row>
    <row r="68" customFormat="false" ht="21.6" hidden="false" customHeight="true" outlineLevel="0" collapsed="false">
      <c r="A68" s="17"/>
      <c r="B68" s="9" t="s">
        <v>137</v>
      </c>
      <c r="C68" s="34" t="n">
        <f aca="false">SUM(C64:C67)</f>
        <v>0</v>
      </c>
    </row>
    <row r="69" customFormat="false" ht="21.6" hidden="false" customHeight="true" outlineLevel="0" collapsed="false">
      <c r="A69" s="33" t="s">
        <v>138</v>
      </c>
      <c r="B69" s="33"/>
      <c r="C69" s="33"/>
    </row>
    <row r="70" customFormat="false" ht="21.6" hidden="false" customHeight="true" outlineLevel="0" collapsed="false">
      <c r="A70" s="14" t="s">
        <v>139</v>
      </c>
      <c r="B70" s="17"/>
      <c r="C70" s="34" t="n">
        <v>0</v>
      </c>
    </row>
    <row r="71" customFormat="false" ht="21.6" hidden="false" customHeight="true" outlineLevel="0" collapsed="false">
      <c r="A71" s="37" t="s">
        <v>140</v>
      </c>
      <c r="B71" s="16" t="s">
        <v>141</v>
      </c>
      <c r="C71" s="34" t="n">
        <v>0</v>
      </c>
    </row>
    <row r="72" customFormat="false" ht="21.6" hidden="false" customHeight="true" outlineLevel="0" collapsed="false">
      <c r="A72" s="14" t="s">
        <v>66</v>
      </c>
      <c r="B72" s="15" t="s">
        <v>142</v>
      </c>
      <c r="C72" s="34" t="n">
        <v>0</v>
      </c>
    </row>
    <row r="73" customFormat="false" ht="21.6" hidden="false" customHeight="true" outlineLevel="0" collapsed="false">
      <c r="A73" s="17"/>
      <c r="B73" s="9" t="s">
        <v>143</v>
      </c>
      <c r="C73" s="34" t="n">
        <f aca="false">SUM(C70:C72)</f>
        <v>0</v>
      </c>
    </row>
    <row r="74" customFormat="false" ht="21.6" hidden="false" customHeight="true" outlineLevel="0" collapsed="false">
      <c r="A74" s="33" t="s">
        <v>144</v>
      </c>
      <c r="B74" s="33"/>
      <c r="C74" s="33"/>
    </row>
    <row r="75" customFormat="false" ht="21.6" hidden="false" customHeight="true" outlineLevel="0" collapsed="false">
      <c r="A75" s="14" t="s">
        <v>145</v>
      </c>
      <c r="B75" s="16" t="s">
        <v>146</v>
      </c>
      <c r="C75" s="34" t="n">
        <v>300</v>
      </c>
    </row>
    <row r="76" customFormat="false" ht="21.6" hidden="false" customHeight="true" outlineLevel="0" collapsed="false">
      <c r="A76" s="14" t="s">
        <v>147</v>
      </c>
      <c r="B76" s="16" t="s">
        <v>148</v>
      </c>
      <c r="C76" s="34" t="n">
        <v>0</v>
      </c>
    </row>
    <row r="77" customFormat="false" ht="21.6" hidden="false" customHeight="true" outlineLevel="0" collapsed="false">
      <c r="A77" s="14" t="s">
        <v>149</v>
      </c>
      <c r="B77" s="16" t="s">
        <v>150</v>
      </c>
      <c r="C77" s="34" t="n">
        <v>0</v>
      </c>
    </row>
    <row r="78" customFormat="false" ht="21.6" hidden="false" customHeight="true" outlineLevel="0" collapsed="false">
      <c r="A78" s="14" t="s">
        <v>151</v>
      </c>
      <c r="B78" s="15" t="s">
        <v>152</v>
      </c>
      <c r="C78" s="34" t="n">
        <v>760</v>
      </c>
    </row>
    <row r="79" customFormat="false" ht="21.6" hidden="false" customHeight="true" outlineLevel="0" collapsed="false">
      <c r="A79" s="37"/>
      <c r="B79" s="39" t="s">
        <v>153</v>
      </c>
      <c r="C79" s="34" t="n">
        <f aca="false">SUM(C75:C78)</f>
        <v>1060</v>
      </c>
    </row>
    <row r="80" customFormat="false" ht="21.6" hidden="false" customHeight="true" outlineLevel="0" collapsed="false">
      <c r="A80" s="36"/>
      <c r="B80" s="39" t="s">
        <v>154</v>
      </c>
      <c r="C80" s="34" t="n">
        <f aca="false">C44+C50+C54+C59+C62+C68+C73+C79</f>
        <v>1503</v>
      </c>
    </row>
    <row r="81" customFormat="false" ht="21.6" hidden="false" customHeight="true" outlineLevel="0" collapsed="false">
      <c r="A81" s="33" t="s">
        <v>155</v>
      </c>
      <c r="B81" s="33"/>
      <c r="C81" s="33"/>
    </row>
    <row r="82" customFormat="false" ht="21.6" hidden="false" customHeight="true" outlineLevel="0" collapsed="false">
      <c r="A82" s="37" t="s">
        <v>156</v>
      </c>
      <c r="B82" s="16"/>
      <c r="C82" s="7" t="n">
        <f aca="false">-14550</f>
        <v>-14550</v>
      </c>
    </row>
    <row r="83" customFormat="false" ht="21.6" hidden="false" customHeight="true" outlineLevel="0" collapsed="false">
      <c r="A83" s="37" t="s">
        <v>157</v>
      </c>
      <c r="B83" s="16"/>
      <c r="C83" s="7" t="n">
        <f aca="false">-5000</f>
        <v>-5000</v>
      </c>
    </row>
    <row r="84" customFormat="false" ht="21.6" hidden="false" customHeight="true" outlineLevel="0" collapsed="false">
      <c r="A84" s="37" t="s">
        <v>158</v>
      </c>
      <c r="B84" s="16"/>
      <c r="C84" s="7" t="n">
        <f aca="false">-1500</f>
        <v>-1500</v>
      </c>
    </row>
    <row r="85" customFormat="false" ht="43.2" hidden="false" customHeight="true" outlineLevel="0" collapsed="false">
      <c r="A85" s="14" t="s">
        <v>159</v>
      </c>
      <c r="B85" s="16"/>
      <c r="C85" s="7" t="n">
        <v>0</v>
      </c>
    </row>
    <row r="86" customFormat="false" ht="43.2" hidden="false" customHeight="true" outlineLevel="0" collapsed="false">
      <c r="A86" s="14" t="s">
        <v>160</v>
      </c>
      <c r="B86" s="16"/>
      <c r="C86" s="7" t="n">
        <v>0</v>
      </c>
    </row>
    <row r="87" customFormat="false" ht="43.2" hidden="false" customHeight="true" outlineLevel="0" collapsed="false">
      <c r="A87" s="36"/>
      <c r="B87" s="39" t="s">
        <v>161</v>
      </c>
      <c r="C87" s="7" t="n">
        <f aca="false">SUM(C82:C86)</f>
        <v>-21050</v>
      </c>
    </row>
    <row r="88" customFormat="false" ht="21.6" hidden="false" customHeight="true" outlineLevel="0" collapsed="false">
      <c r="A88" s="17"/>
      <c r="B88" s="9" t="s">
        <v>162</v>
      </c>
      <c r="C88" s="34" t="n">
        <f aca="false">C80</f>
        <v>1503</v>
      </c>
    </row>
    <row r="89" customFormat="false" ht="21.6" hidden="false" customHeight="true" outlineLevel="0" collapsed="false"/>
    <row r="90" customFormat="false" ht="43.2" hidden="false" customHeight="true" outlineLevel="0" collapsed="false"/>
    <row r="91" customFormat="false" ht="21.6" hidden="false" customHeight="true" outlineLevel="0" collapsed="false">
      <c r="A91" s="40" t="s">
        <v>163</v>
      </c>
      <c r="B91" s="40"/>
      <c r="C91" s="40"/>
      <c r="D91" s="40"/>
      <c r="E91" s="40"/>
    </row>
    <row r="92" customFormat="false" ht="21.6" hidden="false" customHeight="true" outlineLevel="0" collapsed="false">
      <c r="A92" s="40" t="s">
        <v>164</v>
      </c>
      <c r="B92" s="40"/>
      <c r="C92" s="40" t="s">
        <v>31</v>
      </c>
      <c r="D92" s="40"/>
      <c r="E92" s="40" t="s">
        <v>32</v>
      </c>
    </row>
    <row r="93" customFormat="false" ht="21.6" hidden="false" customHeight="true" outlineLevel="0" collapsed="false">
      <c r="A93" s="37" t="s">
        <v>165</v>
      </c>
      <c r="B93" s="37"/>
      <c r="C93" s="16"/>
      <c r="D93" s="16"/>
      <c r="E93" s="34" t="n">
        <f aca="false">C88</f>
        <v>1503</v>
      </c>
    </row>
    <row r="94" customFormat="false" ht="21.6" hidden="false" customHeight="true" outlineLevel="0" collapsed="false">
      <c r="A94" s="41"/>
      <c r="B94" s="41"/>
      <c r="C94" s="42" t="s">
        <v>166</v>
      </c>
      <c r="D94" s="42"/>
      <c r="E94" s="7" t="n">
        <f aca="false">I3</f>
        <v>0</v>
      </c>
    </row>
    <row r="95" customFormat="false" ht="21.6" hidden="false" customHeight="true" outlineLevel="0" collapsed="false"/>
    <row r="96" customFormat="false" ht="21.6" hidden="false" customHeight="true" outlineLevel="0" collapsed="false">
      <c r="A96" s="40" t="s">
        <v>167</v>
      </c>
      <c r="B96" s="40"/>
      <c r="C96" s="40"/>
      <c r="D96" s="40"/>
      <c r="E96" s="40"/>
    </row>
    <row r="97" customFormat="false" ht="21.6" hidden="false" customHeight="true" outlineLevel="0" collapsed="false">
      <c r="A97" s="40" t="s">
        <v>164</v>
      </c>
      <c r="B97" s="40"/>
      <c r="C97" s="40" t="s">
        <v>31</v>
      </c>
      <c r="D97" s="40"/>
      <c r="E97" s="40" t="s">
        <v>32</v>
      </c>
    </row>
    <row r="98" customFormat="false" ht="21.6" hidden="false" customHeight="true" outlineLevel="0" collapsed="false">
      <c r="A98" s="37" t="s">
        <v>168</v>
      </c>
      <c r="B98" s="37"/>
      <c r="C98" s="43"/>
      <c r="D98" s="43"/>
      <c r="E98" s="7" t="n">
        <f aca="false">E94</f>
        <v>0</v>
      </c>
    </row>
    <row r="99" customFormat="false" ht="21.6" hidden="false" customHeight="true" outlineLevel="0" collapsed="false">
      <c r="A99" s="37" t="s">
        <v>144</v>
      </c>
      <c r="B99" s="37"/>
      <c r="C99" s="16" t="s">
        <v>169</v>
      </c>
      <c r="D99" s="16"/>
      <c r="E99" s="34" t="n">
        <v>0</v>
      </c>
    </row>
    <row r="100" customFormat="false" ht="21.6" hidden="false" customHeight="true" outlineLevel="0" collapsed="false">
      <c r="A100" s="37"/>
      <c r="B100" s="37"/>
      <c r="C100" s="16" t="s">
        <v>170</v>
      </c>
      <c r="D100" s="16"/>
      <c r="E100" s="34" t="n">
        <v>1000</v>
      </c>
    </row>
    <row r="101" customFormat="false" ht="21.6" hidden="false" customHeight="true" outlineLevel="0" collapsed="false">
      <c r="A101" s="37"/>
      <c r="B101" s="37"/>
      <c r="C101" s="16" t="s">
        <v>171</v>
      </c>
      <c r="D101" s="16"/>
      <c r="E101" s="34" t="n">
        <v>140</v>
      </c>
    </row>
    <row r="102" customFormat="false" ht="21.6" hidden="false" customHeight="true" outlineLevel="0" collapsed="false">
      <c r="A102" s="37"/>
      <c r="B102" s="37"/>
      <c r="C102" s="16" t="s">
        <v>172</v>
      </c>
      <c r="D102" s="16"/>
      <c r="E102" s="34" t="n">
        <v>68</v>
      </c>
    </row>
    <row r="103" customFormat="false" ht="21.6" hidden="false" customHeight="true" outlineLevel="0" collapsed="false">
      <c r="A103" s="37"/>
      <c r="B103" s="37"/>
      <c r="C103" s="16" t="s">
        <v>173</v>
      </c>
      <c r="D103" s="16"/>
      <c r="E103" s="34" t="n">
        <v>420</v>
      </c>
    </row>
    <row r="104" customFormat="false" ht="21.6" hidden="false" customHeight="true" outlineLevel="0" collapsed="false">
      <c r="A104" s="37"/>
      <c r="B104" s="37"/>
      <c r="C104" s="16" t="s">
        <v>174</v>
      </c>
      <c r="D104" s="16"/>
      <c r="E104" s="34" t="n">
        <v>775.68</v>
      </c>
    </row>
    <row r="105" customFormat="false" ht="21.6" hidden="false" customHeight="true" outlineLevel="0" collapsed="false">
      <c r="A105" s="37" t="s">
        <v>165</v>
      </c>
      <c r="B105" s="37"/>
      <c r="C105" s="16" t="s">
        <v>175</v>
      </c>
      <c r="D105" s="16"/>
      <c r="E105" s="34" t="n">
        <f aca="false">C88</f>
        <v>1503</v>
      </c>
    </row>
    <row r="106" customFormat="false" ht="21.6" hidden="false" customHeight="true" outlineLevel="0" collapsed="false">
      <c r="A106" s="41"/>
      <c r="B106" s="41"/>
      <c r="C106" s="39" t="s">
        <v>176</v>
      </c>
      <c r="D106" s="39"/>
      <c r="E106" s="7" t="n">
        <f aca="false">SUM(E24,E98)-SUM(E99:E105)</f>
        <v>-416.68</v>
      </c>
    </row>
    <row r="107" customFormat="false" ht="21.6" hidden="false" customHeight="true" outlineLevel="0" collapsed="false">
      <c r="A107" s="44"/>
      <c r="B107" s="44"/>
      <c r="C107" s="44"/>
      <c r="D107" s="44"/>
      <c r="E107" s="44"/>
    </row>
    <row r="108" customFormat="false" ht="21.6" hidden="false" customHeight="true" outlineLevel="0" collapsed="false">
      <c r="A108" s="44"/>
      <c r="B108" s="44"/>
      <c r="C108" s="44"/>
      <c r="D108" s="44"/>
      <c r="E108" s="44"/>
    </row>
    <row r="109" customFormat="false" ht="21.6" hidden="false" customHeight="true" outlineLevel="0" collapsed="false">
      <c r="A109" s="40" t="s">
        <v>177</v>
      </c>
      <c r="B109" s="40"/>
      <c r="C109" s="40"/>
      <c r="D109" s="40"/>
      <c r="E109" s="40"/>
    </row>
    <row r="110" customFormat="false" ht="21.6" hidden="false" customHeight="true" outlineLevel="0" collapsed="false">
      <c r="A110" s="40" t="s">
        <v>164</v>
      </c>
      <c r="B110" s="40"/>
      <c r="C110" s="40" t="s">
        <v>31</v>
      </c>
      <c r="D110" s="40"/>
      <c r="E110" s="40" t="s">
        <v>32</v>
      </c>
    </row>
    <row r="111" customFormat="false" ht="21.6" hidden="false" customHeight="true" outlineLevel="0" collapsed="false">
      <c r="A111" s="37" t="s">
        <v>178</v>
      </c>
      <c r="B111" s="37"/>
      <c r="C111" s="43"/>
      <c r="D111" s="43"/>
      <c r="E111" s="7" t="n">
        <f aca="false">E106</f>
        <v>-416.68</v>
      </c>
    </row>
    <row r="112" customFormat="false" ht="21.6" hidden="false" customHeight="true" outlineLevel="0" collapsed="false">
      <c r="A112" s="37" t="s">
        <v>144</v>
      </c>
      <c r="B112" s="37"/>
      <c r="C112" s="16" t="s">
        <v>179</v>
      </c>
      <c r="D112" s="16"/>
      <c r="E112" s="34" t="n">
        <v>4000</v>
      </c>
    </row>
    <row r="113" customFormat="false" ht="21.6" hidden="false" customHeight="true" outlineLevel="0" collapsed="false">
      <c r="A113" s="37"/>
      <c r="B113" s="37"/>
      <c r="C113" s="16" t="s">
        <v>180</v>
      </c>
      <c r="D113" s="16"/>
      <c r="E113" s="34" t="n">
        <v>2254</v>
      </c>
    </row>
    <row r="114" customFormat="false" ht="43.2" hidden="false" customHeight="true" outlineLevel="0" collapsed="false">
      <c r="A114" s="37"/>
      <c r="B114" s="37"/>
      <c r="C114" s="15" t="s">
        <v>181</v>
      </c>
      <c r="D114" s="15"/>
      <c r="E114" s="34" t="n">
        <v>560</v>
      </c>
    </row>
    <row r="115" customFormat="false" ht="21.6" hidden="false" customHeight="true" outlineLevel="0" collapsed="false">
      <c r="A115" s="37"/>
      <c r="B115" s="37"/>
      <c r="C115" s="16" t="s">
        <v>182</v>
      </c>
      <c r="D115" s="16"/>
      <c r="E115" s="34" t="n">
        <v>0</v>
      </c>
    </row>
    <row r="116" customFormat="false" ht="43.2" hidden="false" customHeight="true" outlineLevel="0" collapsed="false">
      <c r="A116" s="37"/>
      <c r="B116" s="37"/>
      <c r="C116" s="15" t="s">
        <v>183</v>
      </c>
      <c r="D116" s="15"/>
      <c r="E116" s="34" t="n">
        <v>700</v>
      </c>
    </row>
    <row r="117" customFormat="false" ht="21.6" hidden="false" customHeight="true" outlineLevel="0" collapsed="false">
      <c r="A117" s="37"/>
      <c r="B117" s="37"/>
      <c r="C117" s="15" t="s">
        <v>184</v>
      </c>
      <c r="D117" s="15"/>
      <c r="E117" s="34" t="n">
        <v>498</v>
      </c>
    </row>
    <row r="118" customFormat="false" ht="21.6" hidden="false" customHeight="true" outlineLevel="0" collapsed="false">
      <c r="A118" s="37"/>
      <c r="B118" s="37"/>
      <c r="C118" s="16" t="s">
        <v>185</v>
      </c>
      <c r="D118" s="16"/>
      <c r="E118" s="34" t="n">
        <v>368</v>
      </c>
    </row>
    <row r="119" customFormat="false" ht="21.6" hidden="false" customHeight="true" outlineLevel="0" collapsed="false">
      <c r="A119" s="37"/>
      <c r="B119" s="37"/>
      <c r="C119" s="16" t="s">
        <v>186</v>
      </c>
      <c r="D119" s="16"/>
      <c r="E119" s="34" t="n">
        <v>204</v>
      </c>
    </row>
    <row r="120" customFormat="false" ht="21.6" hidden="false" customHeight="true" outlineLevel="0" collapsed="false">
      <c r="A120" s="37"/>
      <c r="B120" s="37"/>
      <c r="C120" s="16" t="s">
        <v>187</v>
      </c>
      <c r="D120" s="16"/>
      <c r="E120" s="34" t="n">
        <v>207.5</v>
      </c>
    </row>
    <row r="121" customFormat="false" ht="21.6" hidden="false" customHeight="true" outlineLevel="0" collapsed="false">
      <c r="A121" s="37"/>
      <c r="B121" s="37"/>
      <c r="C121" s="16" t="s">
        <v>188</v>
      </c>
      <c r="D121" s="16"/>
      <c r="E121" s="34" t="n">
        <v>187</v>
      </c>
    </row>
    <row r="122" customFormat="false" ht="21.6" hidden="false" customHeight="true" outlineLevel="0" collapsed="false">
      <c r="A122" s="37"/>
      <c r="B122" s="37"/>
      <c r="C122" s="16" t="s">
        <v>189</v>
      </c>
      <c r="D122" s="16"/>
      <c r="E122" s="34" t="n">
        <v>391.5</v>
      </c>
    </row>
    <row r="123" customFormat="false" ht="21.6" hidden="false" customHeight="true" outlineLevel="0" collapsed="false">
      <c r="A123" s="37"/>
      <c r="B123" s="37"/>
      <c r="C123" s="16" t="s">
        <v>190</v>
      </c>
      <c r="D123" s="16"/>
      <c r="E123" s="34" t="n">
        <v>966.7</v>
      </c>
    </row>
    <row r="124" customFormat="false" ht="21.6" hidden="false" customHeight="true" outlineLevel="0" collapsed="false">
      <c r="A124" s="37"/>
      <c r="B124" s="37"/>
      <c r="C124" s="16" t="s">
        <v>191</v>
      </c>
      <c r="D124" s="16"/>
      <c r="E124" s="34" t="n">
        <v>4500</v>
      </c>
    </row>
    <row r="125" customFormat="false" ht="21.6" hidden="false" customHeight="true" outlineLevel="0" collapsed="false">
      <c r="A125" s="37" t="s">
        <v>165</v>
      </c>
      <c r="B125" s="37"/>
      <c r="C125" s="45"/>
      <c r="D125" s="45"/>
      <c r="E125" s="34" t="n">
        <f aca="false">C88</f>
        <v>1503</v>
      </c>
    </row>
    <row r="126" customFormat="false" ht="21.6" hidden="false" customHeight="true" outlineLevel="0" collapsed="false">
      <c r="A126" s="41"/>
      <c r="B126" s="41"/>
      <c r="C126" s="39" t="s">
        <v>176</v>
      </c>
      <c r="D126" s="39"/>
      <c r="E126" s="7" t="n">
        <f aca="false">(E36+E111)-SUM(E112:E125)</f>
        <v>3260.12</v>
      </c>
    </row>
    <row r="127" customFormat="false" ht="21.6" hidden="false" customHeight="true" outlineLevel="0" collapsed="false"/>
    <row r="128" customFormat="false" ht="21.6" hidden="false" customHeight="true" outlineLevel="0" collapsed="false"/>
    <row r="129" customFormat="false" ht="21.6" hidden="false" customHeight="true" outlineLevel="0" collapsed="false"/>
    <row r="130" customFormat="false" ht="21.6" hidden="false" customHeight="true" outlineLevel="0" collapsed="false"/>
    <row r="131" customFormat="false" ht="21.6" hidden="false" customHeight="true" outlineLevel="0" collapsed="false"/>
    <row r="132" customFormat="false" ht="21.6" hidden="false" customHeight="true" outlineLevel="0" collapsed="false"/>
    <row r="133" customFormat="false" ht="13.5" hidden="false" customHeight="true" outlineLevel="0" collapsed="false"/>
    <row r="134" customFormat="false" ht="17.25" hidden="false" customHeight="true" outlineLevel="0" collapsed="false"/>
    <row r="135" customFormat="false" ht="21.6" hidden="false" customHeight="true" outlineLevel="0" collapsed="false"/>
    <row r="136" customFormat="false" ht="21.6" hidden="false" customHeight="true" outlineLevel="0" collapsed="false"/>
    <row r="137" customFormat="false" ht="21.6" hidden="false" customHeight="true" outlineLevel="0" collapsed="false"/>
    <row r="138" customFormat="false" ht="21.6" hidden="false" customHeight="true" outlineLevel="0" collapsed="false"/>
    <row r="139" customFormat="false" ht="21.6" hidden="false" customHeight="true" outlineLevel="0" collapsed="false"/>
    <row r="140" customFormat="false" ht="30.25" hidden="false" customHeight="true" outlineLevel="0" collapsed="false"/>
    <row r="141" customFormat="false" ht="21.6" hidden="false" customHeight="true" outlineLevel="0" collapsed="false"/>
    <row r="142" customFormat="false" ht="30.25" hidden="false" customHeight="true" outlineLevel="0" collapsed="false"/>
    <row r="143" customFormat="false" ht="21.6" hidden="false" customHeight="true" outlineLevel="0" collapsed="false"/>
    <row r="144" customFormat="false" ht="21.6" hidden="false" customHeight="true" outlineLevel="0" collapsed="false"/>
    <row r="145" customFormat="false" ht="21.6" hidden="false" customHeight="true" outlineLevel="0" collapsed="false"/>
    <row r="146" customFormat="false" ht="21.6" hidden="false" customHeight="true" outlineLevel="0" collapsed="false"/>
    <row r="147" customFormat="false" ht="21.6" hidden="false" customHeight="true" outlineLevel="0" collapsed="false"/>
    <row r="148" customFormat="false" ht="21.6" hidden="false" customHeight="true" outlineLevel="0" collapsed="false"/>
    <row r="149" customFormat="false" ht="21.6" hidden="false" customHeight="true" outlineLevel="0" collapsed="false"/>
    <row r="150" customFormat="false" ht="21.6" hidden="false" customHeight="true" outlineLevel="0" collapsed="false"/>
    <row r="151" customFormat="false" ht="21.6" hidden="false" customHeight="true" outlineLevel="0" collapsed="false"/>
    <row r="152" customFormat="false" ht="21.6" hidden="false" customHeight="true" outlineLevel="0" collapsed="false"/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  <row r="1035" customFormat="false" ht="13.5" hidden="false" customHeight="true" outlineLevel="0" collapsed="false">
      <c r="A1035" s="18"/>
      <c r="B1035" s="18"/>
    </row>
    <row r="1036" customFormat="false" ht="13.5" hidden="false" customHeight="true" outlineLevel="0" collapsed="false">
      <c r="A1036" s="18"/>
      <c r="B1036" s="18"/>
    </row>
    <row r="1037" customFormat="false" ht="13.5" hidden="false" customHeight="true" outlineLevel="0" collapsed="false">
      <c r="A1037" s="18"/>
      <c r="B1037" s="18"/>
    </row>
    <row r="1038" customFormat="false" ht="13.5" hidden="false" customHeight="true" outlineLevel="0" collapsed="false">
      <c r="A1038" s="18"/>
      <c r="B1038" s="18"/>
    </row>
    <row r="1039" customFormat="false" ht="13.5" hidden="false" customHeight="true" outlineLevel="0" collapsed="false">
      <c r="A1039" s="18"/>
      <c r="B1039" s="18"/>
    </row>
    <row r="1040" customFormat="false" ht="13.5" hidden="false" customHeight="true" outlineLevel="0" collapsed="false">
      <c r="A1040" s="18"/>
      <c r="B1040" s="18"/>
    </row>
    <row r="1041" customFormat="false" ht="13.5" hidden="false" customHeight="true" outlineLevel="0" collapsed="false">
      <c r="A1041" s="18"/>
      <c r="B1041" s="18"/>
    </row>
    <row r="1042" customFormat="false" ht="13.5" hidden="false" customHeight="true" outlineLevel="0" collapsed="false">
      <c r="A1042" s="18"/>
      <c r="B1042" s="18"/>
    </row>
    <row r="1043" customFormat="false" ht="13.5" hidden="false" customHeight="true" outlineLevel="0" collapsed="false">
      <c r="A1043" s="18"/>
      <c r="B1043" s="18"/>
    </row>
    <row r="1044" customFormat="false" ht="13.5" hidden="false" customHeight="true" outlineLevel="0" collapsed="false">
      <c r="A1044" s="18"/>
      <c r="B1044" s="18"/>
    </row>
    <row r="1045" customFormat="false" ht="13.5" hidden="false" customHeight="true" outlineLevel="0" collapsed="false">
      <c r="A1045" s="18"/>
      <c r="B1045" s="18"/>
    </row>
    <row r="1046" customFormat="false" ht="13.5" hidden="false" customHeight="true" outlineLevel="0" collapsed="false">
      <c r="A1046" s="18"/>
      <c r="B1046" s="18"/>
    </row>
    <row r="1047" customFormat="false" ht="13.5" hidden="false" customHeight="true" outlineLevel="0" collapsed="false">
      <c r="A1047" s="18"/>
      <c r="B1047" s="18"/>
    </row>
    <row r="1048" customFormat="false" ht="13.5" hidden="false" customHeight="true" outlineLevel="0" collapsed="false">
      <c r="A1048" s="18"/>
      <c r="B1048" s="18"/>
    </row>
    <row r="1049" customFormat="false" ht="13.5" hidden="false" customHeight="true" outlineLevel="0" collapsed="false">
      <c r="A1049" s="18"/>
      <c r="B1049" s="18"/>
    </row>
    <row r="1050" customFormat="false" ht="13.5" hidden="false" customHeight="true" outlineLevel="0" collapsed="false">
      <c r="A1050" s="18"/>
      <c r="B1050" s="18"/>
    </row>
    <row r="1051" customFormat="false" ht="13.5" hidden="false" customHeight="true" outlineLevel="0" collapsed="false">
      <c r="A1051" s="18"/>
      <c r="B1051" s="18"/>
    </row>
    <row r="1052" customFormat="false" ht="13.5" hidden="false" customHeight="true" outlineLevel="0" collapsed="false">
      <c r="A1052" s="18"/>
      <c r="B1052" s="18"/>
    </row>
    <row r="1053" customFormat="false" ht="13.5" hidden="false" customHeight="true" outlineLevel="0" collapsed="false">
      <c r="A1053" s="18"/>
      <c r="B1053" s="18"/>
    </row>
    <row r="1054" customFormat="false" ht="13.5" hidden="false" customHeight="true" outlineLevel="0" collapsed="false">
      <c r="A1054" s="18"/>
      <c r="B1054" s="18"/>
    </row>
    <row r="1055" customFormat="false" ht="13.5" hidden="false" customHeight="true" outlineLevel="0" collapsed="false">
      <c r="A1055" s="18"/>
      <c r="B1055" s="18"/>
    </row>
    <row r="1056" customFormat="false" ht="13.5" hidden="false" customHeight="true" outlineLevel="0" collapsed="false">
      <c r="A1056" s="18"/>
      <c r="B1056" s="18"/>
    </row>
    <row r="1057" customFormat="false" ht="13.5" hidden="false" customHeight="true" outlineLevel="0" collapsed="false">
      <c r="A1057" s="18"/>
      <c r="B1057" s="18"/>
    </row>
    <row r="1058" customFormat="false" ht="13.5" hidden="false" customHeight="true" outlineLevel="0" collapsed="false">
      <c r="A1058" s="18"/>
      <c r="B1058" s="18"/>
    </row>
    <row r="1059" customFormat="false" ht="13.5" hidden="false" customHeight="true" outlineLevel="0" collapsed="false">
      <c r="A1059" s="18"/>
      <c r="B1059" s="18"/>
    </row>
    <row r="1060" customFormat="false" ht="13.5" hidden="false" customHeight="true" outlineLevel="0" collapsed="false">
      <c r="A1060" s="18"/>
      <c r="B1060" s="18"/>
    </row>
    <row r="1061" customFormat="false" ht="13.5" hidden="false" customHeight="true" outlineLevel="0" collapsed="false">
      <c r="A1061" s="18"/>
      <c r="B1061" s="18"/>
    </row>
    <row r="1062" customFormat="false" ht="13.5" hidden="false" customHeight="true" outlineLevel="0" collapsed="false">
      <c r="A1062" s="18"/>
      <c r="B1062" s="18"/>
    </row>
    <row r="1063" customFormat="false" ht="13.5" hidden="false" customHeight="true" outlineLevel="0" collapsed="false">
      <c r="A1063" s="18"/>
      <c r="B1063" s="18"/>
    </row>
    <row r="1064" customFormat="false" ht="13.5" hidden="false" customHeight="true" outlineLevel="0" collapsed="false">
      <c r="A1064" s="18"/>
      <c r="B1064" s="18"/>
    </row>
    <row r="1065" customFormat="false" ht="13.5" hidden="false" customHeight="true" outlineLevel="0" collapsed="false">
      <c r="A1065" s="18"/>
      <c r="B1065" s="18"/>
    </row>
  </sheetData>
  <mergeCells count="88">
    <mergeCell ref="A1:F1"/>
    <mergeCell ref="H1:I1"/>
    <mergeCell ref="A2:C2"/>
    <mergeCell ref="D2:F2"/>
    <mergeCell ref="A3:A11"/>
    <mergeCell ref="D3:D11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A26:E26"/>
    <mergeCell ref="A27:A28"/>
    <mergeCell ref="B27:B28"/>
    <mergeCell ref="C27:D28"/>
    <mergeCell ref="E27:E28"/>
    <mergeCell ref="C29:D29"/>
    <mergeCell ref="C30:D30"/>
    <mergeCell ref="A31:A32"/>
    <mergeCell ref="B31:B32"/>
    <mergeCell ref="C31:D32"/>
    <mergeCell ref="E31:E32"/>
    <mergeCell ref="C33:D33"/>
    <mergeCell ref="C34:D34"/>
    <mergeCell ref="C35:D35"/>
    <mergeCell ref="A36:C36"/>
    <mergeCell ref="A38:C38"/>
    <mergeCell ref="A40:C40"/>
    <mergeCell ref="A45:C45"/>
    <mergeCell ref="A51:C51"/>
    <mergeCell ref="A55:C55"/>
    <mergeCell ref="A60:C60"/>
    <mergeCell ref="A63:C63"/>
    <mergeCell ref="A69:C69"/>
    <mergeCell ref="A74:C74"/>
    <mergeCell ref="A81:C81"/>
    <mergeCell ref="A91:E91"/>
    <mergeCell ref="A92:B92"/>
    <mergeCell ref="C92:D92"/>
    <mergeCell ref="A93:B93"/>
    <mergeCell ref="C93:D93"/>
    <mergeCell ref="A94:B94"/>
    <mergeCell ref="C94:D94"/>
    <mergeCell ref="A96:E96"/>
    <mergeCell ref="A97:B97"/>
    <mergeCell ref="C97:D97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105:B105"/>
    <mergeCell ref="C105:D105"/>
    <mergeCell ref="A106:B106"/>
    <mergeCell ref="C106:D106"/>
    <mergeCell ref="A109:E109"/>
    <mergeCell ref="A110:B110"/>
    <mergeCell ref="C110:D110"/>
    <mergeCell ref="A111:B111"/>
    <mergeCell ref="C111:D111"/>
    <mergeCell ref="A112:B124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</mergeCells>
  <conditionalFormatting sqref="C26 C20:C21 D21 C40:C55 C62 E67 E73:E79 E91:E99 E86:E88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0.339583333333333" bottom="1" header="0.511811023622047" footer="0.511811023622047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022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E72" activeCellId="0" sqref="E72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446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9808.18842740787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9808.18842740787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94" t="s">
        <v>447</v>
      </c>
      <c r="B8" s="94"/>
      <c r="C8" s="94"/>
      <c r="D8" s="94"/>
      <c r="E8" s="94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95" t="s">
        <v>4</v>
      </c>
      <c r="B9" s="95" t="s">
        <v>30</v>
      </c>
      <c r="C9" s="95" t="s">
        <v>31</v>
      </c>
      <c r="D9" s="95"/>
      <c r="E9" s="95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448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449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450</v>
      </c>
      <c r="B12" s="15" t="s">
        <v>276</v>
      </c>
      <c r="C12" s="15" t="s">
        <v>36</v>
      </c>
      <c r="D12" s="15"/>
      <c r="E12" s="7" t="n">
        <v>68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 customFormat="false" ht="21.6" hidden="false" customHeight="true" outlineLevel="0" collapsed="false">
      <c r="A13" s="14" t="s">
        <v>451</v>
      </c>
      <c r="B13" s="15" t="s">
        <v>66</v>
      </c>
      <c r="C13" s="16" t="s">
        <v>214</v>
      </c>
      <c r="D13" s="16"/>
      <c r="E13" s="7" t="n"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</row>
    <row r="16" customFormat="false" ht="21.6" hidden="false" customHeight="true" outlineLevel="0" collapsed="false">
      <c r="A16" s="96" t="s">
        <v>452</v>
      </c>
      <c r="B16" s="96"/>
      <c r="C16" s="96"/>
      <c r="D16" s="96"/>
      <c r="E16" s="96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</row>
    <row r="17" customFormat="false" ht="21.6" hidden="false" customHeight="true" outlineLevel="0" collapsed="false">
      <c r="A17" s="95" t="s">
        <v>4</v>
      </c>
      <c r="B17" s="95" t="s">
        <v>30</v>
      </c>
      <c r="C17" s="95" t="s">
        <v>31</v>
      </c>
      <c r="D17" s="95"/>
      <c r="E17" s="95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</row>
    <row r="18" customFormat="false" ht="21.6" hidden="false" customHeight="true" outlineLevel="0" collapsed="false">
      <c r="A18" s="14" t="s">
        <v>453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</row>
    <row r="19" customFormat="false" ht="21.6" hidden="false" customHeight="true" outlineLevel="0" collapsed="false">
      <c r="A19" s="14" t="s">
        <v>454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SUM(E18:E19)</f>
        <v>2405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</row>
    <row r="22" customFormat="false" ht="21.6" hidden="false" customHeight="true" outlineLevel="0" collapsed="false">
      <c r="A22" s="95" t="s">
        <v>455</v>
      </c>
      <c r="B22" s="95"/>
      <c r="C22" s="95"/>
      <c r="D22" s="95"/>
      <c r="E22" s="95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</row>
    <row r="23" customFormat="false" ht="21.6" hidden="false" customHeight="true" outlineLevel="0" collapsed="false">
      <c r="A23" s="95" t="s">
        <v>4</v>
      </c>
      <c r="B23" s="95" t="s">
        <v>30</v>
      </c>
      <c r="C23" s="95" t="s">
        <v>31</v>
      </c>
      <c r="D23" s="95"/>
      <c r="E23" s="95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r="24" customFormat="false" ht="21.6" hidden="false" customHeight="true" outlineLevel="0" collapsed="false">
      <c r="A24" s="14" t="s">
        <v>456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</row>
    <row r="25" customFormat="false" ht="21.6" hidden="false" customHeight="true" outlineLevel="0" collapsed="false">
      <c r="A25" s="14" t="s">
        <v>457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</row>
    <row r="26" customFormat="false" ht="21.6" hidden="false" customHeight="true" outlineLevel="0" collapsed="false">
      <c r="A26" s="14" t="s">
        <v>458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SUM(E24:E26)</f>
        <v>2473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7"/>
      <c r="B31" s="17"/>
      <c r="C31" s="41"/>
    </row>
    <row r="32" customFormat="false" ht="21.6" hidden="false" customHeight="true" outlineLevel="0" collapsed="false">
      <c r="A32" s="31" t="s">
        <v>459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H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97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97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97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97" t="n">
        <v>900</v>
      </c>
    </row>
    <row r="75" customFormat="false" ht="21.6" hidden="false" customHeight="true" outlineLevel="0" collapsed="false">
      <c r="A75" s="37"/>
      <c r="B75" s="39" t="s">
        <v>153</v>
      </c>
      <c r="C75" s="97" t="n">
        <f aca="false">SUM(C71:C74)</f>
        <v>1320</v>
      </c>
    </row>
    <row r="76" customFormat="false" ht="21.6" hidden="false" customHeight="true" outlineLevel="0" collapsed="false">
      <c r="A76" s="37"/>
      <c r="B76" s="39" t="s">
        <v>23</v>
      </c>
      <c r="C76" s="97" t="n">
        <f aca="false">C38+C46+C50+C55+C58+C64+C69+C75</f>
        <v>1547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IF(('April 2026 - June 2026'!C78)+SUM(E90+E98+E107) &lt; 0,(('April 2026 - June 2026'!C78))+SUM(E90+E98+E107), TEXT((('April 2026 - June 2026'!C78))+SUM(E90+E98+E107),"+$0.00"))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IF(('April 2026 - June 2026'!C80)+SUM(0) &lt; 0,(('April 2026 - June 2026'!C80))+SUM(0), TEXT((('April 2026 - June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1547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79" t="s">
        <v>460</v>
      </c>
      <c r="B87" s="79"/>
      <c r="C87" s="79"/>
      <c r="D87" s="79"/>
      <c r="E87" s="79"/>
      <c r="G87" s="55" t="s">
        <v>257</v>
      </c>
      <c r="H87" s="34" t="n">
        <v>0</v>
      </c>
    </row>
    <row r="88" customFormat="false" ht="21.6" hidden="false" customHeight="true" outlineLevel="0" collapsed="false">
      <c r="A88" s="79" t="s">
        <v>164</v>
      </c>
      <c r="B88" s="79"/>
      <c r="C88" s="79" t="s">
        <v>31</v>
      </c>
      <c r="D88" s="79"/>
      <c r="E88" s="79" t="s">
        <v>32</v>
      </c>
      <c r="G88" s="76" t="s">
        <v>359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377</v>
      </c>
      <c r="D89" s="15"/>
      <c r="E89" s="34" t="n">
        <v>150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403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1547</v>
      </c>
      <c r="H91" s="1"/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('April 2026 - June 2026'!E109+E14)-SUM(E89:E91)</f>
        <v>8024.18842740787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2" t="s">
        <v>461</v>
      </c>
      <c r="B94" s="82"/>
      <c r="C94" s="82"/>
      <c r="D94" s="82"/>
      <c r="E94" s="82"/>
      <c r="G94" s="55" t="s">
        <v>257</v>
      </c>
      <c r="H94" s="34" t="n">
        <v>0</v>
      </c>
    </row>
    <row r="95" customFormat="false" ht="21.6" hidden="false" customHeight="true" outlineLevel="0" collapsed="false">
      <c r="A95" s="79" t="s">
        <v>164</v>
      </c>
      <c r="B95" s="79"/>
      <c r="C95" s="79" t="s">
        <v>31</v>
      </c>
      <c r="D95" s="79"/>
      <c r="E95" s="79" t="s">
        <v>32</v>
      </c>
      <c r="G95" s="76" t="s">
        <v>359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462</v>
      </c>
      <c r="B96" s="37"/>
      <c r="C96" s="16"/>
      <c r="D96" s="16"/>
      <c r="E96" s="7" t="n">
        <f aca="false">E92</f>
        <v>8024.18842740787</v>
      </c>
      <c r="G96" s="76"/>
      <c r="H96" s="57"/>
    </row>
    <row r="97" customFormat="false" ht="21.6" hidden="false" customHeight="true" outlineLevel="0" collapsed="false">
      <c r="A97" s="37" t="s">
        <v>144</v>
      </c>
      <c r="B97" s="37"/>
      <c r="C97" s="16" t="s">
        <v>385</v>
      </c>
      <c r="D97" s="16"/>
      <c r="E97" s="34" t="n">
        <v>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403</v>
      </c>
      <c r="D98" s="16"/>
      <c r="E98" s="34" t="n">
        <v>0</v>
      </c>
      <c r="H98" s="1"/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1547</v>
      </c>
      <c r="H99" s="1"/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(E20+E96)-SUM(E97:E99)</f>
        <v>8882.18842740787</v>
      </c>
      <c r="H100" s="1"/>
    </row>
    <row r="101" customFormat="false" ht="21.6" hidden="false" customHeight="true" outlineLevel="0" collapsed="false">
      <c r="A101" s="44"/>
      <c r="B101" s="44"/>
      <c r="C101" s="44"/>
      <c r="D101" s="44"/>
      <c r="E101" s="44"/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82" t="s">
        <v>463</v>
      </c>
      <c r="B103" s="82"/>
      <c r="C103" s="82"/>
      <c r="D103" s="82"/>
      <c r="E103" s="82"/>
      <c r="G103" s="55" t="s">
        <v>257</v>
      </c>
      <c r="H103" s="34" t="n">
        <v>0</v>
      </c>
    </row>
    <row r="104" customFormat="false" ht="21.6" hidden="false" customHeight="true" outlineLevel="0" collapsed="false">
      <c r="A104" s="79" t="s">
        <v>164</v>
      </c>
      <c r="B104" s="79"/>
      <c r="C104" s="79" t="s">
        <v>31</v>
      </c>
      <c r="D104" s="79"/>
      <c r="E104" s="79" t="s">
        <v>32</v>
      </c>
      <c r="G104" s="76" t="s">
        <v>359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464</v>
      </c>
      <c r="B105" s="37"/>
      <c r="C105" s="16"/>
      <c r="D105" s="16"/>
      <c r="E105" s="7" t="n">
        <f aca="false">E100</f>
        <v>8882.18842740787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385</v>
      </c>
      <c r="D106" s="16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403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1547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9808.18842740787</v>
      </c>
    </row>
    <row r="110" customFormat="false" ht="21.6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 C35:C38 C41:C46 C48:C50 C52:C55 C57:C58 C60:C64 C66:C69 C84 E89:E91 E97:E99 E106:E108">
    <cfRule type="cellIs" priority="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3"/>
  <sheetViews>
    <sheetView showFormulas="false" showGridLines="true" showRowColHeaders="true" showZeros="true" rightToLeft="false" tabSelected="false" showOutlineSymbols="true" defaultGridColor="true" view="normal" topLeftCell="A63" colorId="64" zoomScale="100" zoomScaleNormal="100" zoomScalePageLayoutView="100" workbookViewId="0">
      <selection pane="topLeft" activeCell="D73" activeCellId="0" sqref="D73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465</v>
      </c>
      <c r="B1" s="2"/>
      <c r="C1" s="2"/>
      <c r="D1" s="2"/>
      <c r="E1" s="2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E110</f>
        <v>12354.1884274079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12354.1884274079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C84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3" t="s">
        <v>466</v>
      </c>
      <c r="B8" s="83"/>
      <c r="C8" s="83"/>
      <c r="D8" s="83"/>
      <c r="E8" s="83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467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21.6" hidden="false" customHeight="true" outlineLevel="0" collapsed="false">
      <c r="A11" s="14" t="s">
        <v>468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customFormat="false" ht="21.6" hidden="false" customHeight="true" outlineLevel="0" collapsed="false">
      <c r="A12" s="14" t="s">
        <v>469</v>
      </c>
      <c r="B12" s="15" t="s">
        <v>276</v>
      </c>
      <c r="C12" s="15" t="s">
        <v>36</v>
      </c>
      <c r="D12" s="15"/>
      <c r="E12" s="7" t="n">
        <v>68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customFormat="false" ht="21.6" hidden="false" customHeight="true" outlineLevel="0" collapsed="false">
      <c r="A13" s="14" t="s">
        <v>470</v>
      </c>
      <c r="B13" s="15" t="s">
        <v>66</v>
      </c>
      <c r="C13" s="16" t="s">
        <v>214</v>
      </c>
      <c r="D13" s="16"/>
      <c r="E13" s="7" t="n"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471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472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473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SUM(E18:E19)</f>
        <v>2405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98" t="s">
        <v>474</v>
      </c>
      <c r="B22" s="98"/>
      <c r="C22" s="98"/>
      <c r="D22" s="98"/>
      <c r="E22" s="9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4" t="s">
        <v>475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476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477</v>
      </c>
      <c r="B26" s="15" t="s">
        <v>276</v>
      </c>
      <c r="C26" s="15" t="s">
        <v>36</v>
      </c>
      <c r="D26" s="15"/>
      <c r="E26" s="7" t="n">
        <v>68</v>
      </c>
    </row>
    <row r="27" customFormat="false" ht="21.6" hidden="false" customHeight="true" outlineLevel="0" collapsed="false">
      <c r="A27" s="14" t="s">
        <v>478</v>
      </c>
      <c r="B27" s="15" t="s">
        <v>66</v>
      </c>
      <c r="C27" s="16" t="s">
        <v>214</v>
      </c>
      <c r="D27" s="16"/>
      <c r="E27" s="7" t="n">
        <v>0</v>
      </c>
    </row>
    <row r="28" customFormat="false" ht="21.6" hidden="false" customHeight="true" outlineLevel="0" collapsed="false">
      <c r="A28" s="17"/>
      <c r="B28" s="17"/>
      <c r="C28" s="39" t="s">
        <v>38</v>
      </c>
      <c r="D28" s="39"/>
      <c r="E28" s="7" t="n">
        <f aca="false">SUM(E24:E27)</f>
        <v>2541</v>
      </c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  <c r="C31" s="18"/>
      <c r="D31" s="49"/>
      <c r="E31" s="50"/>
    </row>
    <row r="32" customFormat="false" ht="21.6" hidden="false" customHeight="true" outlineLevel="0" collapsed="false">
      <c r="A32" s="18"/>
      <c r="B32" s="18"/>
    </row>
    <row r="33" customFormat="false" ht="21.6" hidden="false" customHeight="true" outlineLevel="0" collapsed="false">
      <c r="A33" s="31" t="s">
        <v>479</v>
      </c>
      <c r="B33" s="31"/>
      <c r="C33" s="31"/>
    </row>
    <row r="34" customFormat="false" ht="21.6" hidden="false" customHeight="true" outlineLevel="0" collapsed="false">
      <c r="A34" s="31" t="s">
        <v>30</v>
      </c>
      <c r="B34" s="31" t="s">
        <v>31</v>
      </c>
      <c r="C34" s="5" t="s">
        <v>32</v>
      </c>
      <c r="D34" s="32"/>
    </row>
    <row r="35" customFormat="false" ht="21.6" hidden="false" customHeight="true" outlineLevel="0" collapsed="false">
      <c r="A35" s="33" t="s">
        <v>83</v>
      </c>
      <c r="B35" s="33"/>
      <c r="C35" s="33"/>
      <c r="I35" s="66" t="n">
        <v>9</v>
      </c>
    </row>
    <row r="36" customFormat="false" ht="21.6" hidden="false" customHeight="true" outlineLevel="0" collapsed="false">
      <c r="A36" s="14" t="s">
        <v>272</v>
      </c>
      <c r="B36" s="15"/>
      <c r="C36" s="34" t="n">
        <v>78</v>
      </c>
    </row>
    <row r="37" customFormat="false" ht="21.6" hidden="false" customHeight="true" outlineLevel="0" collapsed="false">
      <c r="A37" s="14" t="s">
        <v>50</v>
      </c>
      <c r="B37" s="16"/>
      <c r="C37" s="34" t="n">
        <v>0</v>
      </c>
    </row>
    <row r="38" customFormat="false" ht="21.6" hidden="false" customHeight="true" outlineLevel="0" collapsed="false">
      <c r="A38" s="14" t="s">
        <v>87</v>
      </c>
      <c r="B38" s="15" t="s">
        <v>88</v>
      </c>
      <c r="C38" s="34" t="n">
        <v>149</v>
      </c>
    </row>
    <row r="39" customFormat="false" ht="21.6" hidden="false" customHeight="true" outlineLevel="0" collapsed="false">
      <c r="A39" s="37"/>
      <c r="B39" s="9" t="s">
        <v>90</v>
      </c>
      <c r="C39" s="34" t="n">
        <f aca="false">SUM(C36:C38)</f>
        <v>227</v>
      </c>
    </row>
    <row r="40" customFormat="false" ht="21.6" hidden="false" customHeight="true" outlineLevel="0" collapsed="false">
      <c r="A40" s="33" t="s">
        <v>290</v>
      </c>
      <c r="B40" s="33"/>
      <c r="C40" s="33"/>
    </row>
    <row r="41" customFormat="false" ht="21.6" hidden="false" customHeight="true" outlineLevel="0" collapsed="false">
      <c r="A41" s="33"/>
      <c r="B41" s="33"/>
      <c r="C41" s="33"/>
    </row>
    <row r="42" customFormat="false" ht="21.6" hidden="false" customHeight="true" outlineLevel="0" collapsed="false">
      <c r="A42" s="14" t="s">
        <v>95</v>
      </c>
      <c r="B42" s="15"/>
      <c r="C42" s="34" t="n">
        <v>0</v>
      </c>
    </row>
    <row r="43" customFormat="false" ht="21.6" hidden="false" customHeight="true" outlineLevel="0" collapsed="false">
      <c r="A43" s="14" t="s">
        <v>97</v>
      </c>
      <c r="B43" s="15"/>
      <c r="C43" s="34" t="n">
        <v>0</v>
      </c>
    </row>
    <row r="44" customFormat="false" ht="21.6" hidden="false" customHeight="true" outlineLevel="0" collapsed="false">
      <c r="A44" s="14" t="s">
        <v>99</v>
      </c>
      <c r="B44" s="15"/>
      <c r="C44" s="34" t="n">
        <v>0</v>
      </c>
    </row>
    <row r="45" customFormat="false" ht="21.6" hidden="false" customHeight="true" outlineLevel="0" collapsed="false">
      <c r="A45" s="14" t="s">
        <v>101</v>
      </c>
      <c r="B45" s="15"/>
      <c r="C45" s="34" t="n">
        <v>0</v>
      </c>
    </row>
    <row r="46" customFormat="false" ht="43.2" hidden="false" customHeight="true" outlineLevel="0" collapsed="false">
      <c r="A46" s="14" t="s">
        <v>159</v>
      </c>
      <c r="B46" s="15"/>
      <c r="C46" s="34" t="n">
        <v>0</v>
      </c>
    </row>
    <row r="47" customFormat="false" ht="21.6" hidden="false" customHeight="true" outlineLevel="0" collapsed="false">
      <c r="A47" s="14"/>
      <c r="B47" s="9" t="s">
        <v>103</v>
      </c>
      <c r="C47" s="34" t="n">
        <f aca="false">SUM(C42:C46)</f>
        <v>0</v>
      </c>
    </row>
    <row r="48" customFormat="false" ht="21.6" hidden="false" customHeight="true" outlineLevel="0" collapsed="false">
      <c r="A48" s="33" t="s">
        <v>105</v>
      </c>
      <c r="B48" s="33"/>
      <c r="C48" s="33"/>
    </row>
    <row r="49" customFormat="false" ht="21.6" hidden="false" customHeight="true" outlineLevel="0" collapsed="false">
      <c r="A49" s="14" t="s">
        <v>107</v>
      </c>
      <c r="B49" s="15" t="s">
        <v>108</v>
      </c>
      <c r="C49" s="34" t="n">
        <v>0</v>
      </c>
    </row>
    <row r="50" customFormat="false" ht="21.6" hidden="false" customHeight="true" outlineLevel="0" collapsed="false">
      <c r="A50" s="14" t="s">
        <v>110</v>
      </c>
      <c r="B50" s="15" t="s">
        <v>111</v>
      </c>
      <c r="C50" s="34" t="n">
        <v>0</v>
      </c>
    </row>
    <row r="51" customFormat="false" ht="21.6" hidden="false" customHeight="true" outlineLevel="0" collapsed="false">
      <c r="A51" s="14"/>
      <c r="B51" s="9" t="s">
        <v>113</v>
      </c>
      <c r="C51" s="34" t="n">
        <f aca="false">SUM(C49:C50)</f>
        <v>0</v>
      </c>
    </row>
    <row r="52" customFormat="false" ht="21.6" hidden="false" customHeight="true" outlineLevel="0" collapsed="false">
      <c r="A52" s="33" t="s">
        <v>115</v>
      </c>
      <c r="B52" s="33"/>
      <c r="C52" s="33"/>
    </row>
    <row r="53" customFormat="false" ht="21.6" hidden="false" customHeight="true" outlineLevel="0" collapsed="false">
      <c r="A53" s="14" t="s">
        <v>117</v>
      </c>
      <c r="B53" s="15" t="s">
        <v>118</v>
      </c>
      <c r="C53" s="34" t="n">
        <v>0</v>
      </c>
    </row>
    <row r="54" customFormat="false" ht="21.6" hidden="false" customHeight="true" outlineLevel="0" collapsed="false">
      <c r="A54" s="37"/>
      <c r="B54" s="15" t="s">
        <v>120</v>
      </c>
      <c r="C54" s="34" t="n">
        <v>0</v>
      </c>
    </row>
    <row r="55" customFormat="false" ht="21.6" hidden="false" customHeight="true" outlineLevel="0" collapsed="false">
      <c r="A55" s="37"/>
      <c r="B55" s="15" t="s">
        <v>122</v>
      </c>
      <c r="C55" s="34" t="n">
        <v>0</v>
      </c>
    </row>
    <row r="56" customFormat="false" ht="21.6" hidden="false" customHeight="true" outlineLevel="0" collapsed="false">
      <c r="A56" s="37"/>
      <c r="B56" s="9" t="s">
        <v>124</v>
      </c>
      <c r="C56" s="34" t="n">
        <f aca="false">SUM(C53:C55)</f>
        <v>0</v>
      </c>
    </row>
    <row r="57" customFormat="false" ht="21.6" hidden="false" customHeight="true" outlineLevel="0" collapsed="false">
      <c r="A57" s="33" t="s">
        <v>125</v>
      </c>
      <c r="B57" s="33"/>
      <c r="C57" s="33"/>
    </row>
    <row r="58" customFormat="false" ht="21.6" hidden="false" customHeight="true" outlineLevel="0" collapsed="false">
      <c r="A58" s="14" t="s">
        <v>126</v>
      </c>
      <c r="B58" s="99" t="s">
        <v>127</v>
      </c>
      <c r="C58" s="34" t="n">
        <v>0</v>
      </c>
    </row>
    <row r="59" customFormat="false" ht="21.6" hidden="false" customHeight="true" outlineLevel="0" collapsed="false">
      <c r="A59" s="37"/>
      <c r="B59" s="9" t="s">
        <v>128</v>
      </c>
      <c r="C59" s="34" t="n">
        <f aca="false">SUM(C58)</f>
        <v>0</v>
      </c>
    </row>
    <row r="60" customFormat="false" ht="21.6" hidden="false" customHeight="true" outlineLevel="0" collapsed="false">
      <c r="A60" s="33" t="s">
        <v>129</v>
      </c>
      <c r="B60" s="33"/>
      <c r="C60" s="33"/>
    </row>
    <row r="61" customFormat="false" ht="43.2" hidden="false" customHeight="true" outlineLevel="0" collapsed="false">
      <c r="A61" s="14" t="s">
        <v>291</v>
      </c>
      <c r="B61" s="15" t="s">
        <v>131</v>
      </c>
      <c r="C61" s="34" t="n">
        <v>0</v>
      </c>
    </row>
    <row r="62" customFormat="false" ht="21.6" hidden="false" customHeight="true" outlineLevel="0" collapsed="false">
      <c r="A62" s="14" t="s">
        <v>132</v>
      </c>
      <c r="B62" s="15" t="s">
        <v>133</v>
      </c>
      <c r="C62" s="34" t="n">
        <v>0</v>
      </c>
    </row>
    <row r="63" customFormat="false" ht="43.2" hidden="false" customHeight="true" outlineLevel="0" collapsed="false">
      <c r="A63" s="14" t="s">
        <v>134</v>
      </c>
      <c r="B63" s="15" t="s">
        <v>135</v>
      </c>
      <c r="C63" s="34" t="n">
        <v>0</v>
      </c>
    </row>
    <row r="64" customFormat="false" ht="21.6" hidden="false" customHeight="true" outlineLevel="0" collapsed="false">
      <c r="A64" s="14" t="s">
        <v>136</v>
      </c>
      <c r="B64" s="15" t="s">
        <v>136</v>
      </c>
      <c r="C64" s="34" t="n">
        <v>0</v>
      </c>
    </row>
    <row r="65" customFormat="false" ht="21.6" hidden="false" customHeight="true" outlineLevel="0" collapsed="false">
      <c r="A65" s="14"/>
      <c r="B65" s="9" t="s">
        <v>23</v>
      </c>
      <c r="C65" s="34" t="n">
        <f aca="false">SUM(C61:C64)</f>
        <v>0</v>
      </c>
    </row>
    <row r="66" customFormat="false" ht="21.6" hidden="false" customHeight="true" outlineLevel="0" collapsed="false">
      <c r="A66" s="33" t="s">
        <v>138</v>
      </c>
      <c r="B66" s="33"/>
      <c r="C66" s="33"/>
    </row>
    <row r="67" customFormat="false" ht="21.6" hidden="false" customHeight="true" outlineLevel="0" collapsed="false">
      <c r="A67" s="14" t="s">
        <v>139</v>
      </c>
      <c r="B67" s="16"/>
      <c r="C67" s="34" t="n">
        <v>0</v>
      </c>
    </row>
    <row r="68" customFormat="false" ht="21.6" hidden="false" customHeight="true" outlineLevel="0" collapsed="false">
      <c r="A68" s="37" t="s">
        <v>140</v>
      </c>
      <c r="B68" s="16" t="s">
        <v>141</v>
      </c>
      <c r="C68" s="34" t="n">
        <v>0</v>
      </c>
    </row>
    <row r="69" customFormat="false" ht="21.6" hidden="false" customHeight="true" outlineLevel="0" collapsed="false">
      <c r="A69" s="14" t="s">
        <v>66</v>
      </c>
      <c r="B69" s="15" t="s">
        <v>142</v>
      </c>
      <c r="C69" s="34" t="n">
        <v>0</v>
      </c>
    </row>
    <row r="70" customFormat="false" ht="21.6" hidden="false" customHeight="true" outlineLevel="0" collapsed="false">
      <c r="A70" s="14"/>
      <c r="B70" s="9" t="s">
        <v>143</v>
      </c>
      <c r="C70" s="34" t="n">
        <f aca="false">SUM(C67:C69)</f>
        <v>0</v>
      </c>
    </row>
    <row r="71" customFormat="false" ht="21.6" hidden="false" customHeight="true" outlineLevel="0" collapsed="false">
      <c r="A71" s="33" t="s">
        <v>144</v>
      </c>
      <c r="B71" s="33"/>
      <c r="C71" s="33"/>
    </row>
    <row r="72" customFormat="false" ht="21.6" hidden="false" customHeight="true" outlineLevel="0" collapsed="false">
      <c r="A72" s="14" t="s">
        <v>145</v>
      </c>
      <c r="B72" s="16" t="s">
        <v>146</v>
      </c>
      <c r="C72" s="34" t="n">
        <v>300</v>
      </c>
    </row>
    <row r="73" customFormat="false" ht="21.6" hidden="false" customHeight="true" outlineLevel="0" collapsed="false">
      <c r="A73" s="6" t="s">
        <v>147</v>
      </c>
      <c r="B73" s="53" t="s">
        <v>148</v>
      </c>
      <c r="C73" s="34" t="n">
        <v>68</v>
      </c>
    </row>
    <row r="74" customFormat="false" ht="21.6" hidden="false" customHeight="true" outlineLevel="0" collapsed="false">
      <c r="A74" s="14" t="s">
        <v>149</v>
      </c>
      <c r="B74" s="15" t="s">
        <v>322</v>
      </c>
      <c r="C74" s="34" t="n">
        <v>52</v>
      </c>
    </row>
    <row r="75" customFormat="false" ht="21.6" hidden="false" customHeight="true" outlineLevel="0" collapsed="false">
      <c r="A75" s="14" t="s">
        <v>151</v>
      </c>
      <c r="B75" s="15" t="s">
        <v>233</v>
      </c>
      <c r="C75" s="34" t="n">
        <v>900</v>
      </c>
    </row>
    <row r="76" customFormat="false" ht="21.6" hidden="false" customHeight="true" outlineLevel="0" collapsed="false">
      <c r="A76" s="37"/>
      <c r="B76" s="39" t="s">
        <v>153</v>
      </c>
      <c r="C76" s="34" t="n">
        <f aca="false">SUM(C72:C75)</f>
        <v>1320</v>
      </c>
    </row>
    <row r="77" customFormat="false" ht="21.6" hidden="false" customHeight="true" outlineLevel="0" collapsed="false">
      <c r="A77" s="37"/>
      <c r="B77" s="39" t="s">
        <v>23</v>
      </c>
      <c r="C77" s="34" t="n">
        <f aca="false">C39+C47+C51+C56+C59+C65+C70+C76</f>
        <v>1547</v>
      </c>
    </row>
    <row r="78" customFormat="false" ht="21.6" hidden="false" customHeight="true" outlineLevel="0" collapsed="false">
      <c r="A78" s="33" t="s">
        <v>155</v>
      </c>
      <c r="B78" s="33"/>
      <c r="C78" s="33"/>
    </row>
    <row r="79" customFormat="false" ht="21.6" hidden="false" customHeight="true" outlineLevel="0" collapsed="false">
      <c r="A79" s="37" t="s">
        <v>156</v>
      </c>
      <c r="B79" s="16"/>
      <c r="C79" s="7" t="str">
        <f aca="false">IF(('July 2026 - September 2026'!C78)+SUM(E91+E99+E108) &lt; 0,(('July 2026 - September 2026'!C78))+SUM(E91+E99+E108), TEXT((('July 2026 - September 2026'!C78))+SUM(E91+E99+E108),"+$0.00"))</f>
        <v>+$0.00</v>
      </c>
    </row>
    <row r="80" customFormat="false" ht="21.6" hidden="false" customHeight="true" outlineLevel="0" collapsed="false">
      <c r="A80" s="37" t="s">
        <v>157</v>
      </c>
      <c r="B80" s="16"/>
      <c r="C80" s="7" t="n">
        <v>0</v>
      </c>
    </row>
    <row r="81" customFormat="false" ht="21.6" hidden="false" customHeight="true" outlineLevel="0" collapsed="false">
      <c r="A81" s="37" t="s">
        <v>158</v>
      </c>
      <c r="B81" s="16"/>
      <c r="C81" s="7" t="str">
        <f aca="false">IF(('July 2026 - September 2026'!C80)+SUM(0) &lt; 0,(('July 2026 - September 2026'!C80))+SUM(0), TEXT((('July 2026 - September 2026'!C80))+SUM(0),"+$0.00"))</f>
        <v>+$0.00</v>
      </c>
    </row>
    <row r="82" customFormat="false" ht="43.2" hidden="false" customHeight="true" outlineLevel="0" collapsed="false">
      <c r="A82" s="14" t="s">
        <v>159</v>
      </c>
      <c r="B82" s="16"/>
      <c r="C82" s="7" t="n">
        <v>0</v>
      </c>
    </row>
    <row r="83" customFormat="false" ht="43.2" hidden="false" customHeight="true" outlineLevel="0" collapsed="false">
      <c r="A83" s="14" t="s">
        <v>160</v>
      </c>
      <c r="B83" s="16"/>
      <c r="C83" s="7" t="n">
        <v>0</v>
      </c>
    </row>
    <row r="84" customFormat="false" ht="21.6" hidden="false" customHeight="true" outlineLevel="0" collapsed="false">
      <c r="A84" s="37"/>
      <c r="B84" s="39" t="s">
        <v>161</v>
      </c>
      <c r="C84" s="7" t="n">
        <f aca="false">C79+C80+C81+C82+C83</f>
        <v>0</v>
      </c>
    </row>
    <row r="85" customFormat="false" ht="21.6" hidden="false" customHeight="true" outlineLevel="0" collapsed="false">
      <c r="A85" s="14"/>
      <c r="B85" s="9" t="s">
        <v>162</v>
      </c>
      <c r="C85" s="34" t="n">
        <f aca="false">C77</f>
        <v>1547</v>
      </c>
      <c r="H85" s="63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18"/>
      <c r="B87" s="18"/>
    </row>
    <row r="88" customFormat="false" ht="21.6" hidden="false" customHeight="true" outlineLevel="0" collapsed="false">
      <c r="A88" s="88" t="s">
        <v>480</v>
      </c>
      <c r="B88" s="88"/>
      <c r="C88" s="88"/>
      <c r="D88" s="88"/>
      <c r="E88" s="88"/>
      <c r="G88" s="55" t="s">
        <v>257</v>
      </c>
      <c r="H88" s="34" t="n">
        <v>0</v>
      </c>
    </row>
    <row r="89" customFormat="false" ht="21.6" hidden="false" customHeight="true" outlineLevel="0" collapsed="false">
      <c r="A89" s="40" t="s">
        <v>164</v>
      </c>
      <c r="B89" s="40"/>
      <c r="C89" s="40" t="s">
        <v>31</v>
      </c>
      <c r="D89" s="40"/>
      <c r="E89" s="40" t="s">
        <v>32</v>
      </c>
      <c r="G89" s="76" t="s">
        <v>359</v>
      </c>
      <c r="H89" s="57" t="n">
        <f aca="false">C72-H88</f>
        <v>300</v>
      </c>
    </row>
    <row r="90" customFormat="false" ht="43.2" hidden="false" customHeight="true" outlineLevel="0" collapsed="false">
      <c r="A90" s="37" t="s">
        <v>144</v>
      </c>
      <c r="B90" s="37"/>
      <c r="C90" s="15" t="s">
        <v>377</v>
      </c>
      <c r="D90" s="15"/>
      <c r="E90" s="34" t="n">
        <v>150</v>
      </c>
      <c r="G90" s="76"/>
      <c r="H90" s="57"/>
    </row>
    <row r="91" customFormat="false" ht="21.6" hidden="false" customHeight="true" outlineLevel="0" collapsed="false">
      <c r="A91" s="37"/>
      <c r="B91" s="37"/>
      <c r="C91" s="16" t="s">
        <v>403</v>
      </c>
      <c r="D91" s="16"/>
      <c r="E91" s="34" t="n">
        <v>0</v>
      </c>
      <c r="G91" s="76"/>
      <c r="H91" s="57"/>
    </row>
    <row r="92" customFormat="false" ht="21.6" hidden="false" customHeight="true" outlineLevel="0" collapsed="false">
      <c r="A92" s="37" t="s">
        <v>165</v>
      </c>
      <c r="B92" s="37"/>
      <c r="C92" s="16"/>
      <c r="D92" s="16"/>
      <c r="E92" s="34" t="n">
        <f aca="false">C85</f>
        <v>1547</v>
      </c>
      <c r="H92" s="1"/>
    </row>
    <row r="93" customFormat="false" ht="21.6" hidden="false" customHeight="true" outlineLevel="0" collapsed="false">
      <c r="A93" s="64"/>
      <c r="B93" s="64"/>
      <c r="C93" s="42" t="s">
        <v>166</v>
      </c>
      <c r="D93" s="42"/>
      <c r="E93" s="7" t="n">
        <f aca="false">('July 2026 - September 2026'!E109+E14)-SUM(E90:E92)</f>
        <v>10652.1884274079</v>
      </c>
      <c r="H93" s="1"/>
    </row>
    <row r="94" customFormat="false" ht="21.6" hidden="false" customHeight="true" outlineLevel="0" collapsed="false">
      <c r="H94" s="1"/>
    </row>
    <row r="95" customFormat="false" ht="21.6" hidden="false" customHeight="true" outlineLevel="0" collapsed="false">
      <c r="A95" s="40" t="s">
        <v>481</v>
      </c>
      <c r="B95" s="40"/>
      <c r="C95" s="40"/>
      <c r="D95" s="40"/>
      <c r="E95" s="40"/>
      <c r="G95" s="55" t="s">
        <v>257</v>
      </c>
      <c r="H95" s="34" t="n">
        <v>0</v>
      </c>
    </row>
    <row r="96" customFormat="false" ht="21.6" hidden="false" customHeight="true" outlineLevel="0" collapsed="false">
      <c r="A96" s="40" t="s">
        <v>164</v>
      </c>
      <c r="B96" s="40"/>
      <c r="C96" s="40" t="s">
        <v>31</v>
      </c>
      <c r="D96" s="40"/>
      <c r="E96" s="40" t="s">
        <v>32</v>
      </c>
      <c r="G96" s="76" t="s">
        <v>359</v>
      </c>
      <c r="H96" s="57" t="n">
        <f aca="false">C72-H95</f>
        <v>300</v>
      </c>
    </row>
    <row r="97" customFormat="false" ht="21.6" hidden="false" customHeight="true" outlineLevel="0" collapsed="false">
      <c r="A97" s="37" t="s">
        <v>482</v>
      </c>
      <c r="B97" s="37"/>
      <c r="C97" s="16"/>
      <c r="D97" s="16"/>
      <c r="E97" s="7" t="n">
        <f aca="false">E93</f>
        <v>10652.1884274079</v>
      </c>
      <c r="G97" s="76"/>
      <c r="H97" s="57"/>
    </row>
    <row r="98" customFormat="false" ht="21.6" hidden="false" customHeight="true" outlineLevel="0" collapsed="false">
      <c r="A98" s="37" t="s">
        <v>144</v>
      </c>
      <c r="B98" s="37"/>
      <c r="C98" s="16" t="s">
        <v>385</v>
      </c>
      <c r="D98" s="16"/>
      <c r="E98" s="34" t="n">
        <v>0</v>
      </c>
      <c r="G98" s="76"/>
      <c r="H98" s="57"/>
    </row>
    <row r="99" customFormat="false" ht="21.6" hidden="false" customHeight="true" outlineLevel="0" collapsed="false">
      <c r="A99" s="37"/>
      <c r="B99" s="37"/>
      <c r="C99" s="16" t="s">
        <v>403</v>
      </c>
      <c r="D99" s="16"/>
      <c r="E99" s="34" t="n">
        <v>0</v>
      </c>
      <c r="H99" s="1"/>
    </row>
    <row r="100" customFormat="false" ht="21.6" hidden="false" customHeight="true" outlineLevel="0" collapsed="false">
      <c r="A100" s="37" t="s">
        <v>165</v>
      </c>
      <c r="B100" s="37"/>
      <c r="C100" s="16"/>
      <c r="D100" s="16"/>
      <c r="E100" s="34" t="n">
        <f aca="false">C85</f>
        <v>1547</v>
      </c>
      <c r="H100" s="1"/>
    </row>
    <row r="101" customFormat="false" ht="21.6" hidden="false" customHeight="true" outlineLevel="0" collapsed="false">
      <c r="A101" s="64"/>
      <c r="B101" s="64"/>
      <c r="C101" s="39" t="s">
        <v>176</v>
      </c>
      <c r="D101" s="39"/>
      <c r="E101" s="7" t="n">
        <f aca="false">(E20+E97)-SUM(E98:E100)</f>
        <v>11510.1884274079</v>
      </c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44"/>
      <c r="B103" s="44"/>
      <c r="C103" s="44"/>
      <c r="D103" s="44"/>
      <c r="E103" s="44"/>
      <c r="H103" s="1"/>
    </row>
    <row r="104" customFormat="false" ht="21.6" hidden="false" customHeight="true" outlineLevel="0" collapsed="false">
      <c r="A104" s="88" t="s">
        <v>483</v>
      </c>
      <c r="B104" s="88"/>
      <c r="C104" s="88"/>
      <c r="D104" s="88"/>
      <c r="E104" s="88"/>
      <c r="G104" s="55" t="s">
        <v>257</v>
      </c>
      <c r="H104" s="34" t="n">
        <v>0</v>
      </c>
    </row>
    <row r="105" customFormat="false" ht="21.6" hidden="false" customHeight="true" outlineLevel="0" collapsed="false">
      <c r="A105" s="40" t="s">
        <v>164</v>
      </c>
      <c r="B105" s="40"/>
      <c r="C105" s="40" t="s">
        <v>31</v>
      </c>
      <c r="D105" s="40"/>
      <c r="E105" s="40" t="s">
        <v>32</v>
      </c>
      <c r="G105" s="76" t="s">
        <v>352</v>
      </c>
      <c r="H105" s="57" t="n">
        <f aca="false">C72-H104</f>
        <v>300</v>
      </c>
    </row>
    <row r="106" customFormat="false" ht="21.6" hidden="false" customHeight="true" outlineLevel="0" collapsed="false">
      <c r="A106" s="37" t="s">
        <v>484</v>
      </c>
      <c r="B106" s="37"/>
      <c r="C106" s="16"/>
      <c r="D106" s="16"/>
      <c r="E106" s="7" t="n">
        <f aca="false">E101</f>
        <v>11510.1884274079</v>
      </c>
      <c r="G106" s="76"/>
      <c r="H106" s="57"/>
    </row>
    <row r="107" customFormat="false" ht="43.2" hidden="false" customHeight="true" outlineLevel="0" collapsed="false">
      <c r="A107" s="37" t="s">
        <v>144</v>
      </c>
      <c r="B107" s="37"/>
      <c r="C107" s="15" t="s">
        <v>377</v>
      </c>
      <c r="D107" s="15"/>
      <c r="E107" s="34" t="n">
        <v>150</v>
      </c>
      <c r="G107" s="76"/>
      <c r="H107" s="57"/>
    </row>
    <row r="108" customFormat="false" ht="21.6" hidden="false" customHeight="true" outlineLevel="0" collapsed="false">
      <c r="A108" s="37"/>
      <c r="B108" s="37"/>
      <c r="C108" s="16" t="s">
        <v>403</v>
      </c>
      <c r="D108" s="16"/>
      <c r="E108" s="34" t="n">
        <v>0</v>
      </c>
    </row>
    <row r="109" customFormat="false" ht="21.6" hidden="false" customHeight="true" outlineLevel="0" collapsed="false">
      <c r="A109" s="37" t="s">
        <v>165</v>
      </c>
      <c r="B109" s="37"/>
      <c r="C109" s="16"/>
      <c r="D109" s="16"/>
      <c r="E109" s="34" t="n">
        <f aca="false">C85</f>
        <v>1547</v>
      </c>
    </row>
    <row r="110" customFormat="false" ht="21.6" hidden="false" customHeight="true" outlineLevel="0" collapsed="false">
      <c r="A110" s="64"/>
      <c r="B110" s="64"/>
      <c r="C110" s="39" t="s">
        <v>176</v>
      </c>
      <c r="D110" s="39"/>
      <c r="E110" s="7" t="n">
        <f aca="false">(E28+E106)-SUM(E107:E109)</f>
        <v>12354.1884274079</v>
      </c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</sheetData>
  <mergeCells count="75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C27:D27"/>
    <mergeCell ref="A28:B28"/>
    <mergeCell ref="C28:D28"/>
    <mergeCell ref="A33:C33"/>
    <mergeCell ref="A35:C35"/>
    <mergeCell ref="A40:C41"/>
    <mergeCell ref="A48:C48"/>
    <mergeCell ref="A52:C52"/>
    <mergeCell ref="A57:C57"/>
    <mergeCell ref="A60:C60"/>
    <mergeCell ref="A66:C66"/>
    <mergeCell ref="A71:C71"/>
    <mergeCell ref="A78:C78"/>
    <mergeCell ref="A88:E88"/>
    <mergeCell ref="A89:B89"/>
    <mergeCell ref="C89:D89"/>
    <mergeCell ref="G89:G91"/>
    <mergeCell ref="H89:H91"/>
    <mergeCell ref="A90:B91"/>
    <mergeCell ref="C90:D90"/>
    <mergeCell ref="C91:D91"/>
    <mergeCell ref="A92:B92"/>
    <mergeCell ref="C92:D92"/>
    <mergeCell ref="A93:B93"/>
    <mergeCell ref="C93:D93"/>
    <mergeCell ref="A95:E95"/>
    <mergeCell ref="A96:B96"/>
    <mergeCell ref="C96:D96"/>
    <mergeCell ref="G96:G98"/>
    <mergeCell ref="H96:H98"/>
    <mergeCell ref="A97:B97"/>
    <mergeCell ref="C97:D97"/>
    <mergeCell ref="A98:B99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G105:G107"/>
    <mergeCell ref="H105:H107"/>
    <mergeCell ref="A106:B106"/>
    <mergeCell ref="C106:D106"/>
    <mergeCell ref="A107:B108"/>
    <mergeCell ref="C107:D107"/>
    <mergeCell ref="C108:D108"/>
    <mergeCell ref="A109:B109"/>
    <mergeCell ref="C109:D109"/>
    <mergeCell ref="A110:B110"/>
    <mergeCell ref="C110:D110"/>
  </mergeCells>
  <conditionalFormatting sqref="C66 H88 H95 H104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conditionalFormatting sqref="E35">
    <cfRule type="cellIs" priority="7" operator="equal" aboveAverage="0" equalAverage="0" bottom="0" percent="0" rank="0" text="" dxfId="0">
      <formula>0</formula>
    </cfRule>
  </conditionalFormatting>
  <conditionalFormatting sqref="F35">
    <cfRule type="cellIs" priority="8" operator="equal" aboveAverage="0" equalAverage="0" bottom="0" percent="0" rank="0" text="" dxfId="0">
      <formula>0</formula>
    </cfRule>
  </conditionalFormatting>
  <conditionalFormatting sqref="G35">
    <cfRule type="cellIs" priority="9" operator="equal" aboveAverage="0" equalAverage="0" bottom="0" percent="0" rank="0" text="" dxfId="0">
      <formula>0</formula>
    </cfRule>
  </conditionalFormatting>
  <conditionalFormatting sqref="H35">
    <cfRule type="cellIs" priority="10" operator="equal" aboveAverage="0" equalAverage="0" bottom="0" percent="0" rank="0" text="" dxfId="0">
      <formula>0</formula>
    </cfRule>
  </conditionalFormatting>
  <conditionalFormatting sqref="I35 C36:C39 C42:C47 C49:C51 C53:C56 C58:C59 C61:C65 C67:C70 C72:C77 C85 E90:E92 E98:E100 E107:E109">
    <cfRule type="cellIs" priority="11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22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G77" activeCellId="0" sqref="G77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9"/>
    <col collapsed="false" customWidth="true" hidden="false" outlineLevel="0" max="7" min="7" style="1" width="38.92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485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14982.1884274079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14982.1884274079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</row>
    <row r="8" customFormat="false" ht="21.6" hidden="false" customHeight="true" outlineLevel="0" collapsed="false">
      <c r="A8" s="83" t="s">
        <v>486</v>
      </c>
      <c r="B8" s="83"/>
      <c r="C8" s="83"/>
      <c r="D8" s="83"/>
      <c r="E8" s="83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</row>
    <row r="10" customFormat="false" ht="21.6" hidden="false" customHeight="true" outlineLevel="0" collapsed="false">
      <c r="A10" s="14" t="s">
        <v>487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</row>
    <row r="11" customFormat="false" ht="21.6" hidden="false" customHeight="true" outlineLevel="0" collapsed="false">
      <c r="A11" s="14" t="s">
        <v>488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</row>
    <row r="12" customFormat="false" ht="21.6" hidden="false" customHeight="true" outlineLevel="0" collapsed="false">
      <c r="A12" s="14" t="s">
        <v>489</v>
      </c>
      <c r="B12" s="15" t="s">
        <v>66</v>
      </c>
      <c r="C12" s="16" t="s">
        <v>214</v>
      </c>
      <c r="D12" s="16"/>
      <c r="E12" s="7" t="n"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</row>
    <row r="14" customFormat="false" ht="21.6" hidden="false" customHeight="true" outlineLevel="0" collapsed="false">
      <c r="A14" s="18"/>
      <c r="B14" s="18"/>
      <c r="C14" s="100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</row>
    <row r="15" customFormat="false" ht="21.6" hidden="false" customHeight="true" outlineLevel="0" collapsed="false">
      <c r="A15" s="83" t="s">
        <v>490</v>
      </c>
      <c r="B15" s="83"/>
      <c r="C15" s="83"/>
      <c r="D15" s="83"/>
      <c r="E15" s="83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</row>
    <row r="17" customFormat="false" ht="21.6" hidden="false" customHeight="true" outlineLevel="0" collapsed="false">
      <c r="A17" s="14" t="s">
        <v>491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</row>
    <row r="18" customFormat="false" ht="21.6" hidden="false" customHeight="true" outlineLevel="0" collapsed="false">
      <c r="A18" s="14" t="s">
        <v>492</v>
      </c>
      <c r="B18" s="15" t="s">
        <v>276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</row>
    <row r="19" customFormat="false" ht="21.6" hidden="false" customHeight="true" outlineLevel="0" collapsed="false">
      <c r="A19" s="14" t="s">
        <v>493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SUM(E17:E19)</f>
        <v>2473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</row>
    <row r="22" customFormat="false" ht="21.6" hidden="false" customHeight="true" outlineLevel="0" collapsed="false">
      <c r="A22" s="12" t="s">
        <v>494</v>
      </c>
      <c r="B22" s="12"/>
      <c r="C22" s="12"/>
      <c r="D22" s="12"/>
      <c r="E22" s="1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</row>
    <row r="24" customFormat="false" ht="21.6" hidden="false" customHeight="true" outlineLevel="0" collapsed="false">
      <c r="A24" s="14" t="s">
        <v>495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</row>
    <row r="25" customFormat="false" ht="21.6" hidden="false" customHeight="true" outlineLevel="0" collapsed="false">
      <c r="A25" s="14" t="s">
        <v>496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</row>
    <row r="26" customFormat="false" ht="21.6" hidden="false" customHeight="true" outlineLevel="0" collapsed="false">
      <c r="A26" s="14" t="s">
        <v>497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SUM(E24:E26)</f>
        <v>2473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498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J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37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97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97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97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97" t="n">
        <v>900</v>
      </c>
    </row>
    <row r="75" customFormat="false" ht="21.6" hidden="false" customHeight="true" outlineLevel="0" collapsed="false">
      <c r="A75" s="37"/>
      <c r="B75" s="39" t="s">
        <v>153</v>
      </c>
      <c r="C75" s="97" t="n">
        <f aca="false">SUM(C71:C74)</f>
        <v>1320</v>
      </c>
    </row>
    <row r="76" customFormat="false" ht="21.6" hidden="false" customHeight="true" outlineLevel="0" collapsed="false">
      <c r="A76" s="37"/>
      <c r="B76" s="39" t="s">
        <v>23</v>
      </c>
      <c r="C76" s="97" t="n">
        <f aca="false">C38+C46+C50+C55+C58+C64+C69+C75</f>
        <v>1547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IF(('October 2026 - December 2026'!C78)+SUM(E90+E98+E107) &lt; 0,(('October 2026 - December 2026'!C78))+SUM(E90+E98+E107), TEXT((('October 2026 - December 2026'!C78))+SUM(E90+E98+E107),"+$0.00"))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IF(('October 2026 - December 2026'!C80)+SUM(0) &lt; 0,(('October 2026 - December 2026'!C80))+SUM(0), TEXT((('October 2026 - December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1547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8" t="s">
        <v>499</v>
      </c>
      <c r="B87" s="88"/>
      <c r="C87" s="88"/>
      <c r="D87" s="88"/>
      <c r="E87" s="88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76" t="s">
        <v>359</v>
      </c>
      <c r="H88" s="57" t="n">
        <f aca="false">C71-H87</f>
        <v>300</v>
      </c>
    </row>
    <row r="89" customFormat="false" ht="21.6" hidden="false" customHeight="true" outlineLevel="0" collapsed="false">
      <c r="A89" s="37" t="s">
        <v>144</v>
      </c>
      <c r="B89" s="37"/>
      <c r="C89" s="15" t="s">
        <v>385</v>
      </c>
      <c r="D89" s="15"/>
      <c r="E89" s="34" t="n">
        <v>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403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1547</v>
      </c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('October 2026 - December 2026'!E110+E13)-SUM(E89:E91)</f>
        <v>13280.1884274079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88" t="s">
        <v>500</v>
      </c>
      <c r="B94" s="88"/>
      <c r="C94" s="88"/>
      <c r="D94" s="88"/>
      <c r="E94" s="88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76" t="s">
        <v>359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501</v>
      </c>
      <c r="B96" s="37"/>
      <c r="C96" s="16"/>
      <c r="D96" s="16"/>
      <c r="E96" s="7" t="n">
        <f aca="false">E92</f>
        <v>13280.1884274079</v>
      </c>
      <c r="G96" s="76"/>
      <c r="H96" s="57"/>
    </row>
    <row r="97" customFormat="false" ht="43.2" hidden="false" customHeight="true" outlineLevel="0" collapsed="false">
      <c r="A97" s="37" t="s">
        <v>144</v>
      </c>
      <c r="B97" s="37"/>
      <c r="C97" s="15" t="s">
        <v>377</v>
      </c>
      <c r="D97" s="15"/>
      <c r="E97" s="34" t="n">
        <v>150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403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1547</v>
      </c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(E20+E96)-SUM(E97:E99)</f>
        <v>14056.1884274079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0" t="s">
        <v>502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76" t="s">
        <v>359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503</v>
      </c>
      <c r="B105" s="37"/>
      <c r="C105" s="16"/>
      <c r="D105" s="16"/>
      <c r="E105" s="7" t="n">
        <f aca="false">E100</f>
        <v>14056.1884274079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5" t="s">
        <v>385</v>
      </c>
      <c r="D106" s="15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403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1547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14982.1884274079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">
    <cfRule type="cellIs" priority="9" operator="equal" aboveAverage="0" equalAverage="0" bottom="0" percent="0" rank="0" text="" dxfId="0">
      <formula>0</formula>
    </cfRule>
  </conditionalFormatting>
  <conditionalFormatting sqref="I35">
    <cfRule type="cellIs" priority="10" operator="equal" aboveAverage="0" equalAverage="0" bottom="0" percent="0" rank="0" text="" dxfId="0">
      <formula>0</formula>
    </cfRule>
  </conditionalFormatting>
  <conditionalFormatting sqref="J35 C35:C38 C41:C46 C48:C50 C52:C55 C57:C58 C60:C64 C66:C69 C84 E89:E91 E97:E99 E106:E108">
    <cfRule type="cellIs" priority="11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022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D74" activeCellId="0" sqref="D74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504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17460.1884274079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17460.1884274079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</row>
    <row r="8" customFormat="false" ht="21.6" hidden="false" customHeight="true" outlineLevel="0" collapsed="false">
      <c r="A8" s="12" t="s">
        <v>505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</row>
    <row r="10" customFormat="false" ht="21.6" hidden="false" customHeight="true" outlineLevel="0" collapsed="false">
      <c r="A10" s="14" t="s">
        <v>506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customFormat="false" ht="21.6" hidden="false" customHeight="true" outlineLevel="0" collapsed="false">
      <c r="A11" s="14" t="s">
        <v>507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</row>
    <row r="12" customFormat="false" ht="21.6" hidden="false" customHeight="true" outlineLevel="0" collapsed="false">
      <c r="A12" s="14" t="s">
        <v>508</v>
      </c>
      <c r="B12" s="15" t="s">
        <v>66</v>
      </c>
      <c r="C12" s="16" t="s">
        <v>214</v>
      </c>
      <c r="D12" s="16"/>
      <c r="E12" s="7" t="n"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customFormat="false" ht="21.6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</row>
    <row r="15" customFormat="false" ht="21.6" hidden="false" customHeight="true" outlineLevel="0" collapsed="false">
      <c r="A15" s="12" t="s">
        <v>509</v>
      </c>
      <c r="B15" s="12"/>
      <c r="C15" s="12"/>
      <c r="D15" s="12"/>
      <c r="E15" s="1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customFormat="false" ht="21.6" hidden="false" customHeight="true" outlineLevel="0" collapsed="false">
      <c r="A17" s="14" t="s">
        <v>510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customFormat="false" ht="21.6" hidden="false" customHeight="true" outlineLevel="0" collapsed="false">
      <c r="A18" s="14" t="s">
        <v>511</v>
      </c>
      <c r="B18" s="15" t="s">
        <v>66</v>
      </c>
      <c r="C18" s="16" t="s">
        <v>214</v>
      </c>
      <c r="D18" s="16"/>
      <c r="E18" s="7" t="n">
        <v>0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</row>
    <row r="19" customFormat="false" ht="21.6" hidden="false" customHeight="true" outlineLevel="0" collapsed="false">
      <c r="A19" s="17"/>
      <c r="B19" s="17"/>
      <c r="C19" s="39" t="s">
        <v>38</v>
      </c>
      <c r="D19" s="39"/>
      <c r="E19" s="7" t="n">
        <f aca="false">SUM(E17:E18)</f>
        <v>2405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</row>
    <row r="20" customFormat="false" ht="21.6" hidden="false" customHeight="true" outlineLevel="0" collapsed="false">
      <c r="A20" s="18"/>
      <c r="B20" s="18"/>
      <c r="C20" s="18"/>
      <c r="D20" s="49"/>
      <c r="E20" s="50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</row>
    <row r="21" customFormat="false" ht="21.6" hidden="false" customHeight="true" outlineLevel="0" collapsed="false">
      <c r="A21" s="12" t="s">
        <v>512</v>
      </c>
      <c r="B21" s="12"/>
      <c r="C21" s="12"/>
      <c r="D21" s="12"/>
      <c r="E21" s="12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</row>
    <row r="22" customFormat="false" ht="21.6" hidden="false" customHeight="true" outlineLevel="0" collapsed="false">
      <c r="A22" s="12" t="s">
        <v>4</v>
      </c>
      <c r="B22" s="12" t="s">
        <v>30</v>
      </c>
      <c r="C22" s="13" t="s">
        <v>31</v>
      </c>
      <c r="D22" s="13"/>
      <c r="E22" s="13" t="s">
        <v>32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</row>
    <row r="23" customFormat="false" ht="21.6" hidden="false" customHeight="true" outlineLevel="0" collapsed="false">
      <c r="A23" s="14" t="s">
        <v>513</v>
      </c>
      <c r="B23" s="15" t="s">
        <v>35</v>
      </c>
      <c r="C23" s="16" t="s">
        <v>36</v>
      </c>
      <c r="D23" s="16"/>
      <c r="E23" s="7" t="n">
        <v>2405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</row>
    <row r="24" customFormat="false" ht="21.6" hidden="false" customHeight="true" outlineLevel="0" collapsed="false">
      <c r="A24" s="14" t="s">
        <v>514</v>
      </c>
      <c r="B24" s="15" t="s">
        <v>276</v>
      </c>
      <c r="C24" s="15" t="s">
        <v>36</v>
      </c>
      <c r="D24" s="15"/>
      <c r="E24" s="7" t="n">
        <v>68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</row>
    <row r="25" customFormat="false" ht="21.6" hidden="false" customHeight="true" outlineLevel="0" collapsed="false">
      <c r="A25" s="14" t="s">
        <v>515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</row>
    <row r="26" customFormat="false" ht="21.6" hidden="false" customHeight="true" outlineLevel="0" collapsed="false">
      <c r="A26" s="14" t="s">
        <v>516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SUM(E23:E26)</f>
        <v>2541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517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K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87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IF(('January 2027 - March 2027'!C78)+SUM(E90+E98+E107) &lt; 0,(('January 2027 - March 2027'!C78))+SUM(E90+E98+E107), TEXT((('January 2027 - March 2027'!C78))+SUM(E90+E98+E107),"+$0.00"))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2027 - March 2027'!C80)+SUM(0) &lt; 0,(('January 2027 - March 2027'!C80))+SUM(0), TEXT((('January 2027 - March 2027'!C80))+SUM(0),"+$0.00"))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1547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8" t="s">
        <v>518</v>
      </c>
      <c r="B87" s="88"/>
      <c r="C87" s="88"/>
      <c r="D87" s="88"/>
      <c r="E87" s="88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76" t="s">
        <v>359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421</v>
      </c>
      <c r="D89" s="15"/>
      <c r="E89" s="34" t="n">
        <v>150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403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1547</v>
      </c>
      <c r="H91" s="1"/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('January 2027 - March 2027'!E109+E13)-SUM(E89:E91)</f>
        <v>15758.1884274079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8" t="s">
        <v>519</v>
      </c>
      <c r="B94" s="88"/>
      <c r="C94" s="88"/>
      <c r="D94" s="88"/>
      <c r="E94" s="88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76" t="s">
        <v>359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520</v>
      </c>
      <c r="B96" s="37"/>
      <c r="C96" s="16"/>
      <c r="D96" s="16"/>
      <c r="E96" s="7" t="n">
        <f aca="false">E92</f>
        <v>15758.1884274079</v>
      </c>
      <c r="G96" s="76"/>
      <c r="H96" s="57"/>
    </row>
    <row r="97" customFormat="false" ht="21.6" hidden="false" customHeight="true" outlineLevel="0" collapsed="false">
      <c r="A97" s="37" t="s">
        <v>144</v>
      </c>
      <c r="B97" s="37"/>
      <c r="C97" s="15" t="s">
        <v>385</v>
      </c>
      <c r="D97" s="15"/>
      <c r="E97" s="34" t="n">
        <v>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403</v>
      </c>
      <c r="D98" s="16"/>
      <c r="E98" s="34" t="n">
        <v>0</v>
      </c>
      <c r="H98" s="1"/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1547</v>
      </c>
      <c r="H99" s="1"/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(E19+E96)-SUM(E97:E99)</f>
        <v>16616.1884274079</v>
      </c>
      <c r="H100" s="1"/>
    </row>
    <row r="101" customFormat="false" ht="21.6" hidden="false" customHeight="true" outlineLevel="0" collapsed="false">
      <c r="A101" s="44"/>
      <c r="B101" s="44"/>
      <c r="C101" s="44"/>
      <c r="D101" s="44"/>
      <c r="E101" s="44"/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40" t="s">
        <v>521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76" t="s">
        <v>359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522</v>
      </c>
      <c r="B105" s="37"/>
      <c r="C105" s="16"/>
      <c r="D105" s="16"/>
      <c r="E105" s="7" t="n">
        <f aca="false">E100</f>
        <v>16616.1884274079</v>
      </c>
      <c r="G105" s="76"/>
      <c r="H105" s="57"/>
    </row>
    <row r="106" customFormat="false" ht="43.2" hidden="false" customHeight="true" outlineLevel="0" collapsed="false">
      <c r="A106" s="37" t="s">
        <v>144</v>
      </c>
      <c r="B106" s="37"/>
      <c r="C106" s="15" t="s">
        <v>377</v>
      </c>
      <c r="D106" s="15"/>
      <c r="E106" s="34" t="n">
        <v>150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403</v>
      </c>
      <c r="D107" s="16"/>
      <c r="E107" s="34" t="n">
        <v>0</v>
      </c>
      <c r="H107" s="1"/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1547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17460.1884274079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">
    <cfRule type="cellIs" priority="9" operator="equal" aboveAverage="0" equalAverage="0" bottom="0" percent="0" rank="0" text="" dxfId="0">
      <formula>0</formula>
    </cfRule>
  </conditionalFormatting>
  <conditionalFormatting sqref="I35">
    <cfRule type="cellIs" priority="10" operator="equal" aboveAverage="0" equalAverage="0" bottom="0" percent="0" rank="0" text="" dxfId="0">
      <formula>0</formula>
    </cfRule>
  </conditionalFormatting>
  <conditionalFormatting sqref="J35">
    <cfRule type="cellIs" priority="11" operator="equal" aboveAverage="0" equalAverage="0" bottom="0" percent="0" rank="0" text="" dxfId="0">
      <formula>0</formula>
    </cfRule>
  </conditionalFormatting>
  <conditionalFormatting sqref="K35 C35:C38 C42:C46 C48:C50 C52:C55 C57:C58 C60:C64 C66:C69 C71:C76 C84 E89:E91 E97:E99 E106:E108">
    <cfRule type="cellIs" priority="1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1" activeCellId="0" sqref="D81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9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192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E141</f>
        <v>502.709999999999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502.709999999999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customFormat="false" ht="21.6" hidden="false" customHeight="true" outlineLevel="0" collapsed="false">
      <c r="A5" s="39" t="s">
        <v>25</v>
      </c>
      <c r="B5" s="39"/>
      <c r="C5" s="7" t="n">
        <f aca="false">C95</f>
        <v>-8400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customFormat="false" ht="21.6" hidden="false" customHeight="true" outlineLevel="0" collapsed="false">
      <c r="A8" s="12" t="s">
        <v>194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195</v>
      </c>
      <c r="B10" s="15" t="s">
        <v>35</v>
      </c>
      <c r="C10" s="16" t="s">
        <v>36</v>
      </c>
      <c r="D10" s="16"/>
      <c r="E10" s="7" t="n">
        <v>2405</v>
      </c>
    </row>
    <row r="11" customFormat="false" ht="43.2" hidden="false" customHeight="true" outlineLevel="0" collapsed="false">
      <c r="A11" s="14"/>
      <c r="B11" s="15" t="s">
        <v>196</v>
      </c>
      <c r="C11" s="16"/>
      <c r="D11" s="16"/>
      <c r="E11" s="7" t="n">
        <v>27</v>
      </c>
    </row>
    <row r="12" customFormat="false" ht="43.2" hidden="false" customHeight="true" outlineLevel="0" collapsed="false">
      <c r="A12" s="14"/>
      <c r="B12" s="15" t="s">
        <v>197</v>
      </c>
      <c r="C12" s="16"/>
      <c r="D12" s="16"/>
      <c r="E12" s="7" t="n">
        <v>17</v>
      </c>
    </row>
    <row r="13" customFormat="false" ht="21.6" hidden="false" customHeight="true" outlineLevel="0" collapsed="false">
      <c r="A13" s="14" t="s">
        <v>198</v>
      </c>
      <c r="B13" s="15" t="s">
        <v>199</v>
      </c>
      <c r="C13" s="16"/>
      <c r="D13" s="16"/>
      <c r="E13" s="7" t="n">
        <v>1500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3949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customFormat="false" ht="13.5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customFormat="false" ht="21.6" hidden="false" customHeight="true" outlineLevel="0" collapsed="false">
      <c r="A16" s="12" t="s">
        <v>200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customFormat="false" ht="21.6" hidden="false" customHeight="true" outlineLevel="0" collapsed="false">
      <c r="A18" s="14" t="s">
        <v>201</v>
      </c>
      <c r="B18" s="15" t="s">
        <v>202</v>
      </c>
      <c r="C18" s="47" t="s">
        <v>203</v>
      </c>
      <c r="D18" s="47"/>
      <c r="E18" s="7" t="n">
        <v>204</v>
      </c>
    </row>
    <row r="19" customFormat="false" ht="21.6" hidden="false" customHeight="true" outlineLevel="0" collapsed="false">
      <c r="A19" s="14" t="s">
        <v>201</v>
      </c>
      <c r="B19" s="15" t="s">
        <v>204</v>
      </c>
      <c r="C19" s="48" t="s">
        <v>205</v>
      </c>
      <c r="D19" s="48"/>
      <c r="E19" s="7" t="n">
        <v>207.5</v>
      </c>
    </row>
    <row r="20" customFormat="false" ht="21.6" hidden="false" customHeight="true" outlineLevel="0" collapsed="false">
      <c r="A20" s="14" t="s">
        <v>206</v>
      </c>
      <c r="B20" s="15" t="s">
        <v>207</v>
      </c>
      <c r="C20" s="48" t="s">
        <v>208</v>
      </c>
      <c r="D20" s="48"/>
      <c r="E20" s="7" t="n">
        <v>900</v>
      </c>
    </row>
    <row r="21" customFormat="false" ht="21.6" hidden="false" customHeight="true" outlineLevel="0" collapsed="false">
      <c r="A21" s="14" t="s">
        <v>209</v>
      </c>
      <c r="B21" s="15" t="s">
        <v>35</v>
      </c>
      <c r="C21" s="16" t="s">
        <v>36</v>
      </c>
      <c r="D21" s="16"/>
      <c r="E21" s="7" t="n">
        <v>2405</v>
      </c>
    </row>
    <row r="22" customFormat="false" ht="21.6" hidden="false" customHeight="true" outlineLevel="0" collapsed="false">
      <c r="A22" s="14" t="s">
        <v>210</v>
      </c>
      <c r="B22" s="15" t="s">
        <v>211</v>
      </c>
      <c r="C22" s="16" t="s">
        <v>212</v>
      </c>
      <c r="D22" s="16"/>
      <c r="E22" s="7" t="n">
        <v>0</v>
      </c>
    </row>
    <row r="23" customFormat="false" ht="43.2" hidden="false" customHeight="true" outlineLevel="0" collapsed="false">
      <c r="A23" s="14"/>
      <c r="B23" s="15" t="s">
        <v>197</v>
      </c>
      <c r="C23" s="16"/>
      <c r="D23" s="16"/>
      <c r="E23" s="7" t="n">
        <v>17</v>
      </c>
    </row>
    <row r="24" customFormat="false" ht="43.2" hidden="false" customHeight="true" outlineLevel="0" collapsed="false">
      <c r="A24" s="14"/>
      <c r="B24" s="15" t="s">
        <v>196</v>
      </c>
      <c r="C24" s="16"/>
      <c r="D24" s="16"/>
      <c r="E24" s="7" t="n">
        <v>27</v>
      </c>
    </row>
    <row r="25" customFormat="false" ht="21.6" hidden="false" customHeight="true" outlineLevel="0" collapsed="false">
      <c r="A25" s="14" t="s">
        <v>213</v>
      </c>
      <c r="B25" s="15" t="s">
        <v>66</v>
      </c>
      <c r="C25" s="16" t="s">
        <v>214</v>
      </c>
      <c r="D25" s="16"/>
      <c r="E25" s="7" t="n">
        <v>0</v>
      </c>
    </row>
    <row r="26" customFormat="false" ht="21.6" hidden="false" customHeight="true" outlineLevel="0" collapsed="false">
      <c r="A26" s="17"/>
      <c r="B26" s="17"/>
      <c r="C26" s="39" t="s">
        <v>38</v>
      </c>
      <c r="D26" s="39"/>
      <c r="E26" s="7" t="n">
        <f aca="false">SUM(E18:E25)</f>
        <v>3760.5</v>
      </c>
    </row>
    <row r="27" customFormat="false" ht="13.5" hidden="false" customHeight="true" outlineLevel="0" collapsed="false">
      <c r="A27" s="18"/>
      <c r="B27" s="18"/>
      <c r="C27" s="18"/>
      <c r="D27" s="49"/>
      <c r="E27" s="50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customFormat="false" ht="21.6" hidden="false" customHeight="true" outlineLevel="0" collapsed="false">
      <c r="A28" s="12" t="s">
        <v>215</v>
      </c>
      <c r="B28" s="12"/>
      <c r="C28" s="12"/>
      <c r="D28" s="12"/>
      <c r="E28" s="12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customFormat="false" ht="21.6" hidden="false" customHeight="true" outlineLevel="0" collapsed="false">
      <c r="A29" s="12" t="s">
        <v>4</v>
      </c>
      <c r="B29" s="12" t="s">
        <v>30</v>
      </c>
      <c r="C29" s="13" t="s">
        <v>31</v>
      </c>
      <c r="D29" s="13"/>
      <c r="E29" s="13" t="s">
        <v>32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customFormat="false" ht="21.6" hidden="false" customHeight="true" outlineLevel="0" collapsed="false">
      <c r="A30" s="14" t="s">
        <v>216</v>
      </c>
      <c r="B30" s="15" t="s">
        <v>66</v>
      </c>
      <c r="C30" s="16" t="s">
        <v>214</v>
      </c>
      <c r="D30" s="16"/>
      <c r="E30" s="7" t="n">
        <v>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customFormat="false" ht="43.2" hidden="false" customHeight="true" outlineLevel="0" collapsed="false">
      <c r="A31" s="14"/>
      <c r="B31" s="15" t="s">
        <v>217</v>
      </c>
      <c r="C31" s="16"/>
      <c r="D31" s="16"/>
      <c r="E31" s="7" t="n">
        <v>270</v>
      </c>
    </row>
    <row r="32" customFormat="false" ht="21.6" hidden="false" customHeight="true" outlineLevel="0" collapsed="false">
      <c r="A32" s="14" t="s">
        <v>216</v>
      </c>
      <c r="B32" s="15" t="s">
        <v>35</v>
      </c>
      <c r="C32" s="16" t="s">
        <v>36</v>
      </c>
      <c r="D32" s="16"/>
      <c r="E32" s="7" t="n">
        <v>2405</v>
      </c>
    </row>
    <row r="33" customFormat="false" ht="21.6" hidden="false" customHeight="true" outlineLevel="0" collapsed="false">
      <c r="A33" s="14"/>
      <c r="B33" s="15" t="s">
        <v>218</v>
      </c>
      <c r="C33" s="16"/>
      <c r="D33" s="16"/>
      <c r="E33" s="7" t="n">
        <v>204</v>
      </c>
    </row>
    <row r="34" customFormat="false" ht="21.6" hidden="false" customHeight="true" outlineLevel="0" collapsed="false">
      <c r="A34" s="14" t="s">
        <v>216</v>
      </c>
      <c r="B34" s="15" t="s">
        <v>219</v>
      </c>
      <c r="C34" s="16"/>
      <c r="D34" s="16"/>
      <c r="E34" s="7" t="n">
        <v>27</v>
      </c>
    </row>
    <row r="35" customFormat="false" ht="21.6" hidden="false" customHeight="true" outlineLevel="0" collapsed="false">
      <c r="A35" s="14" t="s">
        <v>220</v>
      </c>
      <c r="B35" s="15" t="s">
        <v>221</v>
      </c>
      <c r="C35" s="16"/>
      <c r="D35" s="16"/>
      <c r="E35" s="7" t="n">
        <v>1000</v>
      </c>
    </row>
    <row r="36" customFormat="false" ht="43.2" hidden="false" customHeight="true" outlineLevel="0" collapsed="false">
      <c r="A36" s="14" t="s">
        <v>222</v>
      </c>
      <c r="B36" s="15" t="s">
        <v>223</v>
      </c>
      <c r="C36" s="15" t="s">
        <v>224</v>
      </c>
      <c r="D36" s="15"/>
      <c r="E36" s="7" t="n">
        <v>100</v>
      </c>
    </row>
    <row r="37" customFormat="false" ht="43.2" hidden="false" customHeight="true" outlineLevel="0" collapsed="false">
      <c r="A37" s="14" t="s">
        <v>225</v>
      </c>
      <c r="B37" s="15" t="s">
        <v>226</v>
      </c>
      <c r="C37" s="15" t="s">
        <v>227</v>
      </c>
      <c r="D37" s="15"/>
      <c r="E37" s="7" t="n">
        <v>500</v>
      </c>
    </row>
    <row r="38" customFormat="false" ht="21.6" hidden="false" customHeight="true" outlineLevel="0" collapsed="false">
      <c r="A38" s="51"/>
      <c r="B38" s="15" t="s">
        <v>228</v>
      </c>
      <c r="C38" s="16" t="s">
        <v>229</v>
      </c>
      <c r="D38" s="16"/>
      <c r="E38" s="7" t="n">
        <v>800</v>
      </c>
    </row>
    <row r="39" customFormat="false" ht="21.6" hidden="false" customHeight="true" outlineLevel="0" collapsed="false">
      <c r="A39" s="17"/>
      <c r="B39" s="17"/>
      <c r="C39" s="39" t="s">
        <v>38</v>
      </c>
      <c r="D39" s="39"/>
      <c r="E39" s="7" t="n">
        <f aca="false">SUM(E30:E38)</f>
        <v>5306</v>
      </c>
    </row>
    <row r="40" customFormat="false" ht="13.5" hidden="false" customHeight="true" outlineLevel="0" collapsed="false">
      <c r="A40" s="18"/>
      <c r="B40" s="18"/>
      <c r="C40" s="18"/>
      <c r="D40" s="49"/>
      <c r="E40" s="50"/>
    </row>
    <row r="41" customFormat="false" ht="12.75" hidden="false" customHeight="true" outlineLevel="0" collapsed="false">
      <c r="A41" s="18"/>
      <c r="B41" s="18"/>
      <c r="C41" s="18"/>
      <c r="D41" s="49"/>
      <c r="E41" s="50"/>
    </row>
    <row r="42" customFormat="false" ht="13.5" hidden="false" customHeight="true" outlineLevel="0" collapsed="false">
      <c r="A42" s="18"/>
      <c r="B42" s="18"/>
      <c r="C42" s="18"/>
      <c r="D42" s="49"/>
      <c r="E42" s="50"/>
    </row>
    <row r="43" customFormat="false" ht="13.5" hidden="false" customHeight="true" outlineLevel="0" collapsed="false">
      <c r="A43" s="18"/>
      <c r="B43" s="18"/>
    </row>
    <row r="44" customFormat="false" ht="21.6" hidden="false" customHeight="true" outlineLevel="0" collapsed="false">
      <c r="A44" s="31" t="s">
        <v>230</v>
      </c>
      <c r="B44" s="31"/>
      <c r="C44" s="31"/>
    </row>
    <row r="45" customFormat="false" ht="21.6" hidden="false" customHeight="true" outlineLevel="0" collapsed="false">
      <c r="A45" s="31" t="s">
        <v>30</v>
      </c>
      <c r="B45" s="31" t="s">
        <v>31</v>
      </c>
      <c r="C45" s="5" t="s">
        <v>32</v>
      </c>
      <c r="D45" s="32"/>
    </row>
    <row r="46" customFormat="false" ht="21.6" hidden="false" customHeight="true" outlineLevel="0" collapsed="false">
      <c r="A46" s="33" t="s">
        <v>83</v>
      </c>
      <c r="B46" s="33"/>
      <c r="C46" s="33"/>
    </row>
    <row r="47" customFormat="false" ht="21.6" hidden="false" customHeight="true" outlineLevel="0" collapsed="false">
      <c r="A47" s="14" t="s">
        <v>85</v>
      </c>
      <c r="B47" s="15"/>
      <c r="C47" s="34" t="n">
        <v>204</v>
      </c>
    </row>
    <row r="48" customFormat="false" ht="21.6" hidden="false" customHeight="true" outlineLevel="0" collapsed="false">
      <c r="A48" s="14" t="s">
        <v>50</v>
      </c>
      <c r="B48" s="16"/>
      <c r="C48" s="34" t="n">
        <v>0</v>
      </c>
    </row>
    <row r="49" customFormat="false" ht="21.6" hidden="false" customHeight="true" outlineLevel="0" collapsed="false">
      <c r="A49" s="14" t="s">
        <v>87</v>
      </c>
      <c r="B49" s="15" t="s">
        <v>88</v>
      </c>
      <c r="C49" s="34" t="n">
        <v>207.5</v>
      </c>
    </row>
    <row r="50" customFormat="false" ht="21.6" hidden="false" customHeight="true" outlineLevel="0" collapsed="false">
      <c r="A50" s="37"/>
      <c r="B50" s="9" t="s">
        <v>90</v>
      </c>
      <c r="C50" s="34" t="n">
        <f aca="false">SUM(C47:C49)</f>
        <v>411.5</v>
      </c>
    </row>
    <row r="51" customFormat="false" ht="21.6" hidden="false" customHeight="true" outlineLevel="0" collapsed="false">
      <c r="A51" s="33" t="s">
        <v>93</v>
      </c>
      <c r="B51" s="33"/>
      <c r="C51" s="33"/>
    </row>
    <row r="52" customFormat="false" ht="21.6" hidden="false" customHeight="true" outlineLevel="0" collapsed="false">
      <c r="A52" s="33"/>
      <c r="B52" s="33"/>
      <c r="C52" s="33"/>
    </row>
    <row r="53" customFormat="false" ht="21.6" hidden="false" customHeight="true" outlineLevel="0" collapsed="false">
      <c r="A53" s="14" t="s">
        <v>95</v>
      </c>
      <c r="B53" s="15"/>
      <c r="C53" s="34" t="n">
        <v>0</v>
      </c>
    </row>
    <row r="54" customFormat="false" ht="21.6" hidden="false" customHeight="true" outlineLevel="0" collapsed="false">
      <c r="A54" s="14" t="s">
        <v>97</v>
      </c>
      <c r="B54" s="15"/>
      <c r="C54" s="34" t="n">
        <v>0</v>
      </c>
    </row>
    <row r="55" customFormat="false" ht="21.6" hidden="false" customHeight="true" outlineLevel="0" collapsed="false">
      <c r="A55" s="14" t="s">
        <v>99</v>
      </c>
      <c r="B55" s="15"/>
      <c r="C55" s="34" t="n">
        <v>0</v>
      </c>
    </row>
    <row r="56" customFormat="false" ht="21.6" hidden="false" customHeight="true" outlineLevel="0" collapsed="false">
      <c r="A56" s="14" t="s">
        <v>101</v>
      </c>
      <c r="B56" s="15"/>
      <c r="C56" s="34" t="n">
        <v>0</v>
      </c>
    </row>
    <row r="57" customFormat="false" ht="21.6" hidden="false" customHeight="true" outlineLevel="0" collapsed="false">
      <c r="A57" s="14" t="s">
        <v>231</v>
      </c>
      <c r="B57" s="15"/>
      <c r="C57" s="34" t="n">
        <v>0</v>
      </c>
    </row>
    <row r="58" customFormat="false" ht="21.6" hidden="false" customHeight="true" outlineLevel="0" collapsed="false">
      <c r="A58" s="14"/>
      <c r="B58" s="9" t="s">
        <v>103</v>
      </c>
      <c r="C58" s="34" t="n">
        <f aca="false">SUM(C53:C57)</f>
        <v>0</v>
      </c>
    </row>
    <row r="59" customFormat="false" ht="21.6" hidden="false" customHeight="true" outlineLevel="0" collapsed="false">
      <c r="A59" s="33" t="s">
        <v>105</v>
      </c>
      <c r="B59" s="33"/>
      <c r="C59" s="33"/>
    </row>
    <row r="60" customFormat="false" ht="21.6" hidden="false" customHeight="true" outlineLevel="0" collapsed="false">
      <c r="A60" s="14" t="s">
        <v>107</v>
      </c>
      <c r="B60" s="15" t="s">
        <v>108</v>
      </c>
      <c r="C60" s="34" t="n">
        <v>0</v>
      </c>
    </row>
    <row r="61" customFormat="false" ht="21.6" hidden="false" customHeight="true" outlineLevel="0" collapsed="false">
      <c r="A61" s="14" t="s">
        <v>110</v>
      </c>
      <c r="B61" s="15" t="s">
        <v>111</v>
      </c>
      <c r="C61" s="34" t="n">
        <v>0</v>
      </c>
    </row>
    <row r="62" customFormat="false" ht="21.6" hidden="false" customHeight="true" outlineLevel="0" collapsed="false">
      <c r="A62" s="14"/>
      <c r="B62" s="9" t="s">
        <v>113</v>
      </c>
      <c r="C62" s="34" t="n">
        <f aca="false">SUM(C60:C61)</f>
        <v>0</v>
      </c>
    </row>
    <row r="63" customFormat="false" ht="21.6" hidden="false" customHeight="true" outlineLevel="0" collapsed="false">
      <c r="A63" s="33" t="s">
        <v>115</v>
      </c>
      <c r="B63" s="33"/>
      <c r="C63" s="33"/>
    </row>
    <row r="64" customFormat="false" ht="21.6" hidden="false" customHeight="true" outlineLevel="0" collapsed="false">
      <c r="A64" s="14" t="s">
        <v>117</v>
      </c>
      <c r="B64" s="15" t="s">
        <v>118</v>
      </c>
      <c r="C64" s="34" t="n">
        <v>0</v>
      </c>
    </row>
    <row r="65" customFormat="false" ht="21.6" hidden="false" customHeight="true" outlineLevel="0" collapsed="false">
      <c r="A65" s="37"/>
      <c r="B65" s="15" t="s">
        <v>120</v>
      </c>
      <c r="C65" s="34" t="n">
        <v>0</v>
      </c>
    </row>
    <row r="66" customFormat="false" ht="21.6" hidden="false" customHeight="true" outlineLevel="0" collapsed="false">
      <c r="A66" s="37"/>
      <c r="B66" s="15" t="s">
        <v>122</v>
      </c>
      <c r="C66" s="34" t="n">
        <v>0</v>
      </c>
    </row>
    <row r="67" customFormat="false" ht="21.6" hidden="false" customHeight="true" outlineLevel="0" collapsed="false">
      <c r="A67" s="37"/>
      <c r="B67" s="9" t="s">
        <v>124</v>
      </c>
      <c r="C67" s="34" t="n">
        <f aca="false">SUM(C64:C66)</f>
        <v>0</v>
      </c>
    </row>
    <row r="68" customFormat="false" ht="21.6" hidden="false" customHeight="true" outlineLevel="0" collapsed="false">
      <c r="A68" s="33" t="s">
        <v>125</v>
      </c>
      <c r="B68" s="33"/>
      <c r="C68" s="33"/>
    </row>
    <row r="69" customFormat="false" ht="21.6" hidden="false" customHeight="true" outlineLevel="0" collapsed="false">
      <c r="A69" s="14" t="s">
        <v>126</v>
      </c>
      <c r="B69" s="15" t="s">
        <v>127</v>
      </c>
      <c r="C69" s="34" t="n">
        <v>0</v>
      </c>
    </row>
    <row r="70" customFormat="false" ht="21.6" hidden="false" customHeight="true" outlineLevel="0" collapsed="false">
      <c r="A70" s="37"/>
      <c r="B70" s="9" t="s">
        <v>128</v>
      </c>
      <c r="C70" s="34" t="n">
        <f aca="false">SUM(C69)</f>
        <v>0</v>
      </c>
    </row>
    <row r="71" customFormat="false" ht="21.6" hidden="false" customHeight="true" outlineLevel="0" collapsed="false">
      <c r="A71" s="33" t="s">
        <v>129</v>
      </c>
      <c r="B71" s="33"/>
      <c r="C71" s="33"/>
    </row>
    <row r="72" customFormat="false" ht="43.2" hidden="false" customHeight="true" outlineLevel="0" collapsed="false">
      <c r="A72" s="14" t="s">
        <v>130</v>
      </c>
      <c r="B72" s="15" t="s">
        <v>131</v>
      </c>
      <c r="C72" s="34" t="n">
        <v>0</v>
      </c>
    </row>
    <row r="73" customFormat="false" ht="21.6" hidden="false" customHeight="true" outlineLevel="0" collapsed="false">
      <c r="A73" s="14" t="s">
        <v>132</v>
      </c>
      <c r="B73" s="15" t="s">
        <v>133</v>
      </c>
      <c r="C73" s="34" t="n">
        <v>0</v>
      </c>
    </row>
    <row r="74" customFormat="false" ht="43.2" hidden="false" customHeight="true" outlineLevel="0" collapsed="false">
      <c r="A74" s="14" t="s">
        <v>134</v>
      </c>
      <c r="B74" s="15" t="s">
        <v>135</v>
      </c>
      <c r="C74" s="34" t="n">
        <v>0</v>
      </c>
    </row>
    <row r="75" customFormat="false" ht="21.6" hidden="false" customHeight="true" outlineLevel="0" collapsed="false">
      <c r="A75" s="14" t="s">
        <v>136</v>
      </c>
      <c r="B75" s="15" t="s">
        <v>136</v>
      </c>
      <c r="C75" s="34" t="n">
        <v>0</v>
      </c>
    </row>
    <row r="76" s="52" customFormat="true" ht="21.6" hidden="false" customHeight="true" outlineLevel="0" collapsed="false">
      <c r="A76" s="14"/>
      <c r="B76" s="9" t="s">
        <v>23</v>
      </c>
      <c r="C76" s="34" t="n">
        <f aca="false">SUM(C72:C75)</f>
        <v>0</v>
      </c>
      <c r="D76" s="1"/>
      <c r="E76" s="1"/>
      <c r="F76" s="1"/>
      <c r="G76" s="1"/>
      <c r="H76" s="4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customFormat="false" ht="21.6" hidden="false" customHeight="true" outlineLevel="0" collapsed="false">
      <c r="A77" s="33" t="s">
        <v>138</v>
      </c>
      <c r="B77" s="33"/>
      <c r="C77" s="33"/>
      <c r="Z77" s="1"/>
      <c r="AA77" s="1"/>
      <c r="AB77" s="1"/>
      <c r="AC77" s="1"/>
      <c r="AD77" s="1"/>
      <c r="AE77" s="1"/>
      <c r="AF77" s="1"/>
      <c r="AG77" s="1"/>
    </row>
    <row r="78" customFormat="false" ht="21.6" hidden="false" customHeight="true" outlineLevel="0" collapsed="false">
      <c r="A78" s="14" t="s">
        <v>139</v>
      </c>
      <c r="B78" s="16"/>
      <c r="C78" s="34" t="n">
        <v>0</v>
      </c>
    </row>
    <row r="79" customFormat="false" ht="21.6" hidden="false" customHeight="true" outlineLevel="0" collapsed="false">
      <c r="A79" s="37" t="s">
        <v>140</v>
      </c>
      <c r="B79" s="16" t="s">
        <v>141</v>
      </c>
      <c r="C79" s="34" t="n">
        <v>0</v>
      </c>
      <c r="Z79" s="1"/>
      <c r="AA79" s="1"/>
      <c r="AB79" s="1"/>
      <c r="AC79" s="1"/>
      <c r="AD79" s="1"/>
      <c r="AE79" s="1"/>
      <c r="AF79" s="1"/>
      <c r="AG79" s="1"/>
    </row>
    <row r="80" customFormat="false" ht="21.6" hidden="false" customHeight="true" outlineLevel="0" collapsed="false">
      <c r="A80" s="14" t="s">
        <v>66</v>
      </c>
      <c r="B80" s="15" t="s">
        <v>142</v>
      </c>
      <c r="C80" s="34" t="n">
        <v>0</v>
      </c>
    </row>
    <row r="81" customFormat="false" ht="21.6" hidden="false" customHeight="true" outlineLevel="0" collapsed="false">
      <c r="A81" s="14"/>
      <c r="B81" s="9" t="s">
        <v>143</v>
      </c>
      <c r="C81" s="34" t="n">
        <f aca="false">C80</f>
        <v>0</v>
      </c>
    </row>
    <row r="82" customFormat="false" ht="21.6" hidden="false" customHeight="true" outlineLevel="0" collapsed="false">
      <c r="A82" s="33" t="s">
        <v>144</v>
      </c>
      <c r="B82" s="33"/>
      <c r="C82" s="33"/>
    </row>
    <row r="83" customFormat="false" ht="21.6" hidden="false" customHeight="true" outlineLevel="0" collapsed="false">
      <c r="A83" s="14" t="s">
        <v>145</v>
      </c>
      <c r="B83" s="16" t="s">
        <v>146</v>
      </c>
      <c r="C83" s="34" t="n">
        <v>600</v>
      </c>
    </row>
    <row r="84" customFormat="false" ht="21.6" hidden="false" customHeight="true" outlineLevel="0" collapsed="false">
      <c r="A84" s="6" t="s">
        <v>147</v>
      </c>
      <c r="B84" s="53" t="s">
        <v>148</v>
      </c>
      <c r="C84" s="34" t="n">
        <v>68</v>
      </c>
    </row>
    <row r="85" customFormat="false" ht="43.2" hidden="false" customHeight="true" outlineLevel="0" collapsed="false">
      <c r="A85" s="14" t="s">
        <v>149</v>
      </c>
      <c r="B85" s="15" t="s">
        <v>232</v>
      </c>
      <c r="C85" s="34" t="n">
        <v>79</v>
      </c>
    </row>
    <row r="86" customFormat="false" ht="21.6" hidden="false" customHeight="true" outlineLevel="0" collapsed="false">
      <c r="A86" s="14" t="s">
        <v>151</v>
      </c>
      <c r="B86" s="15" t="s">
        <v>233</v>
      </c>
      <c r="C86" s="34" t="n">
        <v>870</v>
      </c>
    </row>
    <row r="87" customFormat="false" ht="21.6" hidden="false" customHeight="true" outlineLevel="0" collapsed="false">
      <c r="A87" s="37"/>
      <c r="B87" s="39" t="s">
        <v>153</v>
      </c>
      <c r="C87" s="34" t="n">
        <f aca="false">SUM(C83:C86)</f>
        <v>1617</v>
      </c>
    </row>
    <row r="88" customFormat="false" ht="21.6" hidden="false" customHeight="true" outlineLevel="0" collapsed="false">
      <c r="A88" s="37"/>
      <c r="B88" s="39" t="s">
        <v>23</v>
      </c>
      <c r="C88" s="34" t="n">
        <f aca="false">C50+C58+C62+C67+C70+C76+C81+C87</f>
        <v>2028.5</v>
      </c>
    </row>
    <row r="89" customFormat="false" ht="21.6" hidden="false" customHeight="true" outlineLevel="0" collapsed="false">
      <c r="A89" s="33" t="s">
        <v>155</v>
      </c>
      <c r="B89" s="33"/>
      <c r="C89" s="33"/>
      <c r="D89" s="18"/>
      <c r="E89" s="18"/>
      <c r="F89" s="18"/>
      <c r="G89" s="18"/>
      <c r="H89" s="18"/>
    </row>
    <row r="90" customFormat="false" ht="21.6" hidden="false" customHeight="true" outlineLevel="0" collapsed="false">
      <c r="A90" s="37" t="s">
        <v>156</v>
      </c>
      <c r="B90" s="16"/>
      <c r="C90" s="7" t="n">
        <f aca="false">IF(('April 2024 - June 2024'!C82 + 'April 2024 - June 2024'!E124)+SUM(E101+E120+E133) &lt; 0,('April 2024 - June 2024'!C82 + 'April 2024 - June 2024'!E124)+SUM(E101+E120+E133), TEXT(('April 2024 - June 2024'!C82 + 'April 2024 - June 2024'!E124)-SUM(E101+E120+E133),"+$0.00"))</f>
        <v>-7900</v>
      </c>
      <c r="D90" s="18"/>
      <c r="E90" s="18"/>
      <c r="F90" s="18"/>
      <c r="G90" s="18"/>
      <c r="H90" s="18"/>
    </row>
    <row r="91" customFormat="false" ht="21.6" hidden="false" customHeight="true" outlineLevel="0" collapsed="false">
      <c r="A91" s="37" t="s">
        <v>157</v>
      </c>
      <c r="B91" s="16"/>
      <c r="C91" s="7" t="n">
        <v>0</v>
      </c>
      <c r="D91" s="18"/>
      <c r="E91" s="18"/>
      <c r="F91" s="18"/>
      <c r="G91" s="18"/>
      <c r="H91" s="18"/>
    </row>
    <row r="92" customFormat="false" ht="21.6" hidden="false" customHeight="true" outlineLevel="0" collapsed="false">
      <c r="A92" s="37" t="s">
        <v>158</v>
      </c>
      <c r="B92" s="16"/>
      <c r="C92" s="7" t="n">
        <f aca="false">IF(('April 2024 - June 2024'!C84)+SUM(E121+E134) &lt; 0,('April 2024 - June 2024'!C84)+SUM(E121+E134), TEXT(('April 2024 - June 2024'!C84)+SUM(E121+E134),"+$0.00"))</f>
        <v>-500</v>
      </c>
      <c r="D92" s="18"/>
      <c r="E92" s="18"/>
      <c r="F92" s="18"/>
      <c r="G92" s="18"/>
      <c r="H92" s="18"/>
    </row>
    <row r="93" customFormat="false" ht="43.2" hidden="false" customHeight="true" outlineLevel="0" collapsed="false">
      <c r="A93" s="14" t="s">
        <v>159</v>
      </c>
      <c r="B93" s="16"/>
      <c r="C93" s="7" t="n">
        <v>0</v>
      </c>
      <c r="D93" s="18"/>
      <c r="E93" s="18"/>
      <c r="F93" s="18"/>
      <c r="G93" s="18"/>
      <c r="H93" s="18"/>
    </row>
    <row r="94" customFormat="false" ht="43.2" hidden="false" customHeight="true" outlineLevel="0" collapsed="false">
      <c r="A94" s="14" t="s">
        <v>234</v>
      </c>
      <c r="B94" s="16"/>
      <c r="C94" s="7" t="n">
        <v>0</v>
      </c>
      <c r="D94" s="18"/>
      <c r="E94" s="18"/>
      <c r="F94" s="18"/>
      <c r="G94" s="18"/>
      <c r="H94" s="18"/>
    </row>
    <row r="95" customFormat="false" ht="21.6" hidden="false" customHeight="true" outlineLevel="0" collapsed="false">
      <c r="A95" s="37"/>
      <c r="B95" s="39" t="s">
        <v>161</v>
      </c>
      <c r="C95" s="7" t="n">
        <f aca="false">C90+C91+C92+C93+C94</f>
        <v>-8400</v>
      </c>
      <c r="D95" s="18"/>
      <c r="E95" s="18"/>
      <c r="F95" s="18"/>
      <c r="G95" s="18"/>
      <c r="H95" s="18"/>
    </row>
    <row r="96" customFormat="false" ht="21.6" hidden="false" customHeight="true" outlineLevel="0" collapsed="false">
      <c r="A96" s="14"/>
      <c r="B96" s="9" t="s">
        <v>162</v>
      </c>
      <c r="C96" s="34" t="n">
        <f aca="false">C88</f>
        <v>2028.5</v>
      </c>
      <c r="D96" s="18"/>
      <c r="E96" s="18"/>
      <c r="F96" s="18"/>
      <c r="G96" s="18"/>
      <c r="H96" s="18"/>
    </row>
    <row r="97" customFormat="false" ht="13.5" hidden="false" customHeight="true" outlineLevel="0" collapsed="false">
      <c r="A97" s="18"/>
      <c r="B97" s="18"/>
      <c r="D97" s="18"/>
      <c r="E97" s="18"/>
      <c r="F97" s="18"/>
      <c r="G97" s="18"/>
      <c r="H97" s="18"/>
    </row>
    <row r="98" customFormat="false" ht="13.5" hidden="false" customHeight="true" outlineLevel="0" collapsed="false">
      <c r="A98" s="18"/>
      <c r="B98" s="18"/>
    </row>
    <row r="99" customFormat="false" ht="21.6" hidden="false" customHeight="true" outlineLevel="0" collapsed="false">
      <c r="A99" s="40" t="s">
        <v>235</v>
      </c>
      <c r="B99" s="40"/>
      <c r="C99" s="40"/>
      <c r="D99" s="40"/>
      <c r="E99" s="40"/>
    </row>
    <row r="100" customFormat="false" ht="21.6" hidden="false" customHeight="true" outlineLevel="0" collapsed="false">
      <c r="A100" s="40" t="s">
        <v>164</v>
      </c>
      <c r="B100" s="40"/>
      <c r="C100" s="40" t="s">
        <v>31</v>
      </c>
      <c r="D100" s="40"/>
      <c r="E100" s="40" t="s">
        <v>32</v>
      </c>
    </row>
    <row r="101" customFormat="false" ht="21.6" hidden="false" customHeight="true" outlineLevel="0" collapsed="false">
      <c r="A101" s="37" t="s">
        <v>144</v>
      </c>
      <c r="B101" s="37"/>
      <c r="C101" s="16" t="s">
        <v>236</v>
      </c>
      <c r="D101" s="16"/>
      <c r="E101" s="34" t="n">
        <v>1000</v>
      </c>
      <c r="H101" s="18"/>
    </row>
    <row r="102" customFormat="false" ht="21.6" hidden="false" customHeight="true" outlineLevel="0" collapsed="false">
      <c r="A102" s="37"/>
      <c r="B102" s="37"/>
      <c r="C102" s="16" t="s">
        <v>237</v>
      </c>
      <c r="D102" s="16"/>
      <c r="E102" s="34" t="n">
        <v>0</v>
      </c>
      <c r="H102" s="18"/>
    </row>
    <row r="103" customFormat="false" ht="21.6" hidden="false" customHeight="true" outlineLevel="0" collapsed="false">
      <c r="A103" s="37"/>
      <c r="B103" s="37"/>
      <c r="C103" s="16" t="s">
        <v>238</v>
      </c>
      <c r="D103" s="16"/>
      <c r="E103" s="34" t="n">
        <v>788</v>
      </c>
      <c r="H103" s="18"/>
    </row>
    <row r="104" customFormat="false" ht="21.6" hidden="false" customHeight="true" outlineLevel="0" collapsed="false">
      <c r="A104" s="37"/>
      <c r="B104" s="37"/>
      <c r="C104" s="16" t="s">
        <v>239</v>
      </c>
      <c r="D104" s="16"/>
      <c r="E104" s="34" t="n">
        <v>318</v>
      </c>
      <c r="H104" s="18"/>
    </row>
    <row r="105" customFormat="false" ht="21.6" hidden="false" customHeight="true" outlineLevel="0" collapsed="false">
      <c r="A105" s="37"/>
      <c r="B105" s="37"/>
      <c r="C105" s="16" t="s">
        <v>240</v>
      </c>
      <c r="D105" s="16"/>
      <c r="E105" s="34" t="n">
        <v>600</v>
      </c>
      <c r="H105" s="18"/>
    </row>
    <row r="106" customFormat="false" ht="21.6" hidden="false" customHeight="true" outlineLevel="0" collapsed="false">
      <c r="A106" s="37"/>
      <c r="B106" s="37"/>
      <c r="C106" s="16" t="s">
        <v>241</v>
      </c>
      <c r="D106" s="16"/>
      <c r="E106" s="34" t="n">
        <v>264</v>
      </c>
      <c r="H106" s="18"/>
    </row>
    <row r="107" customFormat="false" ht="21.6" hidden="false" customHeight="true" outlineLevel="0" collapsed="false">
      <c r="A107" s="37"/>
      <c r="B107" s="37"/>
      <c r="C107" s="16" t="s">
        <v>242</v>
      </c>
      <c r="D107" s="16"/>
      <c r="E107" s="34" t="n">
        <v>60</v>
      </c>
      <c r="H107" s="18"/>
    </row>
    <row r="108" customFormat="false" ht="21.6" hidden="false" customHeight="true" outlineLevel="0" collapsed="false">
      <c r="A108" s="37"/>
      <c r="B108" s="37"/>
      <c r="C108" s="16" t="s">
        <v>243</v>
      </c>
      <c r="D108" s="16"/>
      <c r="E108" s="34" t="n">
        <v>900</v>
      </c>
      <c r="H108" s="18"/>
    </row>
    <row r="109" customFormat="false" ht="21.6" hidden="false" customHeight="true" outlineLevel="0" collapsed="false">
      <c r="A109" s="37"/>
      <c r="B109" s="37"/>
      <c r="C109" s="16" t="s">
        <v>244</v>
      </c>
      <c r="D109" s="16"/>
      <c r="E109" s="34" t="n">
        <v>204</v>
      </c>
      <c r="H109" s="18"/>
    </row>
    <row r="110" customFormat="false" ht="21.6" hidden="false" customHeight="true" outlineLevel="0" collapsed="false">
      <c r="A110" s="37"/>
      <c r="B110" s="37"/>
      <c r="C110" s="16" t="s">
        <v>245</v>
      </c>
      <c r="D110" s="16"/>
      <c r="E110" s="34" t="n">
        <v>207.5</v>
      </c>
      <c r="H110" s="18"/>
    </row>
    <row r="111" customFormat="false" ht="21.6" hidden="false" customHeight="true" outlineLevel="0" collapsed="false">
      <c r="A111" s="37"/>
      <c r="B111" s="37"/>
      <c r="C111" s="54" t="s">
        <v>246</v>
      </c>
      <c r="D111" s="54"/>
      <c r="E111" s="34" t="n">
        <v>139.28</v>
      </c>
      <c r="H111" s="18"/>
    </row>
    <row r="112" customFormat="false" ht="21.6" hidden="false" customHeight="true" outlineLevel="0" collapsed="false">
      <c r="A112" s="37" t="s">
        <v>165</v>
      </c>
      <c r="B112" s="37"/>
      <c r="C112" s="43"/>
      <c r="D112" s="43"/>
      <c r="E112" s="34" t="n">
        <f aca="false">C96</f>
        <v>2028.5</v>
      </c>
      <c r="H112" s="18"/>
    </row>
    <row r="113" customFormat="false" ht="21.6" hidden="false" customHeight="true" outlineLevel="0" collapsed="false">
      <c r="A113" s="41"/>
      <c r="B113" s="41"/>
      <c r="C113" s="42" t="s">
        <v>166</v>
      </c>
      <c r="D113" s="42"/>
      <c r="E113" s="7" t="n">
        <f aca="false">('April 2024 - June 2024'!E126+E14)-SUM(E101:E112)</f>
        <v>699.839999999999</v>
      </c>
      <c r="H113" s="18"/>
    </row>
    <row r="114" customFormat="false" ht="13.5" hidden="false" customHeight="true" outlineLevel="0" collapsed="false">
      <c r="H114" s="18"/>
    </row>
    <row r="115" customFormat="false" ht="21.6" hidden="false" customHeight="true" outlineLevel="0" collapsed="false">
      <c r="A115" s="40" t="s">
        <v>247</v>
      </c>
      <c r="B115" s="40"/>
      <c r="C115" s="40"/>
      <c r="D115" s="40"/>
      <c r="E115" s="40"/>
      <c r="H115" s="18"/>
    </row>
    <row r="116" customFormat="false" ht="21.6" hidden="false" customHeight="true" outlineLevel="0" collapsed="false">
      <c r="A116" s="40" t="s">
        <v>164</v>
      </c>
      <c r="B116" s="40"/>
      <c r="C116" s="40" t="s">
        <v>31</v>
      </c>
      <c r="D116" s="40"/>
      <c r="E116" s="40" t="s">
        <v>32</v>
      </c>
      <c r="H116" s="18"/>
    </row>
    <row r="117" customFormat="false" ht="21.6" hidden="false" customHeight="true" outlineLevel="0" collapsed="false">
      <c r="A117" s="37" t="s">
        <v>248</v>
      </c>
      <c r="B117" s="37"/>
      <c r="C117" s="45"/>
      <c r="D117" s="45"/>
      <c r="E117" s="7" t="n">
        <f aca="false">E113</f>
        <v>699.839999999999</v>
      </c>
    </row>
    <row r="118" customFormat="false" ht="21.6" hidden="false" customHeight="true" outlineLevel="0" collapsed="false">
      <c r="A118" s="37" t="s">
        <v>144</v>
      </c>
      <c r="B118" s="37"/>
      <c r="C118" s="16" t="s">
        <v>249</v>
      </c>
      <c r="D118" s="16"/>
      <c r="E118" s="34" t="n">
        <v>72</v>
      </c>
    </row>
    <row r="119" customFormat="false" ht="21.6" hidden="false" customHeight="true" outlineLevel="0" collapsed="false">
      <c r="A119" s="37"/>
      <c r="B119" s="37"/>
      <c r="C119" s="16" t="s">
        <v>250</v>
      </c>
      <c r="D119" s="16"/>
      <c r="E119" s="34" t="n">
        <v>55.3</v>
      </c>
    </row>
    <row r="120" customFormat="false" ht="21.6" hidden="false" customHeight="true" outlineLevel="0" collapsed="false">
      <c r="A120" s="37"/>
      <c r="B120" s="37"/>
      <c r="C120" s="16" t="s">
        <v>251</v>
      </c>
      <c r="D120" s="16"/>
      <c r="E120" s="34" t="n">
        <v>0</v>
      </c>
    </row>
    <row r="121" customFormat="false" ht="21.6" hidden="false" customHeight="true" outlineLevel="0" collapsed="false">
      <c r="A121" s="37"/>
      <c r="B121" s="37"/>
      <c r="C121" s="16" t="s">
        <v>252</v>
      </c>
      <c r="D121" s="16"/>
      <c r="E121" s="34" t="n">
        <v>500</v>
      </c>
    </row>
    <row r="122" customFormat="false" ht="21.6" hidden="false" customHeight="true" outlineLevel="0" collapsed="false">
      <c r="A122" s="37"/>
      <c r="B122" s="37"/>
      <c r="C122" s="16" t="s">
        <v>253</v>
      </c>
      <c r="D122" s="16"/>
      <c r="E122" s="34" t="n">
        <v>85</v>
      </c>
    </row>
    <row r="123" customFormat="false" ht="21.6" hidden="false" customHeight="true" outlineLevel="0" collapsed="false">
      <c r="A123" s="37"/>
      <c r="B123" s="37"/>
      <c r="C123" s="16" t="s">
        <v>254</v>
      </c>
      <c r="D123" s="16"/>
      <c r="E123" s="34" t="n">
        <v>630</v>
      </c>
    </row>
    <row r="124" customFormat="false" ht="21.6" hidden="false" customHeight="true" outlineLevel="0" collapsed="false">
      <c r="A124" s="37"/>
      <c r="B124" s="37"/>
      <c r="C124" s="54" t="s">
        <v>255</v>
      </c>
      <c r="D124" s="54"/>
      <c r="E124" s="34" t="n">
        <v>464.47</v>
      </c>
    </row>
    <row r="125" customFormat="false" ht="21.6" hidden="false" customHeight="true" outlineLevel="0" collapsed="false">
      <c r="A125" s="37" t="s">
        <v>165</v>
      </c>
      <c r="B125" s="37"/>
      <c r="C125" s="43"/>
      <c r="D125" s="43"/>
      <c r="E125" s="34" t="n">
        <f aca="false">C96</f>
        <v>2028.5</v>
      </c>
    </row>
    <row r="126" customFormat="false" ht="21.6" hidden="false" customHeight="true" outlineLevel="0" collapsed="false">
      <c r="A126" s="41"/>
      <c r="B126" s="41"/>
      <c r="C126" s="39" t="s">
        <v>176</v>
      </c>
      <c r="D126" s="39"/>
      <c r="E126" s="7" t="n">
        <f aca="false">(E117+E26)-SUM(E118:E125)</f>
        <v>625.069999999999</v>
      </c>
    </row>
    <row r="127" customFormat="false" ht="13.5" hidden="false" customHeight="true" outlineLevel="0" collapsed="false">
      <c r="A127" s="44"/>
      <c r="B127" s="44"/>
      <c r="C127" s="44"/>
      <c r="D127" s="44"/>
      <c r="E127" s="44"/>
    </row>
    <row r="128" customFormat="false" ht="17.25" hidden="false" customHeight="true" outlineLevel="0" collapsed="false">
      <c r="A128" s="44"/>
      <c r="B128" s="44"/>
      <c r="C128" s="44"/>
      <c r="D128" s="44"/>
      <c r="E128" s="44"/>
    </row>
    <row r="129" customFormat="false" ht="21.6" hidden="false" customHeight="true" outlineLevel="0" collapsed="false">
      <c r="A129" s="40" t="s">
        <v>256</v>
      </c>
      <c r="B129" s="40"/>
      <c r="C129" s="40"/>
      <c r="D129" s="40"/>
      <c r="E129" s="40"/>
      <c r="G129" s="55" t="s">
        <v>257</v>
      </c>
      <c r="H129" s="34" t="n">
        <v>330.3</v>
      </c>
    </row>
    <row r="130" customFormat="false" ht="21.6" hidden="false" customHeight="true" outlineLevel="0" collapsed="false">
      <c r="A130" s="40" t="s">
        <v>164</v>
      </c>
      <c r="B130" s="40"/>
      <c r="C130" s="40" t="s">
        <v>31</v>
      </c>
      <c r="D130" s="40"/>
      <c r="E130" s="40" t="s">
        <v>32</v>
      </c>
      <c r="G130" s="56" t="s">
        <v>258</v>
      </c>
      <c r="H130" s="57" t="n">
        <f aca="false">330-H129</f>
        <v>-0.300000000000011</v>
      </c>
    </row>
    <row r="131" customFormat="false" ht="43.2" hidden="false" customHeight="true" outlineLevel="0" collapsed="false">
      <c r="A131" s="37" t="s">
        <v>259</v>
      </c>
      <c r="B131" s="37"/>
      <c r="C131" s="43"/>
      <c r="D131" s="43"/>
      <c r="E131" s="7" t="n">
        <f aca="false">E126</f>
        <v>625.069999999999</v>
      </c>
      <c r="G131" s="58" t="s">
        <v>260</v>
      </c>
      <c r="H131" s="57"/>
    </row>
    <row r="132" customFormat="false" ht="21.6" hidden="false" customHeight="true" outlineLevel="0" collapsed="false">
      <c r="A132" s="37" t="s">
        <v>144</v>
      </c>
      <c r="B132" s="37"/>
      <c r="C132" s="16" t="s">
        <v>261</v>
      </c>
      <c r="D132" s="16"/>
      <c r="E132" s="34" t="n">
        <v>130.84</v>
      </c>
      <c r="H132" s="1"/>
    </row>
    <row r="133" customFormat="false" ht="21.6" hidden="false" customHeight="true" outlineLevel="0" collapsed="false">
      <c r="A133" s="37"/>
      <c r="B133" s="37"/>
      <c r="C133" s="16" t="s">
        <v>262</v>
      </c>
      <c r="D133" s="16"/>
      <c r="E133" s="34" t="n">
        <v>1150</v>
      </c>
    </row>
    <row r="134" customFormat="false" ht="21.6" hidden="false" customHeight="true" outlineLevel="0" collapsed="false">
      <c r="A134" s="37"/>
      <c r="B134" s="37"/>
      <c r="C134" s="16" t="s">
        <v>263</v>
      </c>
      <c r="D134" s="16"/>
      <c r="E134" s="34" t="n">
        <v>500</v>
      </c>
    </row>
    <row r="135" customFormat="false" ht="21.6" hidden="false" customHeight="true" outlineLevel="0" collapsed="false">
      <c r="A135" s="37"/>
      <c r="B135" s="37"/>
      <c r="C135" s="16" t="s">
        <v>264</v>
      </c>
      <c r="D135" s="16"/>
      <c r="E135" s="34" t="n">
        <v>30</v>
      </c>
    </row>
    <row r="136" customFormat="false" ht="21.6" hidden="false" customHeight="true" outlineLevel="0" collapsed="false">
      <c r="A136" s="37"/>
      <c r="B136" s="37"/>
      <c r="C136" s="16" t="s">
        <v>265</v>
      </c>
      <c r="D136" s="16"/>
      <c r="E136" s="34" t="n">
        <v>60</v>
      </c>
    </row>
    <row r="137" customFormat="false" ht="86.4" hidden="false" customHeight="true" outlineLevel="0" collapsed="false">
      <c r="A137" s="37"/>
      <c r="B137" s="37"/>
      <c r="C137" s="15" t="s">
        <v>266</v>
      </c>
      <c r="D137" s="15"/>
      <c r="E137" s="34" t="n">
        <v>919.52</v>
      </c>
      <c r="F137" s="52"/>
      <c r="G137" s="52"/>
      <c r="H137" s="59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</row>
    <row r="138" customFormat="false" ht="21.6" hidden="false" customHeight="true" outlineLevel="0" collapsed="false">
      <c r="A138" s="37"/>
      <c r="B138" s="37"/>
      <c r="C138" s="15" t="s">
        <v>242</v>
      </c>
      <c r="D138" s="15"/>
      <c r="E138" s="34" t="n">
        <v>600</v>
      </c>
    </row>
    <row r="139" customFormat="false" ht="21.6" hidden="false" customHeight="true" outlineLevel="0" collapsed="false">
      <c r="A139" s="37"/>
      <c r="B139" s="37"/>
      <c r="C139" s="60" t="s">
        <v>267</v>
      </c>
      <c r="D139" s="60"/>
      <c r="E139" s="34" t="n">
        <v>9.5</v>
      </c>
    </row>
    <row r="140" customFormat="false" ht="21.6" hidden="false" customHeight="true" outlineLevel="0" collapsed="false">
      <c r="A140" s="37" t="s">
        <v>165</v>
      </c>
      <c r="B140" s="37"/>
      <c r="C140" s="43"/>
      <c r="D140" s="43"/>
      <c r="E140" s="34" t="n">
        <f aca="false">C96</f>
        <v>2028.5</v>
      </c>
    </row>
    <row r="141" customFormat="false" ht="21.6" hidden="false" customHeight="true" outlineLevel="0" collapsed="false">
      <c r="A141" s="41"/>
      <c r="B141" s="41"/>
      <c r="C141" s="39" t="s">
        <v>176</v>
      </c>
      <c r="D141" s="39"/>
      <c r="E141" s="7" t="n">
        <f aca="false">(E39+E131)-SUM(E132:E140)</f>
        <v>502.709999999999</v>
      </c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  <row r="1035" customFormat="false" ht="13.5" hidden="false" customHeight="true" outlineLevel="0" collapsed="false">
      <c r="A1035" s="18"/>
      <c r="B1035" s="18"/>
    </row>
    <row r="1036" customFormat="false" ht="13.5" hidden="false" customHeight="true" outlineLevel="0" collapsed="false">
      <c r="A1036" s="18"/>
      <c r="B1036" s="18"/>
    </row>
    <row r="1037" customFormat="false" ht="13.5" hidden="false" customHeight="true" outlineLevel="0" collapsed="false">
      <c r="A1037" s="18"/>
      <c r="B1037" s="18"/>
    </row>
    <row r="1038" customFormat="false" ht="13.5" hidden="false" customHeight="true" outlineLevel="0" collapsed="false">
      <c r="A1038" s="18"/>
      <c r="B1038" s="18"/>
    </row>
    <row r="1039" customFormat="false" ht="13.5" hidden="false" customHeight="true" outlineLevel="0" collapsed="false">
      <c r="A1039" s="18"/>
      <c r="B1039" s="18"/>
    </row>
    <row r="1040" customFormat="false" ht="13.5" hidden="false" customHeight="true" outlineLevel="0" collapsed="false">
      <c r="A1040" s="18"/>
      <c r="B1040" s="18"/>
    </row>
    <row r="1041" customFormat="false" ht="13.5" hidden="false" customHeight="true" outlineLevel="0" collapsed="false">
      <c r="A1041" s="18"/>
      <c r="B1041" s="18"/>
    </row>
    <row r="1042" customFormat="false" ht="13.5" hidden="false" customHeight="true" outlineLevel="0" collapsed="false">
      <c r="A1042" s="18"/>
      <c r="B1042" s="18"/>
    </row>
    <row r="1043" customFormat="false" ht="13.5" hidden="false" customHeight="true" outlineLevel="0" collapsed="false">
      <c r="A1043" s="18"/>
      <c r="B1043" s="18"/>
    </row>
    <row r="1044" customFormat="false" ht="13.5" hidden="false" customHeight="true" outlineLevel="0" collapsed="false">
      <c r="A1044" s="18"/>
      <c r="B1044" s="18"/>
    </row>
    <row r="1045" customFormat="false" ht="13.5" hidden="false" customHeight="true" outlineLevel="0" collapsed="false">
      <c r="A1045" s="18"/>
      <c r="B1045" s="18"/>
    </row>
    <row r="1046" customFormat="false" ht="13.5" hidden="false" customHeight="true" outlineLevel="0" collapsed="false">
      <c r="A1046" s="18"/>
      <c r="B1046" s="18"/>
    </row>
    <row r="1047" customFormat="false" ht="13.5" hidden="false" customHeight="true" outlineLevel="0" collapsed="false">
      <c r="A1047" s="18"/>
      <c r="B1047" s="18"/>
    </row>
    <row r="1048" customFormat="false" ht="13.5" hidden="false" customHeight="true" outlineLevel="0" collapsed="false">
      <c r="A1048" s="18"/>
      <c r="B1048" s="18"/>
    </row>
    <row r="1049" customFormat="false" ht="13.5" hidden="false" customHeight="true" outlineLevel="0" collapsed="false">
      <c r="A1049" s="18"/>
      <c r="B1049" s="18"/>
    </row>
    <row r="1050" customFormat="false" ht="13.5" hidden="false" customHeight="true" outlineLevel="0" collapsed="false">
      <c r="A1050" s="18"/>
      <c r="B1050" s="18"/>
    </row>
    <row r="1051" customFormat="false" ht="13.5" hidden="false" customHeight="true" outlineLevel="0" collapsed="false">
      <c r="A1051" s="18"/>
      <c r="B1051" s="18"/>
    </row>
    <row r="1052" customFormat="false" ht="13.5" hidden="false" customHeight="true" outlineLevel="0" collapsed="false">
      <c r="A1052" s="18"/>
      <c r="B1052" s="18"/>
    </row>
    <row r="1053" customFormat="false" ht="13.5" hidden="false" customHeight="true" outlineLevel="0" collapsed="false">
      <c r="A1053" s="18"/>
      <c r="B1053" s="18"/>
    </row>
    <row r="1054" customFormat="false" ht="13.5" hidden="false" customHeight="true" outlineLevel="0" collapsed="false">
      <c r="A1054" s="18"/>
      <c r="B1054" s="18"/>
    </row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  <mergeCell ref="A129:E129"/>
    <mergeCell ref="A130:B130"/>
    <mergeCell ref="C130:D130"/>
    <mergeCell ref="H130:H131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</mergeCells>
  <conditionalFormatting sqref="C47:C50 C53:C58 C60:C62 C64:C67 C69:C70 C72:C76 C78:C81 C83:C88 C96 E101:E112 E118:E125 E132:E140 H129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33"/>
  <sheetViews>
    <sheetView showFormulas="false" showGridLines="true" showRowColHeaders="true" showZeros="true" rightToLeft="false" tabSelected="true" showOutlineSymbols="true" defaultGridColor="true" view="normal" topLeftCell="A100" colorId="64" zoomScale="100" zoomScaleNormal="100" zoomScalePageLayoutView="100" workbookViewId="0">
      <selection pane="topLeft" activeCell="G109" activeCellId="0" sqref="G109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9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268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E120</f>
        <v>1676.46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1676.46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</row>
    <row r="5" customFormat="false" ht="21.6" hidden="false" customHeight="true" outlineLevel="0" collapsed="false">
      <c r="A5" s="39" t="s">
        <v>25</v>
      </c>
      <c r="B5" s="39"/>
      <c r="C5" s="7" t="n">
        <f aca="false">C87</f>
        <v>-7600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customFormat="false" ht="21.6" hidden="false" customHeight="true" outlineLevel="0" collapsed="false">
      <c r="A8" s="12" t="s">
        <v>269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270</v>
      </c>
      <c r="B10" s="15" t="s">
        <v>66</v>
      </c>
      <c r="C10" s="16" t="s">
        <v>214</v>
      </c>
      <c r="D10" s="16"/>
      <c r="E10" s="7" t="n">
        <v>0</v>
      </c>
    </row>
    <row r="11" customFormat="false" ht="21.6" hidden="false" customHeight="true" outlineLevel="0" collapsed="false">
      <c r="A11" s="14" t="s">
        <v>271</v>
      </c>
      <c r="B11" s="15" t="s">
        <v>272</v>
      </c>
      <c r="C11" s="16" t="s">
        <v>273</v>
      </c>
      <c r="D11" s="16"/>
      <c r="E11" s="7" t="n">
        <v>78</v>
      </c>
    </row>
    <row r="12" customFormat="false" ht="21.6" hidden="false" customHeight="true" outlineLevel="0" collapsed="false">
      <c r="A12" s="14" t="s">
        <v>274</v>
      </c>
      <c r="B12" s="15" t="s">
        <v>87</v>
      </c>
      <c r="C12" s="16" t="s">
        <v>275</v>
      </c>
      <c r="D12" s="16"/>
      <c r="E12" s="7" t="n">
        <v>174</v>
      </c>
    </row>
    <row r="13" customFormat="false" ht="21.6" hidden="false" customHeight="true" outlineLevel="0" collapsed="false">
      <c r="A13" s="14" t="s">
        <v>274</v>
      </c>
      <c r="B13" s="15" t="s">
        <v>276</v>
      </c>
      <c r="C13" s="15" t="s">
        <v>36</v>
      </c>
      <c r="D13" s="15"/>
      <c r="E13" s="7" t="n">
        <v>68</v>
      </c>
    </row>
    <row r="14" customFormat="false" ht="21.6" hidden="false" customHeight="true" outlineLevel="0" collapsed="false">
      <c r="A14" s="14" t="s">
        <v>277</v>
      </c>
      <c r="B14" s="15" t="s">
        <v>276</v>
      </c>
      <c r="C14" s="15" t="s">
        <v>36</v>
      </c>
      <c r="D14" s="15"/>
      <c r="E14" s="7" t="n">
        <v>68</v>
      </c>
    </row>
    <row r="15" customFormat="false" ht="21.6" hidden="false" customHeight="true" outlineLevel="0" collapsed="false">
      <c r="A15" s="14" t="s">
        <v>278</v>
      </c>
      <c r="B15" s="15" t="s">
        <v>35</v>
      </c>
      <c r="C15" s="16" t="s">
        <v>36</v>
      </c>
      <c r="D15" s="16"/>
      <c r="E15" s="7" t="n">
        <v>2405</v>
      </c>
    </row>
    <row r="16" customFormat="false" ht="21.6" hidden="false" customHeight="true" outlineLevel="0" collapsed="false">
      <c r="A16" s="17"/>
      <c r="B16" s="17"/>
      <c r="C16" s="39" t="s">
        <v>38</v>
      </c>
      <c r="D16" s="39"/>
      <c r="E16" s="7" t="n">
        <f aca="false">SUM(E10:E15)</f>
        <v>2793</v>
      </c>
    </row>
    <row r="17" customFormat="false" ht="13.5" hidden="false" customHeight="true" outlineLevel="0" collapsed="false">
      <c r="A17" s="18"/>
      <c r="B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2" t="s">
        <v>279</v>
      </c>
      <c r="B18" s="12"/>
      <c r="C18" s="12"/>
      <c r="D18" s="12"/>
      <c r="E18" s="12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61" t="s">
        <v>4</v>
      </c>
      <c r="B19" s="12" t="s">
        <v>30</v>
      </c>
      <c r="C19" s="13" t="s">
        <v>31</v>
      </c>
      <c r="D19" s="13"/>
      <c r="E19" s="13" t="s">
        <v>32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280</v>
      </c>
      <c r="B20" s="15" t="s">
        <v>66</v>
      </c>
      <c r="C20" s="16" t="s">
        <v>214</v>
      </c>
      <c r="D20" s="16"/>
      <c r="E20" s="7" t="n">
        <v>0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21.6" hidden="false" customHeight="true" outlineLevel="0" collapsed="false">
      <c r="A21" s="14" t="s">
        <v>281</v>
      </c>
      <c r="B21" s="15" t="s">
        <v>276</v>
      </c>
      <c r="C21" s="15" t="s">
        <v>36</v>
      </c>
      <c r="D21" s="15"/>
      <c r="E21" s="7" t="n">
        <v>68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14" t="s">
        <v>282</v>
      </c>
      <c r="B22" s="15" t="s">
        <v>35</v>
      </c>
      <c r="C22" s="16" t="s">
        <v>36</v>
      </c>
      <c r="D22" s="16"/>
      <c r="E22" s="7" t="n">
        <v>2405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4"/>
      <c r="B23" s="15" t="s">
        <v>283</v>
      </c>
      <c r="C23" s="16" t="s">
        <v>284</v>
      </c>
      <c r="D23" s="16"/>
      <c r="E23" s="7" t="n">
        <v>300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7"/>
      <c r="B24" s="17"/>
      <c r="C24" s="39" t="s">
        <v>38</v>
      </c>
      <c r="D24" s="39"/>
      <c r="E24" s="7" t="n">
        <f aca="false">SUM(E20:E23)</f>
        <v>2773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13.5" hidden="false" customHeight="true" outlineLevel="0" collapsed="false">
      <c r="A25" s="18"/>
      <c r="B25" s="18"/>
      <c r="C25" s="18"/>
      <c r="D25" s="49"/>
      <c r="E25" s="50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2" t="s">
        <v>285</v>
      </c>
      <c r="B26" s="12"/>
      <c r="C26" s="12"/>
      <c r="D26" s="12"/>
      <c r="E26" s="12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21.6" hidden="false" customHeight="true" outlineLevel="0" collapsed="false">
      <c r="A27" s="12" t="s">
        <v>4</v>
      </c>
      <c r="B27" s="12" t="s">
        <v>30</v>
      </c>
      <c r="C27" s="13" t="s">
        <v>31</v>
      </c>
      <c r="D27" s="13"/>
      <c r="E27" s="13" t="s">
        <v>32</v>
      </c>
    </row>
    <row r="28" customFormat="false" ht="21.6" hidden="false" customHeight="true" outlineLevel="0" collapsed="false">
      <c r="A28" s="14" t="s">
        <v>286</v>
      </c>
      <c r="B28" s="15" t="s">
        <v>66</v>
      </c>
      <c r="C28" s="16" t="s">
        <v>214</v>
      </c>
      <c r="D28" s="16"/>
      <c r="E28" s="7" t="n">
        <v>0</v>
      </c>
    </row>
    <row r="29" customFormat="false" ht="21.6" hidden="false" customHeight="true" outlineLevel="0" collapsed="false">
      <c r="A29" s="14" t="s">
        <v>287</v>
      </c>
      <c r="B29" s="15" t="s">
        <v>276</v>
      </c>
      <c r="C29" s="16" t="s">
        <v>36</v>
      </c>
      <c r="D29" s="16"/>
      <c r="E29" s="7" t="n">
        <v>68</v>
      </c>
    </row>
    <row r="30" customFormat="false" ht="21.6" hidden="false" customHeight="true" outlineLevel="0" collapsed="false">
      <c r="A30" s="14" t="s">
        <v>288</v>
      </c>
      <c r="B30" s="15" t="s">
        <v>35</v>
      </c>
      <c r="C30" s="16" t="s">
        <v>36</v>
      </c>
      <c r="D30" s="16"/>
      <c r="E30" s="7" t="n">
        <v>2405</v>
      </c>
    </row>
    <row r="31" customFormat="false" ht="21.6" hidden="false" customHeight="true" outlineLevel="0" collapsed="false">
      <c r="A31" s="17"/>
      <c r="B31" s="17"/>
      <c r="C31" s="39" t="s">
        <v>38</v>
      </c>
      <c r="D31" s="39"/>
      <c r="E31" s="7" t="n">
        <f aca="false">SUM(E28:E30)</f>
        <v>2473</v>
      </c>
    </row>
    <row r="32" customFormat="false" ht="13.5" hidden="false" customHeight="true" outlineLevel="0" collapsed="false">
      <c r="A32" s="18"/>
      <c r="B32" s="18"/>
      <c r="C32" s="18"/>
      <c r="D32" s="49"/>
      <c r="E32" s="50"/>
    </row>
    <row r="33" customFormat="false" ht="12.75" hidden="false" customHeight="true" outlineLevel="0" collapsed="false">
      <c r="A33" s="18"/>
      <c r="B33" s="18"/>
      <c r="C33" s="18"/>
      <c r="D33" s="49"/>
      <c r="E33" s="50"/>
    </row>
    <row r="34" customFormat="false" ht="13.5" hidden="false" customHeight="true" outlineLevel="0" collapsed="false">
      <c r="A34" s="18"/>
      <c r="B34" s="18"/>
      <c r="C34" s="18"/>
      <c r="D34" s="49"/>
      <c r="E34" s="50"/>
    </row>
    <row r="35" customFormat="false" ht="13.5" hidden="false" customHeight="true" outlineLevel="0" collapsed="false">
      <c r="A35" s="18"/>
      <c r="B35" s="18"/>
    </row>
    <row r="36" customFormat="false" ht="21.6" hidden="false" customHeight="true" outlineLevel="0" collapsed="false">
      <c r="A36" s="31" t="s">
        <v>289</v>
      </c>
      <c r="B36" s="31"/>
      <c r="C36" s="31"/>
    </row>
    <row r="37" customFormat="false" ht="21.6" hidden="false" customHeight="true" outlineLevel="0" collapsed="false">
      <c r="A37" s="31" t="s">
        <v>30</v>
      </c>
      <c r="B37" s="31" t="s">
        <v>31</v>
      </c>
      <c r="C37" s="5" t="s">
        <v>32</v>
      </c>
      <c r="D37" s="32"/>
    </row>
    <row r="38" customFormat="false" ht="21.6" hidden="false" customHeight="true" outlineLevel="0" collapsed="false">
      <c r="A38" s="33" t="s">
        <v>83</v>
      </c>
      <c r="B38" s="33"/>
      <c r="C38" s="33"/>
    </row>
    <row r="39" customFormat="false" ht="21.6" hidden="false" customHeight="true" outlineLevel="0" collapsed="false">
      <c r="A39" s="14" t="s">
        <v>272</v>
      </c>
      <c r="B39" s="62"/>
      <c r="C39" s="34" t="n">
        <v>0</v>
      </c>
    </row>
    <row r="40" customFormat="false" ht="21.6" hidden="false" customHeight="true" outlineLevel="0" collapsed="false">
      <c r="A40" s="14" t="s">
        <v>50</v>
      </c>
      <c r="B40" s="62"/>
      <c r="C40" s="34" t="n">
        <v>0</v>
      </c>
    </row>
    <row r="41" customFormat="false" ht="21.6" hidden="false" customHeight="true" outlineLevel="0" collapsed="false">
      <c r="A41" s="14" t="s">
        <v>87</v>
      </c>
      <c r="B41" s="62" t="s">
        <v>88</v>
      </c>
      <c r="C41" s="34" t="n">
        <v>149</v>
      </c>
    </row>
    <row r="42" customFormat="false" ht="21.6" hidden="false" customHeight="true" outlineLevel="0" collapsed="false">
      <c r="A42" s="37"/>
      <c r="B42" s="39" t="s">
        <v>90</v>
      </c>
      <c r="C42" s="34" t="n">
        <f aca="false">SUM(C39:C41)</f>
        <v>149</v>
      </c>
    </row>
    <row r="43" customFormat="false" ht="21.6" hidden="false" customHeight="true" outlineLevel="0" collapsed="false">
      <c r="A43" s="33" t="s">
        <v>290</v>
      </c>
      <c r="B43" s="33"/>
      <c r="C43" s="33"/>
    </row>
    <row r="44" customFormat="false" ht="21.6" hidden="false" customHeight="true" outlineLevel="0" collapsed="false">
      <c r="A44" s="33"/>
      <c r="B44" s="33"/>
      <c r="C44" s="33"/>
    </row>
    <row r="45" customFormat="false" ht="21.6" hidden="false" customHeight="true" outlineLevel="0" collapsed="false">
      <c r="A45" s="14" t="s">
        <v>95</v>
      </c>
      <c r="B45" s="62"/>
      <c r="C45" s="34" t="n">
        <v>0</v>
      </c>
    </row>
    <row r="46" customFormat="false" ht="21.6" hidden="false" customHeight="true" outlineLevel="0" collapsed="false">
      <c r="A46" s="14" t="s">
        <v>97</v>
      </c>
      <c r="B46" s="62"/>
      <c r="C46" s="34" t="n">
        <v>0</v>
      </c>
    </row>
    <row r="47" customFormat="false" ht="21.6" hidden="false" customHeight="true" outlineLevel="0" collapsed="false">
      <c r="A47" s="14" t="s">
        <v>99</v>
      </c>
      <c r="B47" s="62"/>
      <c r="C47" s="34" t="n">
        <v>0</v>
      </c>
    </row>
    <row r="48" customFormat="false" ht="21.6" hidden="false" customHeight="true" outlineLevel="0" collapsed="false">
      <c r="A48" s="14" t="s">
        <v>101</v>
      </c>
      <c r="B48" s="62"/>
      <c r="C48" s="34" t="n">
        <v>0</v>
      </c>
    </row>
    <row r="49" customFormat="false" ht="21.6" hidden="false" customHeight="true" outlineLevel="0" collapsed="false">
      <c r="A49" s="14" t="s">
        <v>231</v>
      </c>
      <c r="B49" s="62"/>
      <c r="C49" s="34" t="n">
        <v>0</v>
      </c>
    </row>
    <row r="50" customFormat="false" ht="21.6" hidden="false" customHeight="true" outlineLevel="0" collapsed="false">
      <c r="A50" s="14"/>
      <c r="B50" s="39" t="s">
        <v>103</v>
      </c>
      <c r="C50" s="34" t="n">
        <f aca="false">SUM(C45:C49)</f>
        <v>0</v>
      </c>
    </row>
    <row r="51" customFormat="false" ht="21.6" hidden="false" customHeight="true" outlineLevel="0" collapsed="false">
      <c r="A51" s="33" t="s">
        <v>105</v>
      </c>
      <c r="B51" s="33"/>
      <c r="C51" s="33"/>
    </row>
    <row r="52" customFormat="false" ht="21.6" hidden="false" customHeight="true" outlineLevel="0" collapsed="false">
      <c r="A52" s="14" t="s">
        <v>107</v>
      </c>
      <c r="B52" s="62" t="s">
        <v>108</v>
      </c>
      <c r="C52" s="34" t="n">
        <v>0</v>
      </c>
    </row>
    <row r="53" customFormat="false" ht="21.6" hidden="false" customHeight="true" outlineLevel="0" collapsed="false">
      <c r="A53" s="14" t="s">
        <v>110</v>
      </c>
      <c r="B53" s="62" t="s">
        <v>111</v>
      </c>
      <c r="C53" s="34" t="n">
        <v>0</v>
      </c>
    </row>
    <row r="54" customFormat="false" ht="21.6" hidden="false" customHeight="true" outlineLevel="0" collapsed="false">
      <c r="A54" s="14"/>
      <c r="B54" s="39" t="s">
        <v>113</v>
      </c>
      <c r="C54" s="34" t="n">
        <f aca="false">SUM(C52:C53)</f>
        <v>0</v>
      </c>
    </row>
    <row r="55" customFormat="false" ht="21.6" hidden="false" customHeight="true" outlineLevel="0" collapsed="false">
      <c r="A55" s="33" t="s">
        <v>115</v>
      </c>
      <c r="B55" s="33"/>
      <c r="C55" s="33"/>
    </row>
    <row r="56" customFormat="false" ht="21.6" hidden="false" customHeight="true" outlineLevel="0" collapsed="false">
      <c r="A56" s="14" t="s">
        <v>117</v>
      </c>
      <c r="B56" s="62" t="s">
        <v>118</v>
      </c>
      <c r="C56" s="34" t="n">
        <v>0</v>
      </c>
    </row>
    <row r="57" customFormat="false" ht="21.6" hidden="false" customHeight="true" outlineLevel="0" collapsed="false">
      <c r="A57" s="37"/>
      <c r="B57" s="62" t="s">
        <v>120</v>
      </c>
      <c r="C57" s="34" t="n">
        <v>0</v>
      </c>
    </row>
    <row r="58" customFormat="false" ht="21.6" hidden="false" customHeight="true" outlineLevel="0" collapsed="false">
      <c r="A58" s="37"/>
      <c r="B58" s="62" t="s">
        <v>122</v>
      </c>
      <c r="C58" s="34" t="n">
        <v>0</v>
      </c>
    </row>
    <row r="59" customFormat="false" ht="21.6" hidden="false" customHeight="true" outlineLevel="0" collapsed="false">
      <c r="A59" s="37"/>
      <c r="B59" s="39" t="s">
        <v>124</v>
      </c>
      <c r="C59" s="34" t="n">
        <f aca="false">SUM(C56:C58)</f>
        <v>0</v>
      </c>
    </row>
    <row r="60" customFormat="false" ht="21.6" hidden="false" customHeight="true" outlineLevel="0" collapsed="false">
      <c r="A60" s="33" t="s">
        <v>125</v>
      </c>
      <c r="B60" s="33"/>
      <c r="C60" s="33"/>
    </row>
    <row r="61" customFormat="false" ht="21.6" hidden="false" customHeight="true" outlineLevel="0" collapsed="false">
      <c r="A61" s="14" t="s">
        <v>126</v>
      </c>
      <c r="B61" s="62" t="s">
        <v>127</v>
      </c>
      <c r="C61" s="34" t="n">
        <v>0</v>
      </c>
    </row>
    <row r="62" customFormat="false" ht="21.6" hidden="false" customHeight="true" outlineLevel="0" collapsed="false">
      <c r="A62" s="37"/>
      <c r="B62" s="39" t="s">
        <v>128</v>
      </c>
      <c r="C62" s="34" t="n">
        <f aca="false">SUM(C61)</f>
        <v>0</v>
      </c>
    </row>
    <row r="63" customFormat="false" ht="21.6" hidden="false" customHeight="true" outlineLevel="0" collapsed="false">
      <c r="A63" s="33" t="s">
        <v>129</v>
      </c>
      <c r="B63" s="33"/>
      <c r="C63" s="33"/>
    </row>
    <row r="64" customFormat="false" ht="43.2" hidden="false" customHeight="true" outlineLevel="0" collapsed="false">
      <c r="A64" s="14" t="s">
        <v>291</v>
      </c>
      <c r="B64" s="62" t="s">
        <v>131</v>
      </c>
      <c r="C64" s="34" t="n">
        <v>0</v>
      </c>
    </row>
    <row r="65" customFormat="false" ht="21.6" hidden="false" customHeight="true" outlineLevel="0" collapsed="false">
      <c r="A65" s="14" t="s">
        <v>132</v>
      </c>
      <c r="B65" s="62" t="s">
        <v>133</v>
      </c>
      <c r="C65" s="34" t="n">
        <v>0</v>
      </c>
    </row>
    <row r="66" customFormat="false" ht="43.2" hidden="false" customHeight="true" outlineLevel="0" collapsed="false">
      <c r="A66" s="14" t="s">
        <v>134</v>
      </c>
      <c r="B66" s="62" t="s">
        <v>135</v>
      </c>
      <c r="C66" s="34" t="n">
        <v>0</v>
      </c>
    </row>
    <row r="67" customFormat="false" ht="21.6" hidden="false" customHeight="true" outlineLevel="0" collapsed="false">
      <c r="A67" s="14" t="s">
        <v>136</v>
      </c>
      <c r="B67" s="62" t="s">
        <v>136</v>
      </c>
      <c r="C67" s="34" t="n">
        <v>0</v>
      </c>
    </row>
    <row r="68" customFormat="false" ht="21.6" hidden="false" customHeight="true" outlineLevel="0" collapsed="false">
      <c r="A68" s="14"/>
      <c r="B68" s="39" t="s">
        <v>23</v>
      </c>
      <c r="C68" s="34" t="n">
        <f aca="false">SUM(C64:C67)</f>
        <v>0</v>
      </c>
    </row>
    <row r="69" customFormat="false" ht="21.6" hidden="false" customHeight="true" outlineLevel="0" collapsed="false">
      <c r="A69" s="33" t="s">
        <v>138</v>
      </c>
      <c r="B69" s="33"/>
      <c r="C69" s="33"/>
    </row>
    <row r="70" customFormat="false" ht="21.6" hidden="false" customHeight="true" outlineLevel="0" collapsed="false">
      <c r="A70" s="14" t="s">
        <v>139</v>
      </c>
      <c r="B70" s="62"/>
      <c r="C70" s="34" t="n">
        <v>0</v>
      </c>
    </row>
    <row r="71" customFormat="false" ht="21.6" hidden="false" customHeight="true" outlineLevel="0" collapsed="false">
      <c r="A71" s="37" t="s">
        <v>140</v>
      </c>
      <c r="B71" s="62" t="s">
        <v>141</v>
      </c>
      <c r="C71" s="34" t="n">
        <v>0</v>
      </c>
    </row>
    <row r="72" customFormat="false" ht="21.6" hidden="false" customHeight="true" outlineLevel="0" collapsed="false">
      <c r="A72" s="14" t="s">
        <v>66</v>
      </c>
      <c r="B72" s="62" t="s">
        <v>142</v>
      </c>
      <c r="C72" s="34" t="n">
        <v>0</v>
      </c>
    </row>
    <row r="73" customFormat="false" ht="21.6" hidden="false" customHeight="true" outlineLevel="0" collapsed="false">
      <c r="A73" s="14"/>
      <c r="B73" s="39" t="s">
        <v>143</v>
      </c>
      <c r="C73" s="34" t="n">
        <f aca="false">SUM(C70:C72)</f>
        <v>0</v>
      </c>
    </row>
    <row r="74" customFormat="false" ht="21.6" hidden="false" customHeight="true" outlineLevel="0" collapsed="false">
      <c r="A74" s="33" t="s">
        <v>144</v>
      </c>
      <c r="B74" s="33"/>
      <c r="C74" s="33"/>
    </row>
    <row r="75" customFormat="false" ht="21.6" hidden="false" customHeight="true" outlineLevel="0" collapsed="false">
      <c r="A75" s="14" t="s">
        <v>145</v>
      </c>
      <c r="B75" s="62" t="s">
        <v>146</v>
      </c>
      <c r="C75" s="34" t="n">
        <v>200</v>
      </c>
    </row>
    <row r="76" customFormat="false" ht="21.6" hidden="false" customHeight="true" outlineLevel="0" collapsed="false">
      <c r="A76" s="6" t="s">
        <v>147</v>
      </c>
      <c r="B76" s="62" t="s">
        <v>148</v>
      </c>
      <c r="C76" s="34" t="n">
        <v>68</v>
      </c>
    </row>
    <row r="77" customFormat="false" ht="21.6" hidden="false" customHeight="true" outlineLevel="0" collapsed="false">
      <c r="A77" s="14" t="s">
        <v>149</v>
      </c>
      <c r="B77" s="62" t="s">
        <v>292</v>
      </c>
      <c r="C77" s="34" t="n">
        <v>52</v>
      </c>
    </row>
    <row r="78" customFormat="false" ht="21.6" hidden="false" customHeight="true" outlineLevel="0" collapsed="false">
      <c r="A78" s="14" t="s">
        <v>151</v>
      </c>
      <c r="B78" s="62" t="s">
        <v>233</v>
      </c>
      <c r="C78" s="34" t="n">
        <v>900</v>
      </c>
    </row>
    <row r="79" customFormat="false" ht="21.6" hidden="false" customHeight="true" outlineLevel="0" collapsed="false">
      <c r="A79" s="37"/>
      <c r="B79" s="39" t="s">
        <v>153</v>
      </c>
      <c r="C79" s="34" t="n">
        <f aca="false">SUM(C75:C78)</f>
        <v>1220</v>
      </c>
    </row>
    <row r="80" customFormat="false" ht="21.6" hidden="false" customHeight="true" outlineLevel="0" collapsed="false">
      <c r="A80" s="37"/>
      <c r="B80" s="39" t="s">
        <v>23</v>
      </c>
      <c r="C80" s="34" t="n">
        <f aca="false">C42+C50+C54+C59+C62+C68+C73+C79</f>
        <v>1369</v>
      </c>
    </row>
    <row r="81" customFormat="false" ht="21.6" hidden="false" customHeight="true" outlineLevel="0" collapsed="false">
      <c r="A81" s="33" t="s">
        <v>155</v>
      </c>
      <c r="B81" s="33"/>
      <c r="C81" s="33"/>
    </row>
    <row r="82" customFormat="false" ht="21.6" hidden="false" customHeight="true" outlineLevel="0" collapsed="false">
      <c r="A82" s="37" t="s">
        <v>156</v>
      </c>
      <c r="B82" s="16"/>
      <c r="C82" s="7" t="n">
        <f aca="false">IF(('July 2024 - September 2024'!C90)+SUM(E96+E106+E116)  &lt; 0,(('July 2024 - September 2024'!C90))+SUM(E96+E106+E116), TEXT((('July 2024 - September 2024'!C90))+SUM(E96+E106+E116),"+$0.00"))</f>
        <v>-7600</v>
      </c>
    </row>
    <row r="83" customFormat="false" ht="21.6" hidden="false" customHeight="true" outlineLevel="0" collapsed="false">
      <c r="A83" s="37" t="s">
        <v>157</v>
      </c>
      <c r="B83" s="16"/>
      <c r="C83" s="7" t="n">
        <v>0</v>
      </c>
    </row>
    <row r="84" customFormat="false" ht="21.6" hidden="false" customHeight="true" outlineLevel="0" collapsed="false">
      <c r="A84" s="37" t="s">
        <v>158</v>
      </c>
      <c r="B84" s="16"/>
      <c r="C84" s="7" t="str">
        <f aca="false">IF(('July 2024 - September 2024'!C92)+SUM(E95+E107+E117) &lt; 0,(('July 2024 - September 2024'!C92))+SUM(E95+E107+E117), TEXT((('July 2024 - September 2024'!C92))+SUM(E95+E107+E117),"+$0.00"))</f>
        <v>+$0.00</v>
      </c>
    </row>
    <row r="85" customFormat="false" ht="43.2" hidden="false" customHeight="true" outlineLevel="0" collapsed="false">
      <c r="A85" s="14" t="s">
        <v>159</v>
      </c>
      <c r="B85" s="16"/>
      <c r="C85" s="7" t="n">
        <v>0</v>
      </c>
    </row>
    <row r="86" customFormat="false" ht="43.2" hidden="false" customHeight="true" outlineLevel="0" collapsed="false">
      <c r="A86" s="14" t="s">
        <v>160</v>
      </c>
      <c r="B86" s="16"/>
      <c r="C86" s="7" t="n">
        <v>0</v>
      </c>
    </row>
    <row r="87" customFormat="false" ht="21.6" hidden="false" customHeight="true" outlineLevel="0" collapsed="false">
      <c r="A87" s="37"/>
      <c r="B87" s="39" t="s">
        <v>161</v>
      </c>
      <c r="C87" s="7" t="n">
        <f aca="false">C82+C83+C84+C85+C86</f>
        <v>-7600</v>
      </c>
    </row>
    <row r="88" customFormat="false" ht="21.6" hidden="false" customHeight="true" outlineLevel="0" collapsed="false">
      <c r="A88" s="14"/>
      <c r="B88" s="9" t="s">
        <v>162</v>
      </c>
      <c r="C88" s="34" t="n">
        <f aca="false">C80</f>
        <v>1369</v>
      </c>
      <c r="H88" s="63"/>
    </row>
    <row r="89" customFormat="false" ht="13.5" hidden="false" customHeight="true" outlineLevel="0" collapsed="false">
      <c r="A89" s="18"/>
      <c r="B89" s="18"/>
    </row>
    <row r="90" customFormat="false" ht="13.5" hidden="false" customHeight="true" outlineLevel="0" collapsed="false">
      <c r="A90" s="18"/>
      <c r="B90" s="18"/>
    </row>
    <row r="91" customFormat="false" ht="21.6" hidden="false" customHeight="true" outlineLevel="0" collapsed="false">
      <c r="A91" s="40" t="s">
        <v>293</v>
      </c>
      <c r="B91" s="40"/>
      <c r="C91" s="40"/>
      <c r="D91" s="40"/>
      <c r="E91" s="40"/>
      <c r="G91" s="55" t="s">
        <v>257</v>
      </c>
      <c r="H91" s="34" t="n">
        <v>574.4</v>
      </c>
    </row>
    <row r="92" customFormat="false" ht="21.6" hidden="false" customHeight="true" outlineLevel="0" collapsed="false">
      <c r="A92" s="40" t="s">
        <v>164</v>
      </c>
      <c r="B92" s="40"/>
      <c r="C92" s="40" t="s">
        <v>31</v>
      </c>
      <c r="D92" s="40"/>
      <c r="E92" s="40" t="s">
        <v>32</v>
      </c>
      <c r="G92" s="56" t="s">
        <v>258</v>
      </c>
      <c r="H92" s="57" t="n">
        <f aca="false">C75-H91</f>
        <v>-374.4</v>
      </c>
    </row>
    <row r="93" customFormat="false" ht="43.2" hidden="false" customHeight="true" outlineLevel="0" collapsed="false">
      <c r="A93" s="37" t="s">
        <v>294</v>
      </c>
      <c r="B93" s="37"/>
      <c r="C93" s="16"/>
      <c r="D93" s="16"/>
      <c r="E93" s="7" t="n">
        <f aca="false">'July 2024 - September 2024'!E141</f>
        <v>502.709999999999</v>
      </c>
      <c r="G93" s="58" t="s">
        <v>260</v>
      </c>
      <c r="H93" s="57"/>
    </row>
    <row r="94" customFormat="false" ht="64.8" hidden="false" customHeight="true" outlineLevel="0" collapsed="false">
      <c r="A94" s="37" t="s">
        <v>144</v>
      </c>
      <c r="B94" s="37"/>
      <c r="C94" s="15" t="s">
        <v>295</v>
      </c>
      <c r="D94" s="15"/>
      <c r="E94" s="34" t="n">
        <v>574.4</v>
      </c>
      <c r="H94" s="1"/>
    </row>
    <row r="95" customFormat="false" ht="21.6" hidden="false" customHeight="true" outlineLevel="0" collapsed="false">
      <c r="A95" s="37"/>
      <c r="B95" s="37"/>
      <c r="C95" s="16" t="s">
        <v>296</v>
      </c>
      <c r="D95" s="16"/>
      <c r="E95" s="34" t="n">
        <v>200</v>
      </c>
    </row>
    <row r="96" customFormat="false" ht="21.6" hidden="false" customHeight="true" outlineLevel="0" collapsed="false">
      <c r="A96" s="37"/>
      <c r="B96" s="37"/>
      <c r="C96" s="16" t="s">
        <v>251</v>
      </c>
      <c r="D96" s="16"/>
      <c r="E96" s="34" t="n">
        <v>0</v>
      </c>
    </row>
    <row r="97" customFormat="false" ht="21.6" hidden="false" customHeight="true" outlineLevel="0" collapsed="false">
      <c r="A97" s="37"/>
      <c r="B97" s="37"/>
      <c r="C97" s="16" t="s">
        <v>297</v>
      </c>
      <c r="D97" s="16"/>
      <c r="E97" s="34" t="n">
        <v>58</v>
      </c>
    </row>
    <row r="98" customFormat="false" ht="21.6" hidden="false" customHeight="true" outlineLevel="0" collapsed="false">
      <c r="A98" s="37"/>
      <c r="B98" s="37"/>
      <c r="C98" s="16" t="s">
        <v>298</v>
      </c>
      <c r="D98" s="16"/>
      <c r="E98" s="34" t="n">
        <v>600</v>
      </c>
    </row>
    <row r="99" customFormat="false" ht="21.6" hidden="false" customHeight="true" outlineLevel="0" collapsed="false">
      <c r="A99" s="37"/>
      <c r="B99" s="37"/>
      <c r="C99" s="54" t="s">
        <v>299</v>
      </c>
      <c r="D99" s="54"/>
      <c r="E99" s="34" t="n">
        <v>219.85</v>
      </c>
    </row>
    <row r="100" customFormat="false" ht="21.6" hidden="false" customHeight="true" outlineLevel="0" collapsed="false">
      <c r="A100" s="37" t="s">
        <v>165</v>
      </c>
      <c r="B100" s="37"/>
      <c r="C100" s="16"/>
      <c r="D100" s="16"/>
      <c r="E100" s="34" t="n">
        <f aca="false">C88</f>
        <v>1369</v>
      </c>
    </row>
    <row r="101" customFormat="false" ht="21.6" hidden="false" customHeight="true" outlineLevel="0" collapsed="false">
      <c r="A101" s="64"/>
      <c r="B101" s="64"/>
      <c r="C101" s="42" t="s">
        <v>166</v>
      </c>
      <c r="D101" s="42"/>
      <c r="E101" s="7" t="n">
        <f aca="false">('July 2024 - September 2024'!E141+E16)-SUM(E94:E100)</f>
        <v>274.459999999999</v>
      </c>
    </row>
    <row r="102" customFormat="false" ht="13.5" hidden="false" customHeight="true" outlineLevel="0" collapsed="false"/>
    <row r="103" customFormat="false" ht="21.6" hidden="false" customHeight="true" outlineLevel="0" collapsed="false">
      <c r="A103" s="40" t="s">
        <v>300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56" t="s">
        <v>258</v>
      </c>
      <c r="H104" s="57" t="n">
        <f aca="false">300-H103</f>
        <v>300</v>
      </c>
    </row>
    <row r="105" customFormat="false" ht="43.2" hidden="false" customHeight="true" outlineLevel="0" collapsed="false">
      <c r="A105" s="37" t="s">
        <v>301</v>
      </c>
      <c r="B105" s="37"/>
      <c r="C105" s="16"/>
      <c r="D105" s="16"/>
      <c r="E105" s="7" t="n">
        <f aca="false">E101</f>
        <v>274.459999999999</v>
      </c>
      <c r="G105" s="58" t="s">
        <v>260</v>
      </c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169</v>
      </c>
      <c r="D106" s="16"/>
      <c r="E106" s="34" t="n">
        <v>0</v>
      </c>
      <c r="H106" s="1"/>
    </row>
    <row r="107" customFormat="false" ht="21.6" hidden="false" customHeight="true" outlineLevel="0" collapsed="false">
      <c r="A107" s="37"/>
      <c r="B107" s="37"/>
      <c r="C107" s="16" t="s">
        <v>302</v>
      </c>
      <c r="D107" s="16"/>
      <c r="E107" s="34" t="n">
        <v>300</v>
      </c>
    </row>
    <row r="108" customFormat="false" ht="64.8" hidden="false" customHeight="true" outlineLevel="0" collapsed="false">
      <c r="A108" s="37"/>
      <c r="B108" s="37"/>
      <c r="C108" s="15" t="s">
        <v>303</v>
      </c>
      <c r="D108" s="15"/>
      <c r="E108" s="34" t="n">
        <v>178</v>
      </c>
    </row>
    <row r="109" customFormat="false" ht="21.6" hidden="false" customHeight="true" outlineLevel="0" collapsed="false">
      <c r="A109" s="37" t="s">
        <v>165</v>
      </c>
      <c r="B109" s="37"/>
      <c r="C109" s="16"/>
      <c r="D109" s="16"/>
      <c r="E109" s="34" t="n">
        <f aca="false">C88</f>
        <v>1369</v>
      </c>
    </row>
    <row r="110" customFormat="false" ht="21.6" hidden="false" customHeight="true" outlineLevel="0" collapsed="false">
      <c r="A110" s="64"/>
      <c r="B110" s="64"/>
      <c r="C110" s="39" t="s">
        <v>176</v>
      </c>
      <c r="D110" s="39"/>
      <c r="E110" s="7" t="n">
        <f aca="false">(E24+E105)-SUM(E106:E109)</f>
        <v>1200.46</v>
      </c>
    </row>
    <row r="111" customFormat="false" ht="13.5" hidden="false" customHeight="true" outlineLevel="0" collapsed="false">
      <c r="A111" s="44"/>
      <c r="B111" s="44"/>
      <c r="C111" s="44"/>
      <c r="D111" s="44"/>
      <c r="E111" s="44"/>
    </row>
    <row r="112" customFormat="false" ht="17.25" hidden="false" customHeight="true" outlineLevel="0" collapsed="false">
      <c r="A112" s="44"/>
      <c r="B112" s="44"/>
      <c r="C112" s="44"/>
      <c r="D112" s="44"/>
      <c r="E112" s="44"/>
      <c r="H112" s="1"/>
    </row>
    <row r="113" customFormat="false" ht="21.6" hidden="false" customHeight="true" outlineLevel="0" collapsed="false">
      <c r="A113" s="40" t="s">
        <v>304</v>
      </c>
      <c r="B113" s="40"/>
      <c r="C113" s="40"/>
      <c r="D113" s="40"/>
      <c r="E113" s="40"/>
      <c r="G113" s="55" t="s">
        <v>257</v>
      </c>
      <c r="H113" s="34" t="n">
        <v>0</v>
      </c>
    </row>
    <row r="114" customFormat="false" ht="21.6" hidden="false" customHeight="true" outlineLevel="0" collapsed="false">
      <c r="A114" s="40" t="s">
        <v>164</v>
      </c>
      <c r="B114" s="40"/>
      <c r="C114" s="40" t="s">
        <v>31</v>
      </c>
      <c r="D114" s="40"/>
      <c r="E114" s="40" t="s">
        <v>32</v>
      </c>
      <c r="G114" s="56" t="s">
        <v>258</v>
      </c>
      <c r="H114" s="57" t="n">
        <f aca="false">300-H113</f>
        <v>300</v>
      </c>
    </row>
    <row r="115" customFormat="false" ht="43.2" hidden="false" customHeight="true" outlineLevel="0" collapsed="false">
      <c r="A115" s="37" t="s">
        <v>305</v>
      </c>
      <c r="B115" s="37"/>
      <c r="C115" s="16"/>
      <c r="D115" s="16"/>
      <c r="E115" s="7" t="n">
        <f aca="false">E110</f>
        <v>1200.46</v>
      </c>
      <c r="G115" s="58" t="s">
        <v>260</v>
      </c>
      <c r="H115" s="57"/>
    </row>
    <row r="116" customFormat="false" ht="21.6" hidden="false" customHeight="true" outlineLevel="0" collapsed="false">
      <c r="A116" s="37" t="s">
        <v>144</v>
      </c>
      <c r="B116" s="37"/>
      <c r="C116" s="16" t="s">
        <v>306</v>
      </c>
      <c r="D116" s="16"/>
      <c r="E116" s="34" t="n">
        <v>300</v>
      </c>
      <c r="H116" s="1"/>
    </row>
    <row r="117" customFormat="false" ht="21.6" hidden="false" customHeight="true" outlineLevel="0" collapsed="false">
      <c r="A117" s="37"/>
      <c r="B117" s="37"/>
      <c r="C117" s="16" t="s">
        <v>307</v>
      </c>
      <c r="D117" s="16"/>
      <c r="E117" s="34" t="n">
        <v>0</v>
      </c>
      <c r="H117" s="1"/>
    </row>
    <row r="118" customFormat="false" ht="64.8" hidden="false" customHeight="true" outlineLevel="0" collapsed="false">
      <c r="A118" s="37"/>
      <c r="B118" s="37"/>
      <c r="C118" s="15" t="s">
        <v>308</v>
      </c>
      <c r="D118" s="15"/>
      <c r="E118" s="34" t="n">
        <v>328</v>
      </c>
    </row>
    <row r="119" customFormat="false" ht="21.6" hidden="false" customHeight="true" outlineLevel="0" collapsed="false">
      <c r="A119" s="37" t="s">
        <v>165</v>
      </c>
      <c r="B119" s="37"/>
      <c r="C119" s="16"/>
      <c r="D119" s="16"/>
      <c r="E119" s="34" t="n">
        <f aca="false">C88</f>
        <v>1369</v>
      </c>
    </row>
    <row r="120" customFormat="false" ht="21.6" hidden="false" customHeight="true" outlineLevel="0" collapsed="false">
      <c r="A120" s="64"/>
      <c r="B120" s="64"/>
      <c r="C120" s="39" t="s">
        <v>176</v>
      </c>
      <c r="D120" s="39"/>
      <c r="E120" s="7" t="n">
        <f aca="false">(E31+E115)-SUM(E116:E119)</f>
        <v>1676.46</v>
      </c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</sheetData>
  <mergeCells count="83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C23:D23"/>
    <mergeCell ref="A24:B24"/>
    <mergeCell ref="C24:D24"/>
    <mergeCell ref="A26:E26"/>
    <mergeCell ref="C27:D27"/>
    <mergeCell ref="C28:D28"/>
    <mergeCell ref="C29:D29"/>
    <mergeCell ref="C30:D30"/>
    <mergeCell ref="A31:B31"/>
    <mergeCell ref="C31:D31"/>
    <mergeCell ref="A36:C36"/>
    <mergeCell ref="A38:C38"/>
    <mergeCell ref="A43:C44"/>
    <mergeCell ref="A51:C51"/>
    <mergeCell ref="A55:C55"/>
    <mergeCell ref="A60:C60"/>
    <mergeCell ref="A63:C63"/>
    <mergeCell ref="A69:C69"/>
    <mergeCell ref="A74:C74"/>
    <mergeCell ref="A81:C81"/>
    <mergeCell ref="A91:E91"/>
    <mergeCell ref="A92:B92"/>
    <mergeCell ref="C92:D92"/>
    <mergeCell ref="H92:H93"/>
    <mergeCell ref="A93:B93"/>
    <mergeCell ref="C93:D93"/>
    <mergeCell ref="A94:B99"/>
    <mergeCell ref="C94:D94"/>
    <mergeCell ref="C95:D95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3:E103"/>
    <mergeCell ref="A104:B104"/>
    <mergeCell ref="C104:D104"/>
    <mergeCell ref="H104:H105"/>
    <mergeCell ref="A105:B105"/>
    <mergeCell ref="C105:D105"/>
    <mergeCell ref="A106:B108"/>
    <mergeCell ref="C106:D106"/>
    <mergeCell ref="C107:D107"/>
    <mergeCell ref="C108:D108"/>
    <mergeCell ref="A109:B109"/>
    <mergeCell ref="C109:D109"/>
    <mergeCell ref="A110:B110"/>
    <mergeCell ref="C110:D110"/>
    <mergeCell ref="A113:E113"/>
    <mergeCell ref="A114:B114"/>
    <mergeCell ref="C114:D114"/>
    <mergeCell ref="H114:H115"/>
    <mergeCell ref="A115:B115"/>
    <mergeCell ref="C115:D115"/>
    <mergeCell ref="A116:B118"/>
    <mergeCell ref="C116:D116"/>
    <mergeCell ref="C117:D117"/>
    <mergeCell ref="C118:D118"/>
    <mergeCell ref="A119:B119"/>
    <mergeCell ref="C119:D119"/>
    <mergeCell ref="A120:B120"/>
    <mergeCell ref="C120:D120"/>
  </mergeCells>
  <conditionalFormatting sqref="C33 H91 H103 H113">
    <cfRule type="cellIs" priority="2" operator="equal" aboveAverage="0" equalAverage="0" bottom="0" percent="0" rank="0" text="" dxfId="0">
      <formula>0</formula>
    </cfRule>
  </conditionalFormatting>
  <conditionalFormatting sqref="C34">
    <cfRule type="cellIs" priority="3" operator="equal" aboveAverage="0" equalAverage="0" bottom="0" percent="0" rank="0" text="" dxfId="0">
      <formula>0</formula>
    </cfRule>
  </conditionalFormatting>
  <conditionalFormatting sqref="D34">
    <cfRule type="cellIs" priority="4" operator="equal" aboveAverage="0" equalAverage="0" bottom="0" percent="0" rank="0" text="" dxfId="0">
      <formula>0</formula>
    </cfRule>
  </conditionalFormatting>
  <conditionalFormatting sqref="C39:C42 C45:C50 C52:C54 C56:C59 C61:C62 C64:C68 C70:C73 C75:C80 C88 E94:E100 E106:E109 E116:E119">
    <cfRule type="cellIs" priority="5" operator="equal" aboveAverage="0" equalAverage="0" bottom="0" percent="0" rank="0" text="" dxfId="0">
      <formula>0</formula>
    </cfRule>
    <cfRule type="cellIs" priority="6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048576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I100" activeCellId="0" sqref="I100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8" min="6" style="1" width="10.38"/>
    <col collapsed="false" customWidth="true" hidden="false" outlineLevel="0" max="9" min="9" style="1" width="38.92"/>
    <col collapsed="false" customWidth="true" hidden="false" outlineLevel="0" max="10" min="10" style="46" width="10.38"/>
    <col collapsed="false" customWidth="true" hidden="false" outlineLevel="0" max="11" min="11" style="1" width="19.42"/>
    <col collapsed="false" customWidth="true" hidden="false" outlineLevel="0" max="27" min="12" style="1" width="9"/>
  </cols>
  <sheetData>
    <row r="1" customFormat="false" ht="21.6" hidden="false" customHeight="true" outlineLevel="0" collapsed="false">
      <c r="A1" s="2" t="s">
        <v>309</v>
      </c>
      <c r="B1" s="2"/>
      <c r="C1" s="2"/>
      <c r="D1" s="2"/>
      <c r="E1" s="2"/>
      <c r="F1" s="18"/>
      <c r="G1" s="18"/>
      <c r="H1" s="18"/>
      <c r="I1" s="18"/>
      <c r="J1" s="32"/>
      <c r="K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E112</f>
        <v>640.18842740787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640.18842740787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</row>
    <row r="5" customFormat="false" ht="21.6" hidden="false" customHeight="true" outlineLevel="0" collapsed="false">
      <c r="A5" s="39" t="s">
        <v>25</v>
      </c>
      <c r="B5" s="39"/>
      <c r="C5" s="7" t="n">
        <f aca="false">C82</f>
        <v>-6300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</row>
    <row r="8" customFormat="false" ht="21.6" hidden="false" customHeight="true" outlineLevel="0" collapsed="false">
      <c r="A8" s="12" t="s">
        <v>310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</row>
    <row r="10" customFormat="false" ht="21.6" hidden="false" customHeight="true" outlineLevel="0" collapsed="false">
      <c r="A10" s="14" t="s">
        <v>311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</row>
    <row r="11" customFormat="false" ht="21.6" hidden="false" customHeight="true" outlineLevel="0" collapsed="false">
      <c r="A11" s="14" t="s">
        <v>312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</row>
    <row r="12" customFormat="false" ht="21.6" hidden="false" customHeight="true" outlineLevel="0" collapsed="false">
      <c r="A12" s="14" t="s">
        <v>313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13.5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customFormat="false" ht="21.6" hidden="false" customHeight="true" outlineLevel="0" collapsed="false">
      <c r="A15" s="12" t="s">
        <v>314</v>
      </c>
      <c r="B15" s="12"/>
      <c r="C15" s="12"/>
      <c r="D15" s="12"/>
      <c r="E15" s="1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customFormat="false" ht="21.6" hidden="false" customHeight="true" outlineLevel="0" collapsed="false">
      <c r="A17" s="14" t="s">
        <v>315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customFormat="false" ht="21.6" hidden="false" customHeight="true" outlineLevel="0" collapsed="false">
      <c r="A18" s="14" t="s">
        <v>316</v>
      </c>
      <c r="B18" s="15" t="s">
        <v>276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customFormat="false" ht="21.6" hidden="false" customHeight="true" outlineLevel="0" collapsed="false">
      <c r="A19" s="14" t="s">
        <v>317</v>
      </c>
      <c r="B19" s="15" t="s">
        <v>66</v>
      </c>
      <c r="C19" s="16" t="s">
        <v>214</v>
      </c>
      <c r="D19" s="16"/>
      <c r="E19" s="7" t="n">
        <v>0</v>
      </c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SUM(E17:E19)</f>
        <v>2473</v>
      </c>
    </row>
    <row r="21" customFormat="false" ht="13.5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12" t="s">
        <v>318</v>
      </c>
      <c r="B22" s="12"/>
      <c r="C22" s="12"/>
      <c r="D22" s="12"/>
      <c r="E22" s="1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65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4" t="s">
        <v>319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320</v>
      </c>
      <c r="B25" s="15" t="s">
        <v>66</v>
      </c>
      <c r="C25" s="16" t="s">
        <v>214</v>
      </c>
      <c r="D25" s="16"/>
      <c r="E25" s="7" t="n">
        <v>0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7"/>
      <c r="B26" s="17"/>
      <c r="C26" s="39" t="s">
        <v>38</v>
      </c>
      <c r="D26" s="39"/>
      <c r="E26" s="7" t="n">
        <f aca="false">SUM(E24:E25)</f>
        <v>2405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13.5" hidden="false" customHeight="true" outlineLevel="0" collapsed="false">
      <c r="A27" s="18"/>
      <c r="B27" s="18"/>
      <c r="C27" s="18"/>
      <c r="D27" s="49"/>
      <c r="E27" s="50"/>
    </row>
    <row r="28" customFormat="false" ht="12.75" hidden="false" customHeight="true" outlineLevel="0" collapsed="false">
      <c r="A28" s="18"/>
      <c r="B28" s="18"/>
      <c r="C28" s="18"/>
      <c r="D28" s="49"/>
      <c r="E28" s="50"/>
    </row>
    <row r="29" customFormat="false" ht="13.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</row>
    <row r="31" customFormat="false" ht="21.6" hidden="false" customHeight="true" outlineLevel="0" collapsed="false">
      <c r="A31" s="31" t="s">
        <v>321</v>
      </c>
      <c r="B31" s="31"/>
      <c r="C31" s="3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customFormat="false" ht="21.6" hidden="false" customHeight="true" outlineLevel="0" collapsed="false">
      <c r="A32" s="31" t="s">
        <v>30</v>
      </c>
      <c r="B32" s="31" t="s">
        <v>31</v>
      </c>
      <c r="C32" s="5" t="s">
        <v>32</v>
      </c>
      <c r="D32" s="66"/>
    </row>
    <row r="33" customFormat="false" ht="21.6" hidden="false" customHeight="true" outlineLevel="0" collapsed="false">
      <c r="A33" s="33" t="s">
        <v>83</v>
      </c>
      <c r="B33" s="33"/>
      <c r="C33" s="33"/>
      <c r="D33" s="66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customFormat="false" ht="21.6" hidden="false" customHeight="true" outlineLevel="0" collapsed="false">
      <c r="A34" s="14" t="s">
        <v>272</v>
      </c>
      <c r="B34" s="15"/>
      <c r="C34" s="34" t="n">
        <v>78</v>
      </c>
    </row>
    <row r="35" customFormat="false" ht="21.6" hidden="false" customHeight="true" outlineLevel="0" collapsed="false">
      <c r="A35" s="14" t="s">
        <v>50</v>
      </c>
      <c r="B35" s="16"/>
      <c r="C35" s="34" t="n">
        <v>0</v>
      </c>
    </row>
    <row r="36" customFormat="false" ht="21.6" hidden="false" customHeight="true" outlineLevel="0" collapsed="false">
      <c r="A36" s="14" t="s">
        <v>87</v>
      </c>
      <c r="B36" s="15" t="s">
        <v>88</v>
      </c>
      <c r="C36" s="34" t="n">
        <v>149</v>
      </c>
    </row>
    <row r="37" customFormat="false" ht="21.6" hidden="false" customHeight="true" outlineLevel="0" collapsed="false">
      <c r="A37" s="37"/>
      <c r="B37" s="9" t="s">
        <v>90</v>
      </c>
      <c r="C37" s="34" t="n">
        <f aca="false">SUM(C34:C36)</f>
        <v>227</v>
      </c>
    </row>
    <row r="38" customFormat="false" ht="21.6" hidden="false" customHeight="true" outlineLevel="0" collapsed="false">
      <c r="A38" s="33" t="s">
        <v>290</v>
      </c>
      <c r="B38" s="33"/>
      <c r="C38" s="33"/>
    </row>
    <row r="39" customFormat="false" ht="21.6" hidden="false" customHeight="true" outlineLevel="0" collapsed="false">
      <c r="A39" s="33"/>
      <c r="B39" s="33"/>
      <c r="C39" s="33"/>
    </row>
    <row r="40" customFormat="false" ht="21.6" hidden="false" customHeight="true" outlineLevel="0" collapsed="false">
      <c r="A40" s="14" t="s">
        <v>95</v>
      </c>
      <c r="B40" s="15"/>
      <c r="C40" s="34" t="n">
        <v>0</v>
      </c>
    </row>
    <row r="41" customFormat="false" ht="21.6" hidden="false" customHeight="true" outlineLevel="0" collapsed="false">
      <c r="A41" s="14" t="s">
        <v>97</v>
      </c>
      <c r="B41" s="15"/>
      <c r="C41" s="34" t="n">
        <v>0</v>
      </c>
    </row>
    <row r="42" customFormat="false" ht="21.6" hidden="false" customHeight="true" outlineLevel="0" collapsed="false">
      <c r="A42" s="14" t="s">
        <v>99</v>
      </c>
      <c r="B42" s="15"/>
      <c r="C42" s="34" t="n">
        <v>0</v>
      </c>
    </row>
    <row r="43" s="67" customFormat="true" ht="21.6" hidden="false" customHeight="true" outlineLevel="0" collapsed="false">
      <c r="A43" s="14" t="s">
        <v>101</v>
      </c>
      <c r="B43" s="15"/>
      <c r="C43" s="34" t="n">
        <v>0</v>
      </c>
      <c r="D43" s="1"/>
      <c r="E43" s="1"/>
      <c r="F43" s="1"/>
      <c r="G43" s="1"/>
      <c r="H43" s="1"/>
      <c r="I43" s="1"/>
      <c r="J43" s="46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customFormat="false" ht="21.6" hidden="false" customHeight="true" outlineLevel="0" collapsed="false">
      <c r="A44" s="14" t="s">
        <v>231</v>
      </c>
      <c r="B44" s="15"/>
      <c r="C44" s="34" t="n"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customFormat="false" ht="21.6" hidden="false" customHeight="true" outlineLevel="0" collapsed="false">
      <c r="A45" s="14"/>
      <c r="B45" s="9" t="s">
        <v>103</v>
      </c>
      <c r="C45" s="34" t="n">
        <f aca="false">SUM(C40:C44)</f>
        <v>0</v>
      </c>
    </row>
    <row r="46" customFormat="false" ht="21.6" hidden="false" customHeight="true" outlineLevel="0" collapsed="false">
      <c r="A46" s="33" t="s">
        <v>105</v>
      </c>
      <c r="B46" s="33"/>
      <c r="C46" s="33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customFormat="false" ht="21.6" hidden="false" customHeight="true" outlineLevel="0" collapsed="false">
      <c r="A47" s="14" t="s">
        <v>107</v>
      </c>
      <c r="B47" s="15" t="s">
        <v>108</v>
      </c>
      <c r="C47" s="34" t="n">
        <v>0</v>
      </c>
    </row>
    <row r="48" customFormat="false" ht="21.6" hidden="false" customHeight="true" outlineLevel="0" collapsed="false">
      <c r="A48" s="14" t="s">
        <v>110</v>
      </c>
      <c r="B48" s="15" t="s">
        <v>111</v>
      </c>
      <c r="C48" s="34" t="n">
        <v>0</v>
      </c>
    </row>
    <row r="49" customFormat="false" ht="21.6" hidden="false" customHeight="true" outlineLevel="0" collapsed="false">
      <c r="A49" s="14"/>
      <c r="B49" s="9" t="s">
        <v>113</v>
      </c>
      <c r="C49" s="34" t="n">
        <f aca="false">SUM(C47:C48)</f>
        <v>0</v>
      </c>
    </row>
    <row r="50" customFormat="false" ht="21.6" hidden="false" customHeight="true" outlineLevel="0" collapsed="false">
      <c r="A50" s="33" t="s">
        <v>115</v>
      </c>
      <c r="B50" s="33"/>
      <c r="C50" s="33"/>
    </row>
    <row r="51" customFormat="false" ht="21.6" hidden="false" customHeight="true" outlineLevel="0" collapsed="false">
      <c r="A51" s="14" t="s">
        <v>117</v>
      </c>
      <c r="B51" s="15" t="s">
        <v>118</v>
      </c>
      <c r="C51" s="34" t="n">
        <v>0</v>
      </c>
    </row>
    <row r="52" customFormat="false" ht="21.6" hidden="false" customHeight="true" outlineLevel="0" collapsed="false">
      <c r="A52" s="37"/>
      <c r="B52" s="15" t="s">
        <v>120</v>
      </c>
      <c r="C52" s="34" t="n">
        <v>0</v>
      </c>
    </row>
    <row r="53" customFormat="false" ht="21.6" hidden="false" customHeight="true" outlineLevel="0" collapsed="false">
      <c r="A53" s="37"/>
      <c r="B53" s="15" t="s">
        <v>122</v>
      </c>
      <c r="C53" s="34" t="n">
        <v>0</v>
      </c>
    </row>
    <row r="54" customFormat="false" ht="21.6" hidden="false" customHeight="true" outlineLevel="0" collapsed="false">
      <c r="A54" s="37"/>
      <c r="B54" s="9" t="s">
        <v>124</v>
      </c>
      <c r="C54" s="34" t="n">
        <f aca="false">SUM(C51:C53)</f>
        <v>0</v>
      </c>
    </row>
    <row r="55" customFormat="false" ht="21.6" hidden="false" customHeight="true" outlineLevel="0" collapsed="false">
      <c r="A55" s="33" t="s">
        <v>125</v>
      </c>
      <c r="B55" s="33"/>
      <c r="C55" s="33"/>
    </row>
    <row r="56" customFormat="false" ht="21.6" hidden="false" customHeight="true" outlineLevel="0" collapsed="false">
      <c r="A56" s="14" t="s">
        <v>126</v>
      </c>
      <c r="B56" s="15" t="s">
        <v>127</v>
      </c>
      <c r="C56" s="34" t="n">
        <v>0</v>
      </c>
    </row>
    <row r="57" customFormat="false" ht="21.6" hidden="false" customHeight="true" outlineLevel="0" collapsed="false">
      <c r="A57" s="37"/>
      <c r="B57" s="9" t="s">
        <v>128</v>
      </c>
      <c r="C57" s="34" t="n">
        <f aca="false">SUM(C56)</f>
        <v>0</v>
      </c>
    </row>
    <row r="58" customFormat="false" ht="21.6" hidden="false" customHeight="true" outlineLevel="0" collapsed="false">
      <c r="A58" s="33" t="s">
        <v>129</v>
      </c>
      <c r="B58" s="33"/>
      <c r="C58" s="33"/>
    </row>
    <row r="59" customFormat="false" ht="43.2" hidden="false" customHeight="true" outlineLevel="0" collapsed="false">
      <c r="A59" s="14" t="s">
        <v>291</v>
      </c>
      <c r="B59" s="15" t="s">
        <v>131</v>
      </c>
      <c r="C59" s="34" t="n">
        <v>0</v>
      </c>
    </row>
    <row r="60" customFormat="false" ht="21.6" hidden="false" customHeight="true" outlineLevel="0" collapsed="false">
      <c r="A60" s="14" t="s">
        <v>132</v>
      </c>
      <c r="B60" s="15" t="s">
        <v>133</v>
      </c>
      <c r="C60" s="34" t="n">
        <v>0</v>
      </c>
    </row>
    <row r="61" customFormat="false" ht="43.2" hidden="false" customHeight="true" outlineLevel="0" collapsed="false">
      <c r="A61" s="14" t="s">
        <v>134</v>
      </c>
      <c r="B61" s="15" t="s">
        <v>135</v>
      </c>
      <c r="C61" s="34" t="n">
        <v>0</v>
      </c>
    </row>
    <row r="62" customFormat="false" ht="21.6" hidden="false" customHeight="true" outlineLevel="0" collapsed="false">
      <c r="A62" s="14" t="s">
        <v>136</v>
      </c>
      <c r="B62" s="15" t="s">
        <v>136</v>
      </c>
      <c r="C62" s="34" t="n">
        <v>0</v>
      </c>
    </row>
    <row r="63" customFormat="false" ht="21.6" hidden="false" customHeight="true" outlineLevel="0" collapsed="false">
      <c r="A63" s="14"/>
      <c r="B63" s="9" t="s">
        <v>23</v>
      </c>
      <c r="C63" s="34" t="n">
        <f aca="false">SUM(C59:C62)</f>
        <v>0</v>
      </c>
    </row>
    <row r="64" customFormat="false" ht="21.6" hidden="false" customHeight="true" outlineLevel="0" collapsed="false">
      <c r="A64" s="33" t="s">
        <v>138</v>
      </c>
      <c r="B64" s="33"/>
      <c r="C64" s="33"/>
    </row>
    <row r="65" customFormat="false" ht="21.6" hidden="false" customHeight="true" outlineLevel="0" collapsed="false">
      <c r="A65" s="14" t="s">
        <v>139</v>
      </c>
      <c r="B65" s="16"/>
      <c r="C65" s="34" t="n">
        <v>0</v>
      </c>
    </row>
    <row r="66" customFormat="false" ht="21.6" hidden="false" customHeight="true" outlineLevel="0" collapsed="false">
      <c r="A66" s="37" t="s">
        <v>140</v>
      </c>
      <c r="B66" s="16" t="s">
        <v>141</v>
      </c>
      <c r="C66" s="34" t="n">
        <v>0</v>
      </c>
    </row>
    <row r="67" customFormat="false" ht="21.6" hidden="false" customHeight="true" outlineLevel="0" collapsed="false">
      <c r="A67" s="14" t="s">
        <v>66</v>
      </c>
      <c r="B67" s="15" t="s">
        <v>142</v>
      </c>
      <c r="C67" s="34" t="n">
        <v>0</v>
      </c>
    </row>
    <row r="68" customFormat="false" ht="21.6" hidden="false" customHeight="true" outlineLevel="0" collapsed="false">
      <c r="A68" s="14"/>
      <c r="B68" s="9" t="s">
        <v>143</v>
      </c>
      <c r="C68" s="34" t="n">
        <f aca="false">SUM(C65:C67)</f>
        <v>0</v>
      </c>
    </row>
    <row r="69" customFormat="false" ht="21.6" hidden="false" customHeight="true" outlineLevel="0" collapsed="false">
      <c r="A69" s="33" t="s">
        <v>144</v>
      </c>
      <c r="B69" s="33"/>
      <c r="C69" s="33"/>
    </row>
    <row r="70" customFormat="false" ht="21.6" hidden="false" customHeight="true" outlineLevel="0" collapsed="false">
      <c r="A70" s="14" t="s">
        <v>145</v>
      </c>
      <c r="B70" s="16" t="s">
        <v>146</v>
      </c>
      <c r="C70" s="34" t="n">
        <v>300</v>
      </c>
    </row>
    <row r="71" customFormat="false" ht="21.6" hidden="false" customHeight="true" outlineLevel="0" collapsed="false">
      <c r="A71" s="6" t="s">
        <v>147</v>
      </c>
      <c r="B71" s="53" t="s">
        <v>148</v>
      </c>
      <c r="C71" s="34" t="n">
        <v>68</v>
      </c>
    </row>
    <row r="72" customFormat="false" ht="21.6" hidden="false" customHeight="true" outlineLevel="0" collapsed="false">
      <c r="A72" s="14" t="s">
        <v>149</v>
      </c>
      <c r="B72" s="15" t="s">
        <v>322</v>
      </c>
      <c r="C72" s="34" t="n">
        <v>52</v>
      </c>
    </row>
    <row r="73" customFormat="false" ht="21.6" hidden="false" customHeight="true" outlineLevel="0" collapsed="false">
      <c r="A73" s="14" t="s">
        <v>151</v>
      </c>
      <c r="B73" s="15" t="s">
        <v>233</v>
      </c>
      <c r="C73" s="34" t="n">
        <v>900</v>
      </c>
    </row>
    <row r="74" customFormat="false" ht="21.6" hidden="false" customHeight="true" outlineLevel="0" collapsed="false">
      <c r="A74" s="37"/>
      <c r="B74" s="39" t="s">
        <v>153</v>
      </c>
      <c r="C74" s="34" t="n">
        <f aca="false">SUM(C70:C73)</f>
        <v>1320</v>
      </c>
    </row>
    <row r="75" customFormat="false" ht="21.6" hidden="false" customHeight="true" outlineLevel="0" collapsed="false">
      <c r="A75" s="37"/>
      <c r="B75" s="39" t="s">
        <v>23</v>
      </c>
      <c r="C75" s="34" t="n">
        <f aca="false">C37+C45+C49+C54+C57+C63+C68+C74</f>
        <v>1547</v>
      </c>
    </row>
    <row r="76" customFormat="false" ht="21.6" hidden="false" customHeight="true" outlineLevel="0" collapsed="false">
      <c r="A76" s="33" t="s">
        <v>155</v>
      </c>
      <c r="B76" s="33"/>
      <c r="C76" s="33"/>
    </row>
    <row r="77" customFormat="false" ht="21.6" hidden="false" customHeight="true" outlineLevel="0" collapsed="false">
      <c r="A77" s="37" t="s">
        <v>156</v>
      </c>
      <c r="B77" s="16"/>
      <c r="C77" s="7" t="n">
        <f aca="false">IF(('October 2024 - December 2024'!C82)+SUM(E88+E110+E97+E108)  &lt; 0,(('October 2024 - December 2024'!C82))+SUM(E88+E110+E97+E108), TEXT((('October 2024 - December 2024'!C82))+SUM(E88+E110+E97+E108),"+$0.00"))</f>
        <v>-6300</v>
      </c>
    </row>
    <row r="78" customFormat="false" ht="21.6" hidden="false" customHeight="true" outlineLevel="0" collapsed="false">
      <c r="A78" s="37" t="s">
        <v>157</v>
      </c>
      <c r="B78" s="16"/>
      <c r="C78" s="7" t="n">
        <v>0</v>
      </c>
    </row>
    <row r="79" customFormat="false" ht="21.6" hidden="false" customHeight="true" outlineLevel="0" collapsed="false">
      <c r="A79" s="37" t="s">
        <v>158</v>
      </c>
      <c r="B79" s="16"/>
      <c r="C79" s="7" t="str">
        <f aca="false">IF(('October 2024 - December 2024'!C84)+SUM(0) &lt; 0,(('October 2024 - December 2024'!C84))+SUM(0), TEXT((('October 2024 - December 2024'!C84))+SUM(0),"+$0.00"))</f>
        <v>+$0.00</v>
      </c>
    </row>
    <row r="80" customFormat="false" ht="43.2" hidden="false" customHeight="true" outlineLevel="0" collapsed="false">
      <c r="A80" s="14" t="s">
        <v>159</v>
      </c>
      <c r="B80" s="16"/>
      <c r="C80" s="7" t="n">
        <v>0</v>
      </c>
    </row>
    <row r="81" customFormat="false" ht="43.2" hidden="false" customHeight="true" outlineLevel="0" collapsed="false">
      <c r="A81" s="14" t="s">
        <v>160</v>
      </c>
      <c r="B81" s="16"/>
      <c r="C81" s="7" t="n">
        <v>0</v>
      </c>
    </row>
    <row r="82" customFormat="false" ht="21.6" hidden="false" customHeight="true" outlineLevel="0" collapsed="false">
      <c r="A82" s="37"/>
      <c r="B82" s="39" t="s">
        <v>161</v>
      </c>
      <c r="C82" s="7" t="n">
        <f aca="false">C77+C78+C79+C80+C81</f>
        <v>-6300</v>
      </c>
    </row>
    <row r="83" customFormat="false" ht="21.6" hidden="false" customHeight="true" outlineLevel="0" collapsed="false">
      <c r="A83" s="14"/>
      <c r="B83" s="9" t="s">
        <v>162</v>
      </c>
      <c r="C83" s="34" t="n">
        <f aca="false">C75</f>
        <v>1547</v>
      </c>
      <c r="J83" s="63"/>
    </row>
    <row r="84" customFormat="false" ht="13.5" hidden="false" customHeight="true" outlineLevel="0" collapsed="false">
      <c r="A84" s="18"/>
      <c r="B84" s="18"/>
    </row>
    <row r="85" customFormat="false" ht="13.5" hidden="false" customHeight="true" outlineLevel="0" collapsed="false">
      <c r="A85" s="18"/>
      <c r="B85" s="18"/>
    </row>
    <row r="86" customFormat="false" ht="21.6" hidden="false" customHeight="true" outlineLevel="0" collapsed="false">
      <c r="A86" s="40" t="s">
        <v>323</v>
      </c>
      <c r="B86" s="40"/>
      <c r="C86" s="40"/>
      <c r="D86" s="40"/>
      <c r="E86" s="40"/>
      <c r="F86" s="40"/>
      <c r="G86" s="40"/>
      <c r="I86" s="55" t="s">
        <v>257</v>
      </c>
      <c r="J86" s="34" t="n">
        <v>0</v>
      </c>
    </row>
    <row r="87" customFormat="false" ht="21.6" hidden="false" customHeight="true" outlineLevel="0" collapsed="false">
      <c r="A87" s="40" t="s">
        <v>164</v>
      </c>
      <c r="B87" s="40"/>
      <c r="C87" s="40" t="s">
        <v>31</v>
      </c>
      <c r="D87" s="40"/>
      <c r="E87" s="40" t="s">
        <v>32</v>
      </c>
      <c r="F87" s="40"/>
      <c r="G87" s="40"/>
      <c r="H87" s="67"/>
      <c r="I87" s="56" t="s">
        <v>258</v>
      </c>
      <c r="J87" s="57" t="n">
        <f aca="false">C70-J86</f>
        <v>300</v>
      </c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</row>
    <row r="88" customFormat="false" ht="43.2" hidden="false" customHeight="true" outlineLevel="0" collapsed="false">
      <c r="A88" s="37" t="s">
        <v>144</v>
      </c>
      <c r="B88" s="37"/>
      <c r="C88" s="16" t="s">
        <v>306</v>
      </c>
      <c r="D88" s="16"/>
      <c r="E88" s="34" t="n">
        <v>300</v>
      </c>
      <c r="F88" s="34"/>
      <c r="G88" s="34"/>
      <c r="I88" s="58" t="s">
        <v>260</v>
      </c>
      <c r="J88" s="57"/>
    </row>
    <row r="89" customFormat="false" ht="21.6" hidden="false" customHeight="true" outlineLevel="0" collapsed="false">
      <c r="A89" s="37"/>
      <c r="B89" s="37"/>
      <c r="C89" s="15" t="s">
        <v>324</v>
      </c>
      <c r="D89" s="15"/>
      <c r="E89" s="34" t="n">
        <v>0</v>
      </c>
      <c r="F89" s="34"/>
      <c r="G89" s="34"/>
      <c r="J89" s="1"/>
    </row>
    <row r="90" customFormat="false" ht="21.6" hidden="false" customHeight="true" outlineLevel="0" collapsed="false">
      <c r="A90" s="37" t="s">
        <v>165</v>
      </c>
      <c r="B90" s="37"/>
      <c r="C90" s="16"/>
      <c r="D90" s="16"/>
      <c r="E90" s="34" t="n">
        <f aca="false">C83</f>
        <v>1547</v>
      </c>
      <c r="F90" s="34"/>
      <c r="G90" s="34"/>
      <c r="J90" s="1"/>
    </row>
    <row r="91" customFormat="false" ht="21.6" hidden="false" customHeight="true" outlineLevel="0" collapsed="false">
      <c r="A91" s="64"/>
      <c r="B91" s="64"/>
      <c r="C91" s="42" t="s">
        <v>166</v>
      </c>
      <c r="D91" s="42"/>
      <c r="E91" s="7" t="n">
        <f aca="false">('October 2024 - December 2024'!E120+E13)-SUM(E88:E90)</f>
        <v>2302.46</v>
      </c>
      <c r="F91" s="7"/>
      <c r="G91" s="7"/>
      <c r="J91" s="1"/>
    </row>
    <row r="92" customFormat="false" ht="13.5" hidden="false" customHeight="true" outlineLevel="0" collapsed="false">
      <c r="J92" s="1"/>
    </row>
    <row r="93" customFormat="false" ht="21.6" hidden="false" customHeight="true" outlineLevel="0" collapsed="false">
      <c r="A93" s="40" t="s">
        <v>325</v>
      </c>
      <c r="B93" s="40"/>
      <c r="C93" s="40"/>
      <c r="D93" s="40"/>
      <c r="E93" s="40"/>
      <c r="F93" s="40"/>
      <c r="G93" s="40"/>
      <c r="I93" s="55" t="s">
        <v>257</v>
      </c>
      <c r="J93" s="34" t="n">
        <v>0</v>
      </c>
    </row>
    <row r="94" customFormat="false" ht="21.6" hidden="false" customHeight="true" outlineLevel="0" collapsed="false">
      <c r="A94" s="40" t="s">
        <v>164</v>
      </c>
      <c r="B94" s="40"/>
      <c r="C94" s="40" t="s">
        <v>31</v>
      </c>
      <c r="D94" s="40"/>
      <c r="E94" s="40" t="s">
        <v>32</v>
      </c>
      <c r="F94" s="40"/>
      <c r="G94" s="40"/>
      <c r="H94" s="67"/>
      <c r="I94" s="56" t="s">
        <v>258</v>
      </c>
      <c r="J94" s="57" t="n">
        <f aca="false">C70-J93</f>
        <v>300</v>
      </c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</row>
    <row r="95" customFormat="false" ht="43.2" hidden="false" customHeight="true" outlineLevel="0" collapsed="false">
      <c r="A95" s="37" t="s">
        <v>326</v>
      </c>
      <c r="B95" s="37"/>
      <c r="C95" s="16"/>
      <c r="D95" s="16"/>
      <c r="E95" s="7" t="n">
        <f aca="false">E91</f>
        <v>2302.46</v>
      </c>
      <c r="F95" s="7"/>
      <c r="G95" s="7"/>
      <c r="I95" s="58" t="s">
        <v>260</v>
      </c>
      <c r="J95" s="57"/>
    </row>
    <row r="96" customFormat="false" ht="43.2" hidden="false" customHeight="true" outlineLevel="0" collapsed="false">
      <c r="A96" s="37" t="s">
        <v>144</v>
      </c>
      <c r="B96" s="37"/>
      <c r="C96" s="15" t="s">
        <v>327</v>
      </c>
      <c r="D96" s="15"/>
      <c r="E96" s="34" t="n">
        <v>150</v>
      </c>
      <c r="F96" s="34"/>
      <c r="G96" s="34"/>
      <c r="J96" s="1"/>
    </row>
    <row r="97" customFormat="false" ht="21.6" hidden="false" customHeight="true" outlineLevel="0" collapsed="false">
      <c r="A97" s="37"/>
      <c r="B97" s="37"/>
      <c r="C97" s="15" t="s">
        <v>328</v>
      </c>
      <c r="D97" s="15"/>
      <c r="E97" s="34" t="n">
        <v>0</v>
      </c>
      <c r="F97" s="34"/>
      <c r="G97" s="34"/>
      <c r="J97" s="1"/>
    </row>
    <row r="98" customFormat="false" ht="21.6" hidden="false" customHeight="true" outlineLevel="0" collapsed="false">
      <c r="A98" s="37"/>
      <c r="B98" s="37"/>
      <c r="C98" s="68" t="s">
        <v>329</v>
      </c>
      <c r="D98" s="68"/>
      <c r="E98" s="40" t="s">
        <v>330</v>
      </c>
      <c r="F98" s="40"/>
      <c r="G98" s="40" t="s">
        <v>331</v>
      </c>
      <c r="J98" s="1"/>
    </row>
    <row r="99" customFormat="false" ht="21.6" hidden="false" customHeight="true" outlineLevel="0" collapsed="false">
      <c r="A99" s="37"/>
      <c r="B99" s="37"/>
      <c r="C99" s="15" t="s">
        <v>332</v>
      </c>
      <c r="D99" s="15"/>
      <c r="E99" s="34" t="n">
        <f aca="false">5300/G98</f>
        <v>1207.49558580623</v>
      </c>
      <c r="F99" s="34"/>
      <c r="G99" s="34"/>
      <c r="H99" s="69"/>
      <c r="J99" s="1"/>
    </row>
    <row r="100" customFormat="false" ht="43.2" hidden="false" customHeight="true" outlineLevel="0" collapsed="false">
      <c r="A100" s="37"/>
      <c r="B100" s="37"/>
      <c r="C100" s="15" t="s">
        <v>333</v>
      </c>
      <c r="D100" s="15"/>
      <c r="E100" s="34" t="n">
        <f aca="false">4778.91/G98</f>
        <v>1088.7759867859</v>
      </c>
      <c r="F100" s="34"/>
      <c r="G100" s="34"/>
      <c r="H100" s="70"/>
      <c r="J100" s="1"/>
    </row>
    <row r="101" customFormat="false" ht="21.6" hidden="false" customHeight="true" outlineLevel="0" collapsed="false">
      <c r="A101" s="37" t="s">
        <v>165</v>
      </c>
      <c r="B101" s="37"/>
      <c r="C101" s="62"/>
      <c r="D101" s="62"/>
      <c r="E101" s="34" t="n">
        <f aca="false">C83</f>
        <v>1547</v>
      </c>
      <c r="F101" s="34"/>
      <c r="G101" s="34"/>
      <c r="J101" s="1"/>
    </row>
    <row r="102" customFormat="false" ht="21.6" hidden="false" customHeight="true" outlineLevel="0" collapsed="false">
      <c r="A102" s="64"/>
      <c r="B102" s="64"/>
      <c r="C102" s="39" t="s">
        <v>176</v>
      </c>
      <c r="D102" s="39"/>
      <c r="E102" s="7" t="n">
        <f aca="false">(E20+E95)-SUM(E96:E101)</f>
        <v>782.18842740787</v>
      </c>
      <c r="F102" s="7"/>
      <c r="G102" s="7"/>
      <c r="J102" s="1"/>
    </row>
    <row r="103" customFormat="false" ht="13.5" hidden="false" customHeight="true" outlineLevel="0" collapsed="false">
      <c r="A103" s="44"/>
      <c r="B103" s="44"/>
      <c r="C103" s="44"/>
      <c r="D103" s="44"/>
      <c r="E103" s="44"/>
      <c r="J103" s="1"/>
    </row>
    <row r="104" customFormat="false" ht="17.25" hidden="false" customHeight="true" outlineLevel="0" collapsed="false">
      <c r="A104" s="44"/>
      <c r="B104" s="44"/>
      <c r="C104" s="44"/>
      <c r="D104" s="44"/>
      <c r="E104" s="44"/>
      <c r="J104" s="1"/>
    </row>
    <row r="105" customFormat="false" ht="21.6" hidden="false" customHeight="true" outlineLevel="0" collapsed="false">
      <c r="A105" s="40" t="s">
        <v>334</v>
      </c>
      <c r="B105" s="40"/>
      <c r="C105" s="40"/>
      <c r="D105" s="40"/>
      <c r="E105" s="40"/>
      <c r="F105" s="40"/>
      <c r="G105" s="40"/>
      <c r="I105" s="55" t="s">
        <v>257</v>
      </c>
      <c r="J105" s="34" t="n">
        <v>0</v>
      </c>
    </row>
    <row r="106" customFormat="false" ht="21.6" hidden="false" customHeight="true" outlineLevel="0" collapsed="false">
      <c r="A106" s="40" t="s">
        <v>164</v>
      </c>
      <c r="B106" s="40"/>
      <c r="C106" s="40" t="s">
        <v>31</v>
      </c>
      <c r="D106" s="40"/>
      <c r="E106" s="40" t="s">
        <v>32</v>
      </c>
      <c r="F106" s="40"/>
      <c r="G106" s="40"/>
      <c r="H106" s="67"/>
      <c r="I106" s="56" t="s">
        <v>258</v>
      </c>
      <c r="J106" s="57" t="n">
        <f aca="false">C70-J105</f>
        <v>300</v>
      </c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</row>
    <row r="107" customFormat="false" ht="43.2" hidden="false" customHeight="true" outlineLevel="0" collapsed="false">
      <c r="A107" s="37" t="s">
        <v>335</v>
      </c>
      <c r="B107" s="37"/>
      <c r="C107" s="16"/>
      <c r="D107" s="16"/>
      <c r="E107" s="7" t="n">
        <f aca="false">E102</f>
        <v>782.18842740787</v>
      </c>
      <c r="F107" s="7"/>
      <c r="G107" s="7"/>
      <c r="I107" s="58" t="s">
        <v>260</v>
      </c>
      <c r="J107" s="57"/>
    </row>
    <row r="108" customFormat="false" ht="21.6" hidden="false" customHeight="true" outlineLevel="0" collapsed="false">
      <c r="A108" s="37" t="s">
        <v>144</v>
      </c>
      <c r="B108" s="37"/>
      <c r="C108" s="16" t="s">
        <v>169</v>
      </c>
      <c r="D108" s="16"/>
      <c r="E108" s="34" t="n">
        <v>0</v>
      </c>
      <c r="F108" s="34"/>
      <c r="G108" s="34"/>
      <c r="J108" s="1"/>
    </row>
    <row r="109" customFormat="false" ht="21.6" hidden="false" customHeight="true" outlineLevel="0" collapsed="false">
      <c r="A109" s="37"/>
      <c r="B109" s="37"/>
      <c r="C109" s="15" t="s">
        <v>324</v>
      </c>
      <c r="D109" s="15"/>
      <c r="E109" s="34" t="n">
        <v>0</v>
      </c>
      <c r="F109" s="34"/>
      <c r="G109" s="34"/>
    </row>
    <row r="110" customFormat="false" ht="43.2" hidden="false" customHeight="true" outlineLevel="0" collapsed="false">
      <c r="A110" s="37"/>
      <c r="B110" s="37"/>
      <c r="C110" s="15" t="s">
        <v>336</v>
      </c>
      <c r="D110" s="15"/>
      <c r="E110" s="34" t="n">
        <v>1000</v>
      </c>
      <c r="F110" s="34"/>
      <c r="G110" s="34"/>
    </row>
    <row r="111" customFormat="false" ht="21.6" hidden="false" customHeight="true" outlineLevel="0" collapsed="false">
      <c r="A111" s="37" t="s">
        <v>165</v>
      </c>
      <c r="B111" s="37"/>
      <c r="C111" s="16"/>
      <c r="D111" s="16"/>
      <c r="E111" s="34" t="n">
        <f aca="false">C83</f>
        <v>1547</v>
      </c>
      <c r="F111" s="34"/>
      <c r="G111" s="34"/>
    </row>
    <row r="112" customFormat="false" ht="21.6" hidden="false" customHeight="true" outlineLevel="0" collapsed="false">
      <c r="A112" s="64"/>
      <c r="B112" s="64"/>
      <c r="C112" s="39" t="s">
        <v>176</v>
      </c>
      <c r="D112" s="39"/>
      <c r="E112" s="7" t="n">
        <f aca="false">(E26+E107)-SUM(E108:E111)</f>
        <v>640.18842740787</v>
      </c>
      <c r="F112" s="7"/>
      <c r="G112" s="7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48576" customFormat="false" ht="12.8" hidden="false" customHeight="false" outlineLevel="0" collapsed="false"/>
  </sheetData>
  <mergeCells count="95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G86"/>
    <mergeCell ref="A87:B87"/>
    <mergeCell ref="C87:D87"/>
    <mergeCell ref="E87:G87"/>
    <mergeCell ref="J87:J88"/>
    <mergeCell ref="A88:B89"/>
    <mergeCell ref="C88:D88"/>
    <mergeCell ref="E88:G88"/>
    <mergeCell ref="C89:D89"/>
    <mergeCell ref="E89:G89"/>
    <mergeCell ref="A90:B90"/>
    <mergeCell ref="C90:D90"/>
    <mergeCell ref="E90:G90"/>
    <mergeCell ref="A91:B91"/>
    <mergeCell ref="C91:D91"/>
    <mergeCell ref="E91:G91"/>
    <mergeCell ref="A93:G93"/>
    <mergeCell ref="A94:B94"/>
    <mergeCell ref="C94:D94"/>
    <mergeCell ref="E94:G94"/>
    <mergeCell ref="J94:J95"/>
    <mergeCell ref="A95:B95"/>
    <mergeCell ref="C95:D95"/>
    <mergeCell ref="E95:G95"/>
    <mergeCell ref="A96:B100"/>
    <mergeCell ref="C96:D96"/>
    <mergeCell ref="E96:G96"/>
    <mergeCell ref="C97:D97"/>
    <mergeCell ref="E97:G97"/>
    <mergeCell ref="C98:D98"/>
    <mergeCell ref="E98:F98"/>
    <mergeCell ref="C99:D99"/>
    <mergeCell ref="E99:G99"/>
    <mergeCell ref="C100:D100"/>
    <mergeCell ref="E100:G100"/>
    <mergeCell ref="A101:B101"/>
    <mergeCell ref="C101:D101"/>
    <mergeCell ref="E101:G101"/>
    <mergeCell ref="A102:B102"/>
    <mergeCell ref="C102:D102"/>
    <mergeCell ref="E102:G102"/>
    <mergeCell ref="A105:G105"/>
    <mergeCell ref="A106:B106"/>
    <mergeCell ref="C106:D106"/>
    <mergeCell ref="E106:G106"/>
    <mergeCell ref="J106:J107"/>
    <mergeCell ref="A107:B107"/>
    <mergeCell ref="C107:D107"/>
    <mergeCell ref="E107:G107"/>
    <mergeCell ref="A108:B110"/>
    <mergeCell ref="C108:D108"/>
    <mergeCell ref="E108:G108"/>
    <mergeCell ref="C109:D109"/>
    <mergeCell ref="E109:G109"/>
    <mergeCell ref="C110:D110"/>
    <mergeCell ref="E110:G110"/>
    <mergeCell ref="A111:B111"/>
    <mergeCell ref="C111:D111"/>
    <mergeCell ref="E111:G111"/>
    <mergeCell ref="A112:B112"/>
    <mergeCell ref="C112:D112"/>
    <mergeCell ref="E112:G112"/>
  </mergeCells>
  <conditionalFormatting sqref="C34:C37 C40:C45 C47:C49 C51:C54 C56:C57 C59:C63 C65:C68 C70:C75 C83 E88:E90 E99 E108:E111 J86 J93 J105">
    <cfRule type="cellIs" priority="2" operator="equal" aboveAverage="0" equalAverage="0" bottom="0" percent="0" rank="0" text="" dxfId="0">
      <formula>0</formula>
    </cfRule>
  </conditionalFormatting>
  <conditionalFormatting sqref="D35">
    <cfRule type="cellIs" priority="3" operator="equal" aboveAverage="0" equalAverage="0" bottom="0" percent="0" rank="0" text="" dxfId="0">
      <formula>0</formula>
    </cfRule>
  </conditionalFormatting>
  <conditionalFormatting sqref="E101">
    <cfRule type="cellIs" priority="4" operator="equal" aboveAverage="0" equalAverage="0" bottom="0" percent="0" rank="0" text="" dxfId="0">
      <formula>0</formula>
    </cfRule>
  </conditionalFormatting>
  <conditionalFormatting sqref="E100">
    <cfRule type="cellIs" priority="5" operator="equal" aboveAverage="0" equalAverage="0" bottom="0" percent="0" rank="0" text="" dxfId="0">
      <formula>0</formula>
    </cfRule>
  </conditionalFormatting>
  <conditionalFormatting sqref="E96:E98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E106" activeCellId="0" sqref="E106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337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568.18842740787</v>
      </c>
      <c r="D3" s="10"/>
      <c r="E3" s="10"/>
      <c r="F3" s="71"/>
      <c r="G3" s="71"/>
      <c r="H3" s="72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568.18842740787</v>
      </c>
      <c r="D4" s="10"/>
      <c r="E4" s="10"/>
      <c r="F4" s="71"/>
      <c r="G4" s="71"/>
      <c r="H4" s="72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-3600</v>
      </c>
      <c r="D5" s="10"/>
      <c r="E5" s="10"/>
      <c r="F5" s="71"/>
      <c r="G5" s="71"/>
      <c r="H5" s="72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customFormat="false" ht="13.5" hidden="false" customHeight="true" outlineLevel="0" collapsed="false">
      <c r="A6" s="73"/>
      <c r="B6" s="73"/>
      <c r="C6" s="73"/>
      <c r="D6" s="73"/>
      <c r="E6" s="73"/>
      <c r="F6" s="71"/>
      <c r="G6" s="71"/>
      <c r="H6" s="72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customFormat="false" ht="13.5" hidden="false" customHeight="true" outlineLevel="0" collapsed="false"/>
    <row r="8" customFormat="false" ht="21.6" hidden="false" customHeight="true" outlineLevel="0" collapsed="false">
      <c r="A8" s="12" t="s">
        <v>338</v>
      </c>
      <c r="B8" s="12"/>
      <c r="C8" s="12"/>
      <c r="D8" s="12"/>
      <c r="E8" s="12"/>
      <c r="G8" s="65"/>
      <c r="H8" s="74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339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340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341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13.5" hidden="false" customHeight="true" outlineLevel="0" collapsed="false">
      <c r="A14" s="18"/>
      <c r="B14" s="18"/>
    </row>
    <row r="15" customFormat="false" ht="21.6" hidden="false" customHeight="true" outlineLevel="0" collapsed="false">
      <c r="A15" s="12" t="s">
        <v>342</v>
      </c>
      <c r="B15" s="12"/>
      <c r="C15" s="12"/>
      <c r="D15" s="12"/>
      <c r="E15" s="12"/>
      <c r="G15" s="65"/>
      <c r="H15" s="74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</row>
    <row r="17" customFormat="false" ht="21.6" hidden="false" customHeight="true" outlineLevel="0" collapsed="false">
      <c r="A17" s="14" t="s">
        <v>343</v>
      </c>
      <c r="B17" s="15" t="s">
        <v>35</v>
      </c>
      <c r="C17" s="16" t="s">
        <v>36</v>
      </c>
      <c r="D17" s="16"/>
      <c r="E17" s="7" t="n">
        <v>2405</v>
      </c>
    </row>
    <row r="18" customFormat="false" ht="21.6" hidden="false" customHeight="true" outlineLevel="0" collapsed="false">
      <c r="A18" s="14" t="s">
        <v>344</v>
      </c>
      <c r="B18" s="15" t="s">
        <v>276</v>
      </c>
      <c r="C18" s="15" t="s">
        <v>36</v>
      </c>
      <c r="D18" s="15"/>
      <c r="E18" s="7" t="n">
        <v>68</v>
      </c>
    </row>
    <row r="19" customFormat="false" ht="21.6" hidden="false" customHeight="true" outlineLevel="0" collapsed="false">
      <c r="A19" s="14" t="s">
        <v>345</v>
      </c>
      <c r="B19" s="15" t="s">
        <v>276</v>
      </c>
      <c r="C19" s="15" t="s">
        <v>36</v>
      </c>
      <c r="D19" s="15"/>
      <c r="E19" s="7" t="n">
        <v>68</v>
      </c>
    </row>
    <row r="20" customFormat="false" ht="21.6" hidden="false" customHeight="true" outlineLevel="0" collapsed="false">
      <c r="A20" s="14" t="s">
        <v>346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SUM(E17:E20)</f>
        <v>2541</v>
      </c>
    </row>
    <row r="22" customFormat="false" ht="13.5" hidden="false" customHeight="true" outlineLevel="0" collapsed="false">
      <c r="A22" s="18"/>
      <c r="B22" s="18"/>
      <c r="C22" s="18"/>
      <c r="D22" s="49"/>
      <c r="E22" s="50"/>
    </row>
    <row r="23" customFormat="false" ht="21.6" hidden="false" customHeight="true" outlineLevel="0" collapsed="false">
      <c r="A23" s="12" t="s">
        <v>347</v>
      </c>
      <c r="B23" s="12"/>
      <c r="C23" s="12"/>
      <c r="D23" s="12"/>
      <c r="E23" s="12"/>
      <c r="G23" s="65"/>
      <c r="H23" s="74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</row>
    <row r="25" customFormat="false" ht="21.6" hidden="false" customHeight="true" outlineLevel="0" collapsed="false">
      <c r="A25" s="14" t="s">
        <v>348</v>
      </c>
      <c r="B25" s="15" t="s">
        <v>35</v>
      </c>
      <c r="C25" s="16" t="s">
        <v>36</v>
      </c>
      <c r="D25" s="16"/>
      <c r="E25" s="7" t="n">
        <v>2405</v>
      </c>
    </row>
    <row r="26" customFormat="false" ht="21.6" hidden="false" customHeight="true" outlineLevel="0" collapsed="false">
      <c r="A26" s="14" t="s">
        <v>349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13.5" hidden="false" customHeight="true" outlineLevel="0" collapsed="false">
      <c r="A28" s="18"/>
      <c r="B28" s="18"/>
      <c r="C28" s="18"/>
      <c r="D28" s="49"/>
      <c r="E28" s="50"/>
    </row>
    <row r="29" customFormat="false" ht="12.7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  <c r="C30" s="18"/>
      <c r="D30" s="49"/>
      <c r="E30" s="50"/>
    </row>
    <row r="31" customFormat="false" ht="13.5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350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21.6" hidden="false" customHeight="true" outlineLevel="0" collapsed="false">
      <c r="A45" s="14" t="s">
        <v>231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  <c r="E60" s="75"/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n">
        <f aca="false">IF(('January 2025 - March 2025'!C77)+SUM(E89+E97+E106) &lt; 0,(('January 2025 - March 2025'!C77))+SUM(E89+E97+E106), TEXT((('January 2025 - March 2025'!C77))+SUM(E89+E97+E106),"+$0.00"))</f>
        <v>-3600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2025 - March 2025'!C79)+SUM(0) &lt; 0,(('January 2025 - March 2025'!C79))+SUM(0), TEXT((('January 2025 - March 2025'!C79))+SUM(0),"+$0.00"))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-3600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1547</v>
      </c>
      <c r="H84" s="63"/>
    </row>
    <row r="85" customFormat="false" ht="13.5" hidden="false" customHeight="true" outlineLevel="0" collapsed="false">
      <c r="A85" s="18"/>
      <c r="B85" s="18"/>
    </row>
    <row r="86" customFormat="false" ht="13.5" hidden="false" customHeight="true" outlineLevel="0" collapsed="false">
      <c r="A86" s="18"/>
      <c r="B86" s="18"/>
    </row>
    <row r="87" customFormat="false" ht="21.6" hidden="false" customHeight="true" outlineLevel="0" collapsed="false">
      <c r="A87" s="40" t="s">
        <v>351</v>
      </c>
      <c r="B87" s="40"/>
      <c r="C87" s="40"/>
      <c r="D87" s="40"/>
      <c r="E87" s="40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76" t="s">
        <v>352</v>
      </c>
      <c r="H88" s="57" t="n">
        <f aca="false">C71-H87</f>
        <v>300</v>
      </c>
    </row>
    <row r="89" customFormat="false" ht="21.6" hidden="false" customHeight="true" outlineLevel="0" collapsed="false">
      <c r="A89" s="37" t="s">
        <v>144</v>
      </c>
      <c r="B89" s="37"/>
      <c r="C89" s="16" t="s">
        <v>353</v>
      </c>
      <c r="D89" s="16"/>
      <c r="E89" s="34" t="n">
        <v>900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324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1547</v>
      </c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('January 2025 - March 2025'!E112+E13)-SUM(E89:E91)</f>
        <v>666.18842740787</v>
      </c>
    </row>
    <row r="93" customFormat="false" ht="13.5" hidden="false" customHeight="true" outlineLevel="0" collapsed="false"/>
    <row r="94" customFormat="false" ht="21.6" hidden="false" customHeight="true" outlineLevel="0" collapsed="false">
      <c r="A94" s="40" t="s">
        <v>354</v>
      </c>
      <c r="B94" s="40"/>
      <c r="C94" s="40"/>
      <c r="D94" s="40"/>
      <c r="E94" s="40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77" t="s">
        <v>355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356</v>
      </c>
      <c r="B96" s="37"/>
      <c r="C96" s="16"/>
      <c r="D96" s="16"/>
      <c r="E96" s="7" t="n">
        <f aca="false">E92</f>
        <v>666.18842740787</v>
      </c>
      <c r="G96" s="77"/>
      <c r="H96" s="57"/>
    </row>
    <row r="97" customFormat="false" ht="21.6" hidden="false" customHeight="true" outlineLevel="0" collapsed="false">
      <c r="A97" s="37" t="s">
        <v>144</v>
      </c>
      <c r="B97" s="37"/>
      <c r="C97" s="16" t="s">
        <v>353</v>
      </c>
      <c r="D97" s="16"/>
      <c r="E97" s="34" t="n">
        <v>900</v>
      </c>
      <c r="G97" s="77"/>
      <c r="H97" s="57"/>
    </row>
    <row r="98" customFormat="false" ht="43.2" hidden="false" customHeight="true" outlineLevel="0" collapsed="false">
      <c r="A98" s="37"/>
      <c r="B98" s="37"/>
      <c r="C98" s="15" t="s">
        <v>357</v>
      </c>
      <c r="D98" s="15"/>
      <c r="E98" s="34" t="n">
        <v>150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1547</v>
      </c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(E21+E96)-SUM(E97:E99)</f>
        <v>610.18842740787</v>
      </c>
    </row>
    <row r="101" customFormat="false" ht="13.5" hidden="false" customHeight="true" outlineLevel="0" collapsed="false">
      <c r="A101" s="44"/>
      <c r="B101" s="44"/>
      <c r="C101" s="44"/>
      <c r="D101" s="44"/>
      <c r="E101" s="44"/>
    </row>
    <row r="102" customFormat="false" ht="17.25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0" t="s">
        <v>358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76" t="s">
        <v>359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360</v>
      </c>
      <c r="B105" s="37"/>
      <c r="C105" s="16"/>
      <c r="D105" s="16"/>
      <c r="E105" s="7" t="n">
        <f aca="false">E100</f>
        <v>610.18842740787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353</v>
      </c>
      <c r="D106" s="16"/>
      <c r="E106" s="34" t="n">
        <v>900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324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1547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568.18842740787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:C38 C41:C46 C48:C50 C52:C55 C57:C58 C60:C64 C66:C69 C71:C76 C84 E89:E91 E97:E99 E106:E108 H87 H94 H103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22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F107" activeCellId="0" sqref="F107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361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78"/>
      <c r="B2" s="78"/>
      <c r="C2" s="17"/>
      <c r="D2" s="78"/>
      <c r="E2" s="7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346.18842740787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346.18842740787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-900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customFormat="false" ht="21.6" hidden="false" customHeight="true" outlineLevel="0" collapsed="false">
      <c r="A8" s="12" t="s">
        <v>362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customFormat="false" ht="21.6" hidden="false" customHeight="true" outlineLevel="0" collapsed="false">
      <c r="A10" s="14" t="s">
        <v>363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customFormat="false" ht="21.6" hidden="false" customHeight="true" outlineLevel="0" collapsed="false">
      <c r="A11" s="14" t="s">
        <v>364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customFormat="false" ht="21.6" hidden="false" customHeight="true" outlineLevel="0" collapsed="false">
      <c r="A12" s="14" t="s">
        <v>365</v>
      </c>
      <c r="B12" s="15" t="s">
        <v>276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366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13.5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367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368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369</v>
      </c>
      <c r="B19" s="15" t="s">
        <v>276</v>
      </c>
      <c r="C19" s="15" t="s">
        <v>36</v>
      </c>
      <c r="D19" s="15"/>
      <c r="E19" s="7" t="n">
        <v>68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370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13.5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2" t="s">
        <v>371</v>
      </c>
      <c r="B23" s="12"/>
      <c r="C23" s="12"/>
      <c r="D23" s="12"/>
      <c r="E23" s="12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372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373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13.5" hidden="false" customHeight="true" outlineLevel="0" collapsed="false">
      <c r="A28" s="18"/>
      <c r="B28" s="18"/>
      <c r="C28" s="18"/>
      <c r="D28" s="49"/>
      <c r="E28" s="50"/>
    </row>
    <row r="29" customFormat="false" ht="12.7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  <c r="C30" s="18"/>
      <c r="D30" s="49"/>
      <c r="E30" s="50"/>
    </row>
    <row r="31" customFormat="false" ht="13.5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374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D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n">
        <f aca="false">IF(('April 2025 - June 2025'!C78)+SUM(E90+E98+E107) &lt; 0,(('April 2025 - June 2025'!C78))+SUM(E90+E98+E107), TEXT((('April 2025 - June 2025'!C78))+SUM(E90+E98+E107),"+$0.00"))</f>
        <v>-900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IF(('April 2025 - June 2025'!C80)+SUM(0) &lt; 0,(('April 2025 - June 2025'!C80))+SUM(0), TEXT((('April 2025 - June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-900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1547</v>
      </c>
      <c r="H84" s="63"/>
    </row>
    <row r="85" customFormat="false" ht="13.5" hidden="false" customHeight="true" outlineLevel="0" collapsed="false">
      <c r="A85" s="18"/>
      <c r="B85" s="18"/>
    </row>
    <row r="86" customFormat="false" ht="13.5" hidden="false" customHeight="true" outlineLevel="0" collapsed="false">
      <c r="A86" s="18"/>
      <c r="B86" s="18"/>
    </row>
    <row r="87" customFormat="false" ht="21.6" hidden="false" customHeight="true" outlineLevel="0" collapsed="false">
      <c r="A87" s="79" t="s">
        <v>375</v>
      </c>
      <c r="B87" s="79"/>
      <c r="C87" s="79"/>
      <c r="D87" s="79"/>
      <c r="E87" s="79"/>
      <c r="G87" s="55" t="s">
        <v>257</v>
      </c>
      <c r="H87" s="34" t="n">
        <v>0</v>
      </c>
    </row>
    <row r="88" customFormat="false" ht="21.6" hidden="false" customHeight="true" outlineLevel="0" collapsed="false">
      <c r="A88" s="79" t="s">
        <v>164</v>
      </c>
      <c r="B88" s="79"/>
      <c r="C88" s="79" t="s">
        <v>31</v>
      </c>
      <c r="D88" s="79"/>
      <c r="E88" s="79" t="s">
        <v>32</v>
      </c>
      <c r="G88" s="80" t="s">
        <v>376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377</v>
      </c>
      <c r="D89" s="15"/>
      <c r="E89" s="34" t="n">
        <v>150</v>
      </c>
      <c r="G89" s="80"/>
      <c r="H89" s="57"/>
    </row>
    <row r="90" customFormat="false" ht="21.6" hidden="false" customHeight="true" outlineLevel="0" collapsed="false">
      <c r="A90" s="37"/>
      <c r="B90" s="37"/>
      <c r="C90" s="16" t="s">
        <v>378</v>
      </c>
      <c r="D90" s="16"/>
      <c r="E90" s="34" t="n">
        <v>900</v>
      </c>
      <c r="G90" s="80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1547</v>
      </c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('April 2025 - June 2025'!E109+E14)-SUM(E89:E91)</f>
        <v>512.18842740787</v>
      </c>
    </row>
    <row r="93" customFormat="false" ht="13.5" hidden="false" customHeight="true" outlineLevel="0" collapsed="false">
      <c r="A93" s="81"/>
      <c r="B93" s="81"/>
      <c r="C93" s="81"/>
      <c r="D93" s="81"/>
      <c r="E93" s="81"/>
    </row>
    <row r="94" customFormat="false" ht="21.6" hidden="false" customHeight="true" outlineLevel="0" collapsed="false">
      <c r="A94" s="79" t="s">
        <v>379</v>
      </c>
      <c r="B94" s="79"/>
      <c r="C94" s="79"/>
      <c r="D94" s="79"/>
      <c r="E94" s="79"/>
      <c r="G94" s="55" t="s">
        <v>257</v>
      </c>
      <c r="H94" s="34" t="n">
        <v>0</v>
      </c>
    </row>
    <row r="95" customFormat="false" ht="21.6" hidden="false" customHeight="true" outlineLevel="0" collapsed="false">
      <c r="A95" s="79" t="s">
        <v>164</v>
      </c>
      <c r="B95" s="79"/>
      <c r="C95" s="79" t="s">
        <v>31</v>
      </c>
      <c r="D95" s="79"/>
      <c r="E95" s="79" t="s">
        <v>32</v>
      </c>
      <c r="G95" s="80" t="s">
        <v>380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381</v>
      </c>
      <c r="B96" s="37"/>
      <c r="C96" s="16"/>
      <c r="D96" s="16"/>
      <c r="E96" s="7" t="n">
        <f aca="false">E92</f>
        <v>512.18842740787</v>
      </c>
      <c r="G96" s="80"/>
      <c r="H96" s="57"/>
    </row>
    <row r="97" customFormat="false" ht="43.2" hidden="false" customHeight="true" outlineLevel="0" collapsed="false">
      <c r="A97" s="37" t="s">
        <v>144</v>
      </c>
      <c r="B97" s="37"/>
      <c r="C97" s="15" t="s">
        <v>382</v>
      </c>
      <c r="D97" s="15"/>
      <c r="E97" s="34" t="n">
        <v>150</v>
      </c>
      <c r="G97" s="80"/>
      <c r="H97" s="57"/>
    </row>
    <row r="98" customFormat="false" ht="21.6" hidden="false" customHeight="true" outlineLevel="0" collapsed="false">
      <c r="A98" s="37"/>
      <c r="B98" s="37"/>
      <c r="C98" s="16" t="s">
        <v>378</v>
      </c>
      <c r="D98" s="16"/>
      <c r="E98" s="34" t="n">
        <v>900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1547</v>
      </c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(E21+E96)-SUM(E97:E99)</f>
        <v>388.18842740787</v>
      </c>
    </row>
    <row r="101" customFormat="false" ht="13.5" hidden="false" customHeight="true" outlineLevel="0" collapsed="false">
      <c r="A101" s="44"/>
      <c r="B101" s="44"/>
      <c r="C101" s="44"/>
      <c r="D101" s="44"/>
      <c r="E101" s="44"/>
    </row>
    <row r="102" customFormat="false" ht="17.25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82" t="s">
        <v>383</v>
      </c>
      <c r="B103" s="82"/>
      <c r="C103" s="82"/>
      <c r="D103" s="82"/>
      <c r="E103" s="82"/>
      <c r="G103" s="55" t="s">
        <v>257</v>
      </c>
      <c r="H103" s="34" t="n">
        <v>0</v>
      </c>
    </row>
    <row r="104" customFormat="false" ht="21.6" hidden="false" customHeight="true" outlineLevel="0" collapsed="false">
      <c r="A104" s="79" t="s">
        <v>164</v>
      </c>
      <c r="B104" s="79"/>
      <c r="C104" s="79" t="s">
        <v>31</v>
      </c>
      <c r="D104" s="79"/>
      <c r="E104" s="79" t="s">
        <v>32</v>
      </c>
      <c r="G104" s="76" t="s">
        <v>352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384</v>
      </c>
      <c r="B105" s="37"/>
      <c r="C105" s="16"/>
      <c r="D105" s="16"/>
      <c r="E105" s="7" t="n">
        <f aca="false">E100</f>
        <v>388.18842740787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385</v>
      </c>
      <c r="D106" s="16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378</v>
      </c>
      <c r="D107" s="16"/>
      <c r="E107" s="34" t="n">
        <v>900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1547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346.18842740787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:D35 C36:C38 C41:C46 C48:C50 C52:C55 C57:C58 C60:C64 C66:C69 C71:C76 C84 E89:E91 E97:E99 E106:E108 H87 H94 H103">
    <cfRule type="cellIs" priority="5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F92" activeCellId="0" sqref="F92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386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78"/>
      <c r="B2" s="78"/>
      <c r="C2" s="78"/>
      <c r="D2" s="78"/>
      <c r="E2" s="7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2074.18842740787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2074.18842740787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3" t="s">
        <v>387</v>
      </c>
      <c r="B8" s="83"/>
      <c r="C8" s="83"/>
      <c r="D8" s="83"/>
      <c r="E8" s="83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388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389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390</v>
      </c>
      <c r="B12" s="15" t="s">
        <v>276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391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83" t="s">
        <v>392</v>
      </c>
      <c r="B16" s="83"/>
      <c r="C16" s="83"/>
      <c r="D16" s="83"/>
      <c r="E16" s="83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393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394</v>
      </c>
      <c r="B19" s="15" t="s">
        <v>276</v>
      </c>
      <c r="C19" s="15" t="s">
        <v>36</v>
      </c>
      <c r="D19" s="15"/>
      <c r="E19" s="7" t="n">
        <v>68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395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83" t="s">
        <v>396</v>
      </c>
      <c r="B23" s="83"/>
      <c r="C23" s="83"/>
      <c r="D23" s="83"/>
      <c r="E23" s="83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397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398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399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E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IF(('July 2025 - September 2025'!C78)+SUM(E90+E98+E107) &lt; 0,(('July 2025 - September 2025'!C78))+SUM(E90+E98+E107), TEXT((('July 2025 - September 2025'!C78))+SUM(E90+E98+E107),"+$0.00"))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IF(('July 2025 - September 2025'!C80)+SUM(0) &lt; 0,(('July 2025 - September 2025'!C80))+SUM(0), TEXT((('July 2025 - September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  <c r="D82" s="84"/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1547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2" t="s">
        <v>400</v>
      </c>
      <c r="B87" s="82"/>
      <c r="C87" s="82"/>
      <c r="D87" s="82"/>
      <c r="E87" s="82"/>
      <c r="G87" s="55" t="s">
        <v>257</v>
      </c>
      <c r="H87" s="34" t="n">
        <v>0</v>
      </c>
    </row>
    <row r="88" customFormat="false" ht="21.6" hidden="false" customHeight="true" outlineLevel="0" collapsed="false">
      <c r="A88" s="79" t="s">
        <v>164</v>
      </c>
      <c r="B88" s="79"/>
      <c r="C88" s="79" t="s">
        <v>31</v>
      </c>
      <c r="D88" s="79"/>
      <c r="E88" s="79" t="s">
        <v>32</v>
      </c>
      <c r="G88" s="76" t="s">
        <v>359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377</v>
      </c>
      <c r="D89" s="15"/>
      <c r="E89" s="34" t="n">
        <v>150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378</v>
      </c>
      <c r="D90" s="16"/>
      <c r="E90" s="34" t="n">
        <v>900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1547</v>
      </c>
      <c r="H91" s="1"/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('July 2025 - September 2025'!E109+E14)-SUM(E89:E91)</f>
        <v>290.18842740787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2" t="s">
        <v>401</v>
      </c>
      <c r="B94" s="82"/>
      <c r="C94" s="82"/>
      <c r="D94" s="82"/>
      <c r="E94" s="82"/>
      <c r="G94" s="55" t="s">
        <v>257</v>
      </c>
      <c r="H94" s="34" t="n">
        <v>0</v>
      </c>
    </row>
    <row r="95" customFormat="false" ht="21.6" hidden="false" customHeight="true" outlineLevel="0" collapsed="false">
      <c r="A95" s="79" t="s">
        <v>164</v>
      </c>
      <c r="B95" s="79"/>
      <c r="C95" s="79" t="s">
        <v>31</v>
      </c>
      <c r="D95" s="79"/>
      <c r="E95" s="79" t="s">
        <v>32</v>
      </c>
      <c r="G95" s="76" t="s">
        <v>359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402</v>
      </c>
      <c r="B96" s="37"/>
      <c r="C96" s="16"/>
      <c r="D96" s="16"/>
      <c r="E96" s="7" t="n">
        <f aca="false">E92</f>
        <v>290.18842740787</v>
      </c>
      <c r="G96" s="76"/>
      <c r="H96" s="57"/>
    </row>
    <row r="97" customFormat="false" ht="21.6" hidden="false" customHeight="true" outlineLevel="0" collapsed="false">
      <c r="A97" s="37" t="s">
        <v>144</v>
      </c>
      <c r="B97" s="37"/>
      <c r="C97" s="15" t="s">
        <v>385</v>
      </c>
      <c r="D97" s="15"/>
      <c r="E97" s="34" t="n">
        <v>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403</v>
      </c>
      <c r="D98" s="16"/>
      <c r="E98" s="34" t="n">
        <v>0</v>
      </c>
      <c r="H98" s="1"/>
    </row>
    <row r="99" customFormat="false" ht="21.6" hidden="false" customHeight="true" outlineLevel="0" collapsed="false">
      <c r="A99" s="37" t="s">
        <v>165</v>
      </c>
      <c r="B99" s="37"/>
      <c r="C99" s="43"/>
      <c r="D99" s="43"/>
      <c r="E99" s="34" t="n">
        <f aca="false">C84</f>
        <v>1547</v>
      </c>
      <c r="H99" s="1"/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(E21+E96)-SUM(E97:E99)</f>
        <v>1216.18842740787</v>
      </c>
      <c r="H100" s="1"/>
    </row>
    <row r="101" customFormat="false" ht="21.6" hidden="false" customHeight="true" outlineLevel="0" collapsed="false">
      <c r="A101" s="44"/>
      <c r="B101" s="44"/>
      <c r="C101" s="44"/>
      <c r="D101" s="44"/>
      <c r="E101" s="44"/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82" t="s">
        <v>404</v>
      </c>
      <c r="B103" s="82"/>
      <c r="C103" s="82"/>
      <c r="D103" s="82"/>
      <c r="E103" s="82"/>
      <c r="G103" s="55" t="s">
        <v>257</v>
      </c>
      <c r="H103" s="34" t="n">
        <v>0</v>
      </c>
    </row>
    <row r="104" customFormat="false" ht="21.6" hidden="false" customHeight="true" outlineLevel="0" collapsed="false">
      <c r="A104" s="79" t="s">
        <v>164</v>
      </c>
      <c r="B104" s="79"/>
      <c r="C104" s="79" t="s">
        <v>31</v>
      </c>
      <c r="D104" s="79"/>
      <c r="E104" s="79" t="s">
        <v>32</v>
      </c>
      <c r="G104" s="76" t="s">
        <v>359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405</v>
      </c>
      <c r="B105" s="37"/>
      <c r="C105" s="16"/>
      <c r="D105" s="16"/>
      <c r="E105" s="7" t="n">
        <f aca="false">E100</f>
        <v>1216.18842740787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5" t="s">
        <v>385</v>
      </c>
      <c r="D106" s="15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403</v>
      </c>
      <c r="D107" s="16"/>
      <c r="E107" s="34" t="n">
        <v>0</v>
      </c>
      <c r="H107" s="1"/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1547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2074.18842740787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 C35:C38 C41:C46 C48:C50 C52:C55 C57:C58 C60:C64 C66:C69 C71:C76 C84 E89:E91 E97:E99 E106:E108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E78" activeCellId="0" sqref="E78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85" width="38.92"/>
    <col collapsed="false" customWidth="true" hidden="false" outlineLevel="0" max="8" min="8" style="85" width="10.38"/>
    <col collapsed="false" customWidth="true" hidden="false" outlineLevel="0" max="9" min="9" style="85" width="19.42"/>
    <col collapsed="false" customWidth="true" hidden="false" outlineLevel="0" max="25" min="10" style="85" width="9"/>
    <col collapsed="false" customWidth="false" hidden="false" outlineLevel="0" max="42" min="26" style="85" width="14.42"/>
  </cols>
  <sheetData>
    <row r="1" customFormat="false" ht="21.6" hidden="false" customHeight="true" outlineLevel="0" collapsed="false">
      <c r="A1" s="2" t="s">
        <v>406</v>
      </c>
      <c r="B1" s="2"/>
      <c r="C1" s="2"/>
      <c r="D1" s="2"/>
      <c r="E1" s="2"/>
      <c r="F1" s="18"/>
      <c r="G1" s="86"/>
      <c r="H1" s="86"/>
      <c r="I1" s="86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4702.18842740787</v>
      </c>
      <c r="D3" s="10"/>
      <c r="E3" s="10"/>
      <c r="F3" s="18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</row>
    <row r="4" customFormat="false" ht="21.6" hidden="false" customHeight="true" outlineLevel="0" collapsed="false">
      <c r="A4" s="39" t="s">
        <v>23</v>
      </c>
      <c r="B4" s="39"/>
      <c r="C4" s="7" t="n">
        <f aca="false">SUM(C3:C3)</f>
        <v>4702.18842740787</v>
      </c>
      <c r="D4" s="10"/>
      <c r="E4" s="10"/>
      <c r="F4" s="18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</row>
    <row r="8" customFormat="false" ht="21.6" hidden="false" customHeight="true" outlineLevel="0" collapsed="false">
      <c r="A8" s="12" t="s">
        <v>407</v>
      </c>
      <c r="B8" s="12"/>
      <c r="C8" s="12"/>
      <c r="D8" s="12"/>
      <c r="E8" s="12"/>
      <c r="F8" s="18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</row>
    <row r="10" customFormat="false" ht="21.6" hidden="false" customHeight="true" outlineLevel="0" collapsed="false">
      <c r="A10" s="14" t="s">
        <v>408</v>
      </c>
      <c r="B10" s="15" t="s">
        <v>35</v>
      </c>
      <c r="C10" s="16" t="s">
        <v>36</v>
      </c>
      <c r="D10" s="16"/>
      <c r="E10" s="7" t="n">
        <v>2405</v>
      </c>
      <c r="F10" s="18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</row>
    <row r="11" customFormat="false" ht="21.6" hidden="false" customHeight="true" outlineLevel="0" collapsed="false">
      <c r="A11" s="14" t="s">
        <v>409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410</v>
      </c>
      <c r="B12" s="15" t="s">
        <v>276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411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21.6" hidden="false" customHeight="true" outlineLevel="0" collapsed="false">
      <c r="A15" s="18"/>
      <c r="B15" s="18"/>
      <c r="F15" s="18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</row>
    <row r="16" customFormat="false" ht="21.6" hidden="false" customHeight="true" outlineLevel="0" collapsed="false">
      <c r="A16" s="12" t="s">
        <v>412</v>
      </c>
      <c r="B16" s="12"/>
      <c r="C16" s="12"/>
      <c r="D16" s="12"/>
      <c r="E16" s="12"/>
      <c r="F16" s="18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</row>
    <row r="18" customFormat="false" ht="21.6" hidden="false" customHeight="true" outlineLevel="0" collapsed="false">
      <c r="A18" s="14" t="s">
        <v>413</v>
      </c>
      <c r="B18" s="15" t="s">
        <v>35</v>
      </c>
      <c r="C18" s="16" t="s">
        <v>36</v>
      </c>
      <c r="D18" s="16"/>
      <c r="E18" s="7" t="n">
        <v>2405</v>
      </c>
      <c r="F18" s="18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</row>
    <row r="19" customFormat="false" ht="21.6" hidden="false" customHeight="true" outlineLevel="0" collapsed="false">
      <c r="A19" s="14" t="s">
        <v>414</v>
      </c>
      <c r="B19" s="15" t="s">
        <v>276</v>
      </c>
      <c r="C19" s="15" t="s">
        <v>36</v>
      </c>
      <c r="D19" s="15"/>
      <c r="E19" s="7" t="n">
        <v>68</v>
      </c>
      <c r="F19" s="18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</row>
    <row r="20" customFormat="false" ht="21.6" hidden="false" customHeight="true" outlineLevel="0" collapsed="false">
      <c r="A20" s="14" t="s">
        <v>415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</row>
    <row r="23" customFormat="false" ht="21.6" hidden="false" customHeight="true" outlineLevel="0" collapsed="false">
      <c r="A23" s="83" t="s">
        <v>416</v>
      </c>
      <c r="B23" s="83"/>
      <c r="C23" s="83"/>
      <c r="D23" s="83"/>
      <c r="E23" s="83"/>
      <c r="F23" s="18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</row>
    <row r="24" customFormat="false" ht="21.6" hidden="false" customHeight="true" outlineLevel="0" collapsed="false">
      <c r="A24" s="61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</row>
    <row r="25" customFormat="false" ht="21.6" hidden="false" customHeight="true" outlineLevel="0" collapsed="false">
      <c r="A25" s="14" t="s">
        <v>417</v>
      </c>
      <c r="B25" s="15" t="s">
        <v>35</v>
      </c>
      <c r="C25" s="16" t="s">
        <v>36</v>
      </c>
      <c r="D25" s="16"/>
      <c r="E25" s="7" t="n">
        <v>2405</v>
      </c>
    </row>
    <row r="26" customFormat="false" ht="21.6" hidden="false" customHeight="true" outlineLevel="0" collapsed="false">
      <c r="A26" s="14" t="s">
        <v>418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66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419</v>
      </c>
      <c r="B32" s="31"/>
      <c r="C32" s="31"/>
      <c r="D32" s="85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F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87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IF(('October 2025 - December 2025'!C78)+SUM(E90+E98+E107) &lt; 0,(('October 2025 - December 2025'!C78))+SUM(E90+E98+E107), TEXT((('October 2025 - December 2025'!C78))+SUM(E90+E98+E107),"+$0.00"))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IF(('October 2025 - December 2025'!C80)+SUM(0) &lt; 0,(('October 2025 - December 2025'!C80))+SUM(0), TEXT((('October 2025 - December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1547</v>
      </c>
      <c r="H84" s="86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8" t="s">
        <v>420</v>
      </c>
      <c r="B87" s="88"/>
      <c r="C87" s="88"/>
      <c r="D87" s="88"/>
      <c r="E87" s="88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76" t="s">
        <v>352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421</v>
      </c>
      <c r="D89" s="15"/>
      <c r="E89" s="34" t="n">
        <v>150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403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1547</v>
      </c>
    </row>
    <row r="92" customFormat="false" ht="21.6" hidden="false" customHeight="true" outlineLevel="0" collapsed="false">
      <c r="A92" s="64"/>
      <c r="B92" s="64"/>
      <c r="C92" s="89" t="s">
        <v>166</v>
      </c>
      <c r="D92" s="89"/>
      <c r="E92" s="7" t="n">
        <f aca="false">('October 2025 - December 2025'!E109+E14)-SUM(E89:E91)</f>
        <v>2918.18842740787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40" t="s">
        <v>422</v>
      </c>
      <c r="B94" s="40"/>
      <c r="C94" s="40"/>
      <c r="D94" s="40"/>
      <c r="E94" s="40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76" t="s">
        <v>352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423</v>
      </c>
      <c r="B96" s="37"/>
      <c r="C96" s="16"/>
      <c r="D96" s="16"/>
      <c r="E96" s="7" t="n">
        <f aca="false">E92</f>
        <v>2918.18842740787</v>
      </c>
      <c r="G96" s="76"/>
      <c r="H96" s="57"/>
    </row>
    <row r="97" customFormat="false" ht="21.6" hidden="false" customHeight="true" outlineLevel="0" collapsed="false">
      <c r="A97" s="37" t="s">
        <v>144</v>
      </c>
      <c r="B97" s="37"/>
      <c r="C97" s="16" t="s">
        <v>385</v>
      </c>
      <c r="D97" s="16"/>
      <c r="E97" s="34" t="n">
        <v>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403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1547</v>
      </c>
    </row>
    <row r="100" customFormat="false" ht="21.6" hidden="false" customHeight="true" outlineLevel="0" collapsed="false">
      <c r="A100" s="41"/>
      <c r="B100" s="41"/>
      <c r="C100" s="90" t="s">
        <v>176</v>
      </c>
      <c r="D100" s="90"/>
      <c r="E100" s="7" t="n">
        <f aca="false">(E21+E96)-SUM(E97:E99)</f>
        <v>3844.18842740787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88" t="s">
        <v>424</v>
      </c>
      <c r="B103" s="88"/>
      <c r="C103" s="88"/>
      <c r="D103" s="88"/>
      <c r="E103" s="88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76" t="s">
        <v>359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425</v>
      </c>
      <c r="B105" s="37"/>
      <c r="C105" s="16"/>
      <c r="D105" s="16"/>
      <c r="E105" s="7" t="n">
        <f aca="false">E100</f>
        <v>3844.18842740787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5" t="s">
        <v>385</v>
      </c>
      <c r="D106" s="15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403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1547</v>
      </c>
    </row>
    <row r="109" customFormat="false" ht="21.6" hidden="false" customHeight="true" outlineLevel="0" collapsed="false">
      <c r="A109" s="64"/>
      <c r="B109" s="64"/>
      <c r="C109" s="90" t="s">
        <v>176</v>
      </c>
      <c r="D109" s="90"/>
      <c r="E109" s="7" t="n">
        <f aca="false">(E27+E105)-SUM(E106:E108)</f>
        <v>4702.18842740787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89 E95:E99 E105:E108 E115:E118 H112 H87 H94 H103">
    <cfRule type="cellIs" priority="2" operator="equal" aboveAverage="0" equalAverage="0" bottom="0" percent="0" rank="0" text="" dxfId="0">
      <formula>0</formula>
    </cfRule>
  </conditionalFormatting>
  <conditionalFormatting sqref="C34">
    <cfRule type="cellIs" priority="3" operator="equal" aboveAverage="0" equalAverage="0" bottom="0" percent="0" rank="0" text="" dxfId="0">
      <formula>0</formula>
    </cfRule>
  </conditionalFormatting>
  <conditionalFormatting sqref="C35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C40 C46:C51 C53:C55 C57:C60 C62:C63 C65:C69 C71:C74 C76:C81">
    <cfRule type="cellIs" priority="6" operator="equal" aboveAverage="0" equalAverage="0" bottom="0" percent="0" rank="0" text="" dxfId="0">
      <formula>0</formula>
    </cfRule>
  </conditionalFormatting>
  <conditionalFormatting sqref="C41:C43">
    <cfRule type="cellIs" priority="7" operator="equal" aboveAverage="0" equalAverage="0" bottom="0" percent="0" rank="0" text="" dxfId="0">
      <formula>0</formula>
    </cfRule>
  </conditionalFormatting>
  <conditionalFormatting sqref="C40">
    <cfRule type="cellIs" priority="8" operator="equal" aboveAverage="0" equalAverage="0" bottom="0" percent="0" rank="0" text="" dxfId="1">
      <formula>0</formula>
    </cfRule>
  </conditionalFormatting>
  <conditionalFormatting sqref="A29">
    <cfRule type="cellIs" priority="9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22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C71" activeCellId="0" sqref="C71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426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7180.18842740787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7180.18842740787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91" t="s">
        <v>427</v>
      </c>
      <c r="B8" s="91"/>
      <c r="C8" s="91"/>
      <c r="D8" s="91"/>
      <c r="E8" s="91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61" t="s">
        <v>4</v>
      </c>
      <c r="B9" s="92" t="s">
        <v>30</v>
      </c>
      <c r="C9" s="93" t="s">
        <v>31</v>
      </c>
      <c r="D9" s="93"/>
      <c r="E9" s="9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428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21.6" hidden="false" customHeight="true" outlineLevel="0" collapsed="false">
      <c r="A11" s="14" t="s">
        <v>429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430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21.6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customFormat="false" ht="21.6" hidden="false" customHeight="true" outlineLevel="0" collapsed="false">
      <c r="A15" s="91" t="s">
        <v>431</v>
      </c>
      <c r="B15" s="91"/>
      <c r="C15" s="91"/>
      <c r="D15" s="91"/>
      <c r="E15" s="91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customFormat="false" ht="21.6" hidden="false" customHeight="true" outlineLevel="0" collapsed="false">
      <c r="A16" s="61" t="s">
        <v>4</v>
      </c>
      <c r="B16" s="92" t="s">
        <v>30</v>
      </c>
      <c r="C16" s="93" t="s">
        <v>31</v>
      </c>
      <c r="D16" s="93"/>
      <c r="E16" s="9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customFormat="false" ht="21.6" hidden="false" customHeight="true" outlineLevel="0" collapsed="false">
      <c r="A17" s="14" t="s">
        <v>432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customFormat="false" ht="21.6" hidden="false" customHeight="true" outlineLevel="0" collapsed="false">
      <c r="A18" s="14" t="s">
        <v>433</v>
      </c>
      <c r="B18" s="15" t="s">
        <v>276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customFormat="false" ht="21.6" hidden="false" customHeight="true" outlineLevel="0" collapsed="false">
      <c r="A19" s="14" t="s">
        <v>434</v>
      </c>
      <c r="B19" s="15" t="s">
        <v>276</v>
      </c>
      <c r="C19" s="15" t="s">
        <v>36</v>
      </c>
      <c r="D19" s="15"/>
      <c r="E19" s="7" t="n">
        <v>68</v>
      </c>
    </row>
    <row r="20" customFormat="false" ht="21.6" hidden="false" customHeight="true" outlineLevel="0" collapsed="false">
      <c r="A20" s="14" t="s">
        <v>435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SUM(E17:E20)</f>
        <v>2541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customFormat="false" ht="21.6" hidden="false" customHeight="true" outlineLevel="0" collapsed="false">
      <c r="A23" s="91" t="s">
        <v>436</v>
      </c>
      <c r="B23" s="91"/>
      <c r="C23" s="91"/>
      <c r="D23" s="91"/>
      <c r="E23" s="91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customFormat="false" ht="21.6" hidden="false" customHeight="true" outlineLevel="0" collapsed="false">
      <c r="A24" s="61" t="s">
        <v>4</v>
      </c>
      <c r="B24" s="92" t="s">
        <v>30</v>
      </c>
      <c r="C24" s="93" t="s">
        <v>31</v>
      </c>
      <c r="D24" s="93"/>
      <c r="E24" s="9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customFormat="false" ht="21.6" hidden="false" customHeight="true" outlineLevel="0" collapsed="false">
      <c r="A25" s="14" t="s">
        <v>437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customFormat="false" ht="21.6" hidden="false" customHeight="true" outlineLevel="0" collapsed="false">
      <c r="A26" s="14" t="s">
        <v>438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439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G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87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87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87" t="n">
        <v>0</v>
      </c>
    </row>
    <row r="69" customFormat="false" ht="21.6" hidden="false" customHeight="true" outlineLevel="0" collapsed="false">
      <c r="A69" s="14"/>
      <c r="B69" s="9" t="s">
        <v>143</v>
      </c>
      <c r="C69" s="87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IF(('January 2026 - March 2026'!C78)+SUM(E90+E98+E107) &lt; 0,(('January 2026 - March 2026'!C78))+SUM(E90+E98+E107), TEXT((('January 2026 - March 2026'!C78))+SUM(E90+E98+E107),"+$0.00"))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2026 - March 2026'!C80)+SUM(0) &lt; 0,(('January 2026 - March 2026'!C80))+SUM(0), TEXT((('January 2026 - March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1547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2" t="s">
        <v>440</v>
      </c>
      <c r="B87" s="82"/>
      <c r="C87" s="82"/>
      <c r="D87" s="82"/>
      <c r="E87" s="82"/>
      <c r="G87" s="55" t="s">
        <v>257</v>
      </c>
      <c r="H87" s="34" t="n">
        <v>0</v>
      </c>
    </row>
    <row r="88" customFormat="false" ht="21.6" hidden="false" customHeight="true" outlineLevel="0" collapsed="false">
      <c r="A88" s="79" t="s">
        <v>164</v>
      </c>
      <c r="B88" s="79"/>
      <c r="C88" s="79" t="s">
        <v>31</v>
      </c>
      <c r="D88" s="79"/>
      <c r="E88" s="79" t="s">
        <v>32</v>
      </c>
      <c r="G88" s="76" t="s">
        <v>359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327</v>
      </c>
      <c r="D89" s="15"/>
      <c r="E89" s="34" t="n">
        <v>150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403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1547</v>
      </c>
      <c r="H91" s="1"/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('January 2026 - March 2026'!E109+E13)-SUM(E89:E91)</f>
        <v>5478.18842740787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2" t="s">
        <v>441</v>
      </c>
      <c r="B94" s="82"/>
      <c r="C94" s="82"/>
      <c r="D94" s="82"/>
      <c r="E94" s="82"/>
      <c r="G94" s="55" t="s">
        <v>257</v>
      </c>
      <c r="H94" s="34" t="n">
        <v>0</v>
      </c>
    </row>
    <row r="95" customFormat="false" ht="21.6" hidden="false" customHeight="true" outlineLevel="0" collapsed="false">
      <c r="A95" s="79" t="s">
        <v>164</v>
      </c>
      <c r="B95" s="79"/>
      <c r="C95" s="79" t="s">
        <v>31</v>
      </c>
      <c r="D95" s="79"/>
      <c r="E95" s="79" t="s">
        <v>32</v>
      </c>
      <c r="G95" s="76" t="s">
        <v>352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442</v>
      </c>
      <c r="B96" s="37"/>
      <c r="C96" s="16"/>
      <c r="D96" s="16"/>
      <c r="E96" s="7" t="n">
        <f aca="false">E92</f>
        <v>5478.18842740787</v>
      </c>
      <c r="G96" s="76"/>
      <c r="H96" s="57"/>
    </row>
    <row r="97" customFormat="false" ht="43.2" hidden="false" customHeight="true" outlineLevel="0" collapsed="false">
      <c r="A97" s="37" t="s">
        <v>144</v>
      </c>
      <c r="B97" s="37"/>
      <c r="C97" s="15" t="s">
        <v>443</v>
      </c>
      <c r="D97" s="15"/>
      <c r="E97" s="34" t="n">
        <v>150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403</v>
      </c>
      <c r="D98" s="16"/>
      <c r="E98" s="34" t="n">
        <v>0</v>
      </c>
      <c r="H98" s="1"/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1547</v>
      </c>
      <c r="H99" s="1"/>
    </row>
    <row r="100" customFormat="false" ht="21.6" hidden="false" customHeight="true" outlineLevel="0" collapsed="false">
      <c r="A100" s="41"/>
      <c r="B100" s="41"/>
      <c r="C100" s="39" t="s">
        <v>176</v>
      </c>
      <c r="D100" s="39"/>
      <c r="E100" s="7" t="n">
        <f aca="false">(E21+E96)-SUM(E97:E99)</f>
        <v>6322.18842740787</v>
      </c>
      <c r="H100" s="1"/>
    </row>
    <row r="101" customFormat="false" ht="21.6" hidden="false" customHeight="true" outlineLevel="0" collapsed="false">
      <c r="A101" s="44"/>
      <c r="B101" s="44"/>
      <c r="C101" s="44"/>
      <c r="D101" s="44"/>
      <c r="E101" s="44"/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82" t="s">
        <v>444</v>
      </c>
      <c r="B103" s="82"/>
      <c r="C103" s="82"/>
      <c r="D103" s="82"/>
      <c r="E103" s="82"/>
      <c r="G103" s="55" t="s">
        <v>257</v>
      </c>
      <c r="H103" s="34" t="n">
        <v>0</v>
      </c>
    </row>
    <row r="104" customFormat="false" ht="21.6" hidden="false" customHeight="true" outlineLevel="0" collapsed="false">
      <c r="A104" s="79" t="s">
        <v>164</v>
      </c>
      <c r="B104" s="79"/>
      <c r="C104" s="79" t="s">
        <v>31</v>
      </c>
      <c r="D104" s="79"/>
      <c r="E104" s="79" t="s">
        <v>32</v>
      </c>
      <c r="G104" s="76" t="s">
        <v>352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445</v>
      </c>
      <c r="B105" s="37"/>
      <c r="C105" s="16"/>
      <c r="D105" s="16"/>
      <c r="E105" s="7" t="n">
        <f aca="false">E100</f>
        <v>6322.18842740787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385</v>
      </c>
      <c r="D106" s="16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403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1547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7180.18842740787</v>
      </c>
    </row>
    <row r="110" customFormat="false" ht="21.6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66 H87 H94 H103">
    <cfRule type="cellIs" priority="2" operator="equal" aboveAverage="0" equalAverage="0" bottom="0" percent="0" rank="0" text="" dxfId="0">
      <formula>0</formula>
    </cfRule>
  </conditionalFormatting>
  <conditionalFormatting sqref="C47">
    <cfRule type="cellIs" priority="3" operator="equal" aboveAverage="0" equalAverage="0" bottom="0" percent="0" rank="0" text="" dxfId="0">
      <formula>0</formula>
    </cfRule>
  </conditionalFormatting>
  <conditionalFormatting sqref="C40">
    <cfRule type="cellIs" priority="4" operator="equal" aboveAverage="0" equalAverage="0" bottom="0" percent="0" rank="0" text="" dxfId="0">
      <formula>0</formula>
    </cfRule>
  </conditionalFormatting>
  <conditionalFormatting sqref="C34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conditionalFormatting sqref="E35">
    <cfRule type="cellIs" priority="7" operator="equal" aboveAverage="0" equalAverage="0" bottom="0" percent="0" rank="0" text="" dxfId="0">
      <formula>0</formula>
    </cfRule>
  </conditionalFormatting>
  <conditionalFormatting sqref="F35">
    <cfRule type="cellIs" priority="8" operator="equal" aboveAverage="0" equalAverage="0" bottom="0" percent="0" rank="0" text="" dxfId="0">
      <formula>0</formula>
    </cfRule>
  </conditionalFormatting>
  <conditionalFormatting sqref="G35 C35:C38 C41:C46 C48:C50 C52:C55 C57:C58 C60:C64 C71:C76 C84 E89:E91 E97:E99 E106:E108">
    <cfRule type="cellIs" priority="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1633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2022-04-23T15:32:00Z</dcterms:created>
  <dc:creator>alantang</dc:creator>
  <dc:description/>
  <dc:language>en-US</dc:language>
  <cp:lastModifiedBy/>
  <dcterms:modified xsi:type="dcterms:W3CDTF">2024-11-08T16:05:50Z</dcterms:modified>
  <cp:revision>906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