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Income-Expenditure-Forecast\"/>
    </mc:Choice>
  </mc:AlternateContent>
  <xr:revisionPtr revIDLastSave="0" documentId="13_ncr:1_{2A04FEFF-DF92-4776-A204-E089A54046A9}" xr6:coauthVersionLast="47" xr6:coauthVersionMax="47" xr10:uidLastSave="{00000000-0000-0000-0000-000000000000}"/>
  <bookViews>
    <workbookView xWindow="-120" yWindow="-120" windowWidth="29040" windowHeight="15720" tabRatio="792" xr2:uid="{00000000-000D-0000-FFFF-FFFF00000000}"/>
  </bookViews>
  <sheets>
    <sheet name="April 2024 - June 2024" sheetId="1" r:id="rId1"/>
    <sheet name="July 2024 - September 2024" sheetId="2" r:id="rId2"/>
    <sheet name="October 2024 - December 2024" sheetId="3" r:id="rId3"/>
    <sheet name="January 2025 - March 2025" sheetId="4" r:id="rId4"/>
    <sheet name="April 2025 - June 2025" sheetId="5" r:id="rId5"/>
    <sheet name="July 2025 - September 2025" sheetId="6" r:id="rId6"/>
    <sheet name="October 2025 - December 2025" sheetId="7" r:id="rId7"/>
    <sheet name="January 2026 - March 2026" sheetId="8" r:id="rId8"/>
    <sheet name="April 2026 - June 2026" sheetId="9" r:id="rId9"/>
    <sheet name="July 2026 - September 2026" sheetId="10" r:id="rId10"/>
    <sheet name="October 2026 - December 2026" sheetId="11" r:id="rId11"/>
    <sheet name="January 2027 - March 2027" sheetId="12" r:id="rId12"/>
    <sheet name="April 2027 - June 2027" sheetId="13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5" i="3" l="1"/>
  <c r="C79" i="4" s="1"/>
  <c r="C78" i="9"/>
  <c r="E42" i="3"/>
  <c r="C11" i="1"/>
  <c r="E32" i="3"/>
  <c r="C92" i="2"/>
  <c r="C75" i="13"/>
  <c r="C69" i="13"/>
  <c r="C64" i="13"/>
  <c r="C58" i="13"/>
  <c r="C55" i="13"/>
  <c r="C50" i="13"/>
  <c r="C46" i="13"/>
  <c r="C38" i="13"/>
  <c r="E27" i="13"/>
  <c r="E19" i="13"/>
  <c r="E13" i="13"/>
  <c r="C80" i="12"/>
  <c r="C80" i="13" s="1"/>
  <c r="C78" i="12"/>
  <c r="C75" i="12"/>
  <c r="C69" i="12"/>
  <c r="C64" i="12"/>
  <c r="C58" i="12"/>
  <c r="C55" i="12"/>
  <c r="C50" i="12"/>
  <c r="C46" i="12"/>
  <c r="C38" i="12"/>
  <c r="E27" i="12"/>
  <c r="E20" i="12"/>
  <c r="E13" i="12"/>
  <c r="C76" i="11"/>
  <c r="C70" i="11"/>
  <c r="C65" i="11"/>
  <c r="C59" i="11"/>
  <c r="C56" i="11"/>
  <c r="C51" i="11"/>
  <c r="C47" i="11"/>
  <c r="C39" i="11"/>
  <c r="E28" i="11"/>
  <c r="E20" i="11"/>
  <c r="E14" i="11"/>
  <c r="C75" i="10"/>
  <c r="C69" i="10"/>
  <c r="C64" i="10"/>
  <c r="C58" i="10"/>
  <c r="C55" i="10"/>
  <c r="C50" i="10"/>
  <c r="C46" i="10"/>
  <c r="C38" i="10"/>
  <c r="E27" i="10"/>
  <c r="E20" i="10"/>
  <c r="E14" i="10"/>
  <c r="C75" i="9"/>
  <c r="C69" i="9"/>
  <c r="C64" i="9"/>
  <c r="C58" i="9"/>
  <c r="C55" i="9"/>
  <c r="C50" i="9"/>
  <c r="C46" i="9"/>
  <c r="C38" i="9"/>
  <c r="E27" i="9"/>
  <c r="E21" i="9"/>
  <c r="E13" i="9"/>
  <c r="C75" i="8"/>
  <c r="C69" i="8"/>
  <c r="C64" i="8"/>
  <c r="C58" i="8"/>
  <c r="C55" i="8"/>
  <c r="C50" i="8"/>
  <c r="C46" i="8"/>
  <c r="C38" i="8"/>
  <c r="E27" i="8"/>
  <c r="E21" i="8"/>
  <c r="E14" i="8"/>
  <c r="C75" i="7"/>
  <c r="C69" i="7"/>
  <c r="C64" i="7"/>
  <c r="C58" i="7"/>
  <c r="C55" i="7"/>
  <c r="C50" i="7"/>
  <c r="C46" i="7"/>
  <c r="C38" i="7"/>
  <c r="E27" i="7"/>
  <c r="E21" i="7"/>
  <c r="E14" i="7"/>
  <c r="C75" i="6"/>
  <c r="C69" i="6"/>
  <c r="C64" i="6"/>
  <c r="C58" i="6"/>
  <c r="C55" i="6"/>
  <c r="C50" i="6"/>
  <c r="C46" i="6"/>
  <c r="C38" i="6"/>
  <c r="E27" i="6"/>
  <c r="E21" i="6"/>
  <c r="E14" i="6"/>
  <c r="C75" i="5"/>
  <c r="C69" i="5"/>
  <c r="C64" i="5"/>
  <c r="C58" i="5"/>
  <c r="C55" i="5"/>
  <c r="C50" i="5"/>
  <c r="C46" i="5"/>
  <c r="C38" i="5"/>
  <c r="E27" i="5"/>
  <c r="E21" i="5"/>
  <c r="E13" i="5"/>
  <c r="C74" i="4"/>
  <c r="C68" i="4"/>
  <c r="C63" i="4"/>
  <c r="C57" i="4"/>
  <c r="C54" i="4"/>
  <c r="C49" i="4"/>
  <c r="C45" i="4"/>
  <c r="C37" i="4"/>
  <c r="E26" i="4"/>
  <c r="E20" i="4"/>
  <c r="E13" i="4"/>
  <c r="H103" i="3"/>
  <c r="C90" i="3"/>
  <c r="C84" i="3"/>
  <c r="C79" i="3"/>
  <c r="C73" i="3"/>
  <c r="C70" i="3"/>
  <c r="C65" i="3"/>
  <c r="C61" i="3"/>
  <c r="C53" i="3"/>
  <c r="E16" i="3"/>
  <c r="H130" i="2"/>
  <c r="C90" i="2"/>
  <c r="C93" i="3" s="1"/>
  <c r="C77" i="4" s="1"/>
  <c r="C87" i="2"/>
  <c r="C81" i="2"/>
  <c r="C76" i="2"/>
  <c r="C70" i="2"/>
  <c r="C67" i="2"/>
  <c r="C62" i="2"/>
  <c r="C58" i="2"/>
  <c r="C50" i="2"/>
  <c r="C88" i="2" s="1"/>
  <c r="C96" i="2" s="1"/>
  <c r="E39" i="2"/>
  <c r="E26" i="2"/>
  <c r="E14" i="2"/>
  <c r="E98" i="1"/>
  <c r="E94" i="1"/>
  <c r="C84" i="1"/>
  <c r="C83" i="1"/>
  <c r="C87" i="1" s="1"/>
  <c r="C79" i="1"/>
  <c r="C73" i="1"/>
  <c r="C68" i="1"/>
  <c r="C62" i="1"/>
  <c r="C59" i="1"/>
  <c r="C54" i="1"/>
  <c r="C50" i="1"/>
  <c r="C44" i="1"/>
  <c r="E36" i="1"/>
  <c r="E24" i="1"/>
  <c r="E17" i="1"/>
  <c r="F11" i="1"/>
  <c r="C83" i="12" l="1"/>
  <c r="C5" i="12" s="1"/>
  <c r="I57" i="1" s="1"/>
  <c r="C78" i="5"/>
  <c r="C78" i="6" s="1"/>
  <c r="C78" i="7" s="1"/>
  <c r="C80" i="5"/>
  <c r="C80" i="6" s="1"/>
  <c r="C80" i="7" s="1"/>
  <c r="C80" i="8" s="1"/>
  <c r="C80" i="9" s="1"/>
  <c r="C80" i="10" s="1"/>
  <c r="C81" i="11" s="1"/>
  <c r="C80" i="1"/>
  <c r="C88" i="1" s="1"/>
  <c r="E105" i="1" s="1"/>
  <c r="E106" i="1" s="1"/>
  <c r="C76" i="13"/>
  <c r="C84" i="13" s="1"/>
  <c r="E101" i="13" s="1"/>
  <c r="C76" i="8"/>
  <c r="C84" i="8" s="1"/>
  <c r="E92" i="8" s="1"/>
  <c r="C91" i="3"/>
  <c r="C99" i="3" s="1"/>
  <c r="E122" i="3" s="1"/>
  <c r="C76" i="12"/>
  <c r="C84" i="12" s="1"/>
  <c r="E101" i="12" s="1"/>
  <c r="C77" i="11"/>
  <c r="C85" i="11" s="1"/>
  <c r="E102" i="11" s="1"/>
  <c r="C76" i="10"/>
  <c r="C84" i="10" s="1"/>
  <c r="E111" i="10" s="1"/>
  <c r="C76" i="9"/>
  <c r="C84" i="9" s="1"/>
  <c r="E111" i="9" s="1"/>
  <c r="C76" i="7"/>
  <c r="C84" i="7" s="1"/>
  <c r="E92" i="7" s="1"/>
  <c r="C76" i="6"/>
  <c r="C84" i="6" s="1"/>
  <c r="E111" i="6" s="1"/>
  <c r="C76" i="5"/>
  <c r="C84" i="5" s="1"/>
  <c r="E111" i="5" s="1"/>
  <c r="C75" i="4"/>
  <c r="C83" i="4" s="1"/>
  <c r="E103" i="4" s="1"/>
  <c r="E125" i="2"/>
  <c r="E112" i="2"/>
  <c r="E140" i="2"/>
  <c r="I45" i="1"/>
  <c r="I46" i="1"/>
  <c r="C12" i="1"/>
  <c r="C98" i="3"/>
  <c r="C5" i="3" s="1"/>
  <c r="I48" i="1" s="1"/>
  <c r="C78" i="13"/>
  <c r="C83" i="13" s="1"/>
  <c r="C5" i="13" s="1"/>
  <c r="I58" i="1" s="1"/>
  <c r="C95" i="2"/>
  <c r="C5" i="2" s="1"/>
  <c r="I47" i="1" s="1"/>
  <c r="C82" i="4" l="1"/>
  <c r="C5" i="4" s="1"/>
  <c r="I49" i="1" s="1"/>
  <c r="C83" i="6"/>
  <c r="C5" i="6" s="1"/>
  <c r="I51" i="1" s="1"/>
  <c r="C83" i="5"/>
  <c r="C5" i="5" s="1"/>
  <c r="I50" i="1" s="1"/>
  <c r="E92" i="13"/>
  <c r="E125" i="1"/>
  <c r="E93" i="1"/>
  <c r="E111" i="13"/>
  <c r="E101" i="8"/>
  <c r="E111" i="8"/>
  <c r="E92" i="6"/>
  <c r="E111" i="3"/>
  <c r="E135" i="3"/>
  <c r="E92" i="12"/>
  <c r="E111" i="12"/>
  <c r="E93" i="11"/>
  <c r="E112" i="11"/>
  <c r="E101" i="10"/>
  <c r="E92" i="10"/>
  <c r="E101" i="9"/>
  <c r="E92" i="9"/>
  <c r="E111" i="7"/>
  <c r="E101" i="7"/>
  <c r="E101" i="6"/>
  <c r="E101" i="5"/>
  <c r="E92" i="5"/>
  <c r="E93" i="4"/>
  <c r="E113" i="4"/>
  <c r="C83" i="7"/>
  <c r="C5" i="7" s="1"/>
  <c r="I52" i="1" s="1"/>
  <c r="C78" i="8"/>
  <c r="E111" i="1"/>
  <c r="E126" i="1" s="1"/>
  <c r="I4" i="1"/>
  <c r="I5" i="1" l="1"/>
  <c r="E113" i="2"/>
  <c r="C83" i="8"/>
  <c r="C5" i="8" s="1"/>
  <c r="I53" i="1" s="1"/>
  <c r="E117" i="2" l="1"/>
  <c r="E126" i="2" s="1"/>
  <c r="I6" i="1"/>
  <c r="C78" i="10"/>
  <c r="C83" i="9"/>
  <c r="C5" i="9" s="1"/>
  <c r="I54" i="1" s="1"/>
  <c r="C79" i="11" l="1"/>
  <c r="C84" i="11" s="1"/>
  <c r="C5" i="11" s="1"/>
  <c r="I56" i="1" s="1"/>
  <c r="C83" i="10"/>
  <c r="C5" i="10" s="1"/>
  <c r="I55" i="1" s="1"/>
  <c r="I7" i="1"/>
  <c r="E131" i="2"/>
  <c r="E141" i="2" s="1"/>
  <c r="I8" i="1" l="1"/>
  <c r="E104" i="3"/>
  <c r="E112" i="3"/>
  <c r="C3" i="2"/>
  <c r="C4" i="2" s="1"/>
  <c r="I9" i="1" l="1"/>
  <c r="E116" i="3"/>
  <c r="E123" i="3" s="1"/>
  <c r="E128" i="3" l="1"/>
  <c r="E136" i="3" s="1"/>
  <c r="I10" i="1"/>
  <c r="C3" i="3" l="1"/>
  <c r="C4" i="3" s="1"/>
  <c r="E94" i="4"/>
  <c r="I11" i="1"/>
  <c r="I12" i="1" l="1"/>
  <c r="E98" i="4"/>
  <c r="E104" i="4" s="1"/>
  <c r="E109" i="4" l="1"/>
  <c r="E114" i="4" s="1"/>
  <c r="I13" i="1"/>
  <c r="E93" i="5" l="1"/>
  <c r="I14" i="1"/>
  <c r="C3" i="4"/>
  <c r="C4" i="4" s="1"/>
  <c r="E97" i="5" l="1"/>
  <c r="E102" i="5" s="1"/>
  <c r="I15" i="1"/>
  <c r="I16" i="1" l="1"/>
  <c r="E107" i="5"/>
  <c r="E112" i="5" s="1"/>
  <c r="I17" i="1" l="1"/>
  <c r="E93" i="6"/>
  <c r="C3" i="5"/>
  <c r="C4" i="5" s="1"/>
  <c r="E97" i="6" l="1"/>
  <c r="E102" i="6" s="1"/>
  <c r="I18" i="1"/>
  <c r="I19" i="1" l="1"/>
  <c r="E107" i="6"/>
  <c r="E112" i="6" s="1"/>
  <c r="I20" i="1" l="1"/>
  <c r="E93" i="7"/>
  <c r="C3" i="6"/>
  <c r="C4" i="6" s="1"/>
  <c r="I21" i="1" l="1"/>
  <c r="E97" i="7"/>
  <c r="E102" i="7" s="1"/>
  <c r="E107" i="7" l="1"/>
  <c r="E112" i="7" s="1"/>
  <c r="I22" i="1"/>
  <c r="C3" i="7" l="1"/>
  <c r="C4" i="7" s="1"/>
  <c r="I23" i="1"/>
  <c r="E93" i="8"/>
  <c r="E97" i="8" l="1"/>
  <c r="E102" i="8" s="1"/>
  <c r="I24" i="1"/>
  <c r="E107" i="8" l="1"/>
  <c r="E112" i="8" s="1"/>
  <c r="I25" i="1"/>
  <c r="E93" i="9" l="1"/>
  <c r="I26" i="1"/>
  <c r="C3" i="8"/>
  <c r="C4" i="8" s="1"/>
  <c r="I27" i="1" l="1"/>
  <c r="E97" i="9"/>
  <c r="E102" i="9" s="1"/>
  <c r="I28" i="1" l="1"/>
  <c r="E107" i="9"/>
  <c r="E112" i="9" s="1"/>
  <c r="E93" i="10" l="1"/>
  <c r="C3" i="9"/>
  <c r="C4" i="9" s="1"/>
  <c r="I29" i="1"/>
  <c r="E97" i="10" l="1"/>
  <c r="E102" i="10" s="1"/>
  <c r="I30" i="1"/>
  <c r="E107" i="10" l="1"/>
  <c r="E112" i="10" s="1"/>
  <c r="I31" i="1"/>
  <c r="E94" i="11" l="1"/>
  <c r="I32" i="1"/>
  <c r="C3" i="10"/>
  <c r="C4" i="10" s="1"/>
  <c r="I33" i="1" l="1"/>
  <c r="E98" i="11"/>
  <c r="E103" i="11" s="1"/>
  <c r="I34" i="1" l="1"/>
  <c r="E108" i="11"/>
  <c r="E113" i="11" s="1"/>
  <c r="E93" i="12" l="1"/>
  <c r="C3" i="11"/>
  <c r="C4" i="11" s="1"/>
  <c r="I35" i="1"/>
  <c r="E97" i="12" l="1"/>
  <c r="E102" i="12" s="1"/>
  <c r="I36" i="1"/>
  <c r="E107" i="12" l="1"/>
  <c r="E112" i="12" s="1"/>
  <c r="I37" i="1"/>
  <c r="E93" i="13" l="1"/>
  <c r="C3" i="12"/>
  <c r="C4" i="12" s="1"/>
  <c r="I38" i="1"/>
  <c r="E97" i="13" l="1"/>
  <c r="E102" i="13" s="1"/>
  <c r="I39" i="1"/>
  <c r="I40" i="1" l="1"/>
  <c r="E107" i="13"/>
  <c r="E112" i="13" s="1"/>
  <c r="I41" i="1" l="1"/>
  <c r="C3" i="13"/>
  <c r="C4" i="13" s="1"/>
</calcChain>
</file>

<file path=xl/sharedStrings.xml><?xml version="1.0" encoding="utf-8"?>
<sst xmlns="http://schemas.openxmlformats.org/spreadsheetml/2006/main" count="2149" uniqueCount="553">
  <si>
    <t>Alan Tang's Income Expense For the Forecast Year 2024 April - 2024 June</t>
  </si>
  <si>
    <t>Monthly Balance</t>
  </si>
  <si>
    <t xml:space="preserve">Current </t>
  </si>
  <si>
    <t>Previous</t>
  </si>
  <si>
    <t>Date</t>
  </si>
  <si>
    <t>Last Balance</t>
  </si>
  <si>
    <t>Assets</t>
  </si>
  <si>
    <t>HSBC One Saving Account</t>
  </si>
  <si>
    <t>April 20th 2024 to May 19th 2024</t>
  </si>
  <si>
    <t>cash</t>
  </si>
  <si>
    <t>May 20th 2024 to June 19th 2024</t>
  </si>
  <si>
    <t>coins</t>
  </si>
  <si>
    <t>June 20th 2024 to July 19th 2024</t>
  </si>
  <si>
    <t>Bank Cheque For Inland Revenue</t>
  </si>
  <si>
    <t>July 20th 2024 to August 19th 2024</t>
  </si>
  <si>
    <t>Alipay</t>
  </si>
  <si>
    <t>August 20th 2024 to September 19th 2024</t>
  </si>
  <si>
    <t>Paypal</t>
  </si>
  <si>
    <t>September 20th 2024 to October 17th 2024</t>
  </si>
  <si>
    <t>October 18th 2024 to November 19th 2024</t>
  </si>
  <si>
    <t>Octopus Remain Value</t>
  </si>
  <si>
    <t>November 20th 2024 to December 19th 2024</t>
  </si>
  <si>
    <t>Total</t>
  </si>
  <si>
    <t>December 20th 2024 to January 19th 2025</t>
  </si>
  <si>
    <t>Net Debts:</t>
  </si>
  <si>
    <t>January 20th 2025 to February 19th 2025</t>
  </si>
  <si>
    <t>February 20th 2025 to March 19th 2025</t>
  </si>
  <si>
    <t>April 20th to May 19th 2024 Revenue / Deferred Debts Or Expenses</t>
  </si>
  <si>
    <t>March 20th 2025 to April 17th 2025</t>
  </si>
  <si>
    <t>Name</t>
  </si>
  <si>
    <t>Description</t>
  </si>
  <si>
    <t>Amount</t>
  </si>
  <si>
    <t>April 18th 2025 to May 15th 2025</t>
  </si>
  <si>
    <t>20th April 2024</t>
  </si>
  <si>
    <t>Social Welfare</t>
  </si>
  <si>
    <t>N/A</t>
  </si>
  <si>
    <t>May 16th 2025 to June 19th 2025</t>
  </si>
  <si>
    <t>Forecast Total</t>
  </si>
  <si>
    <t>June 20th 2025 to July 17th 2025</t>
  </si>
  <si>
    <t>July 18th 2025 to August 19th 2025</t>
  </si>
  <si>
    <t>May 20th to June 19th 2024 Revenue / Deferred Debts Or Expenses</t>
  </si>
  <si>
    <t>August 20th 2025 to September 18th 2025</t>
  </si>
  <si>
    <t>September 19th 2025 to October 16th 2025</t>
  </si>
  <si>
    <t>20th May 2024</t>
  </si>
  <si>
    <t>04th June 2024</t>
  </si>
  <si>
    <t>Additional half month</t>
  </si>
  <si>
    <t>November 20th 2025 to December 18th 2025</t>
  </si>
  <si>
    <t>7th June 2024</t>
  </si>
  <si>
    <t>Sosim</t>
  </si>
  <si>
    <t>Sosim Prepaid</t>
  </si>
  <si>
    <t>February 20th 2026 to March 19th 2026</t>
  </si>
  <si>
    <t>June 20th to July 19th 2024 Revenue / Deferred Debts Or Expenses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</si>
  <si>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</si>
  <si>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</si>
  <si>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</si>
  <si>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</si>
  <si>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</si>
  <si>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</si>
  <si>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</si>
  <si>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</si>
  <si>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</si>
  <si>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</si>
  <si>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November 20th 2026 to December 17th 2026</t>
  </si>
  <si>
    <t>Last Salary</t>
  </si>
  <si>
    <t xml:space="preserve"> End Of Service - Last Salary Paid On 15th July 2024</t>
  </si>
  <si>
    <t>December 18th 2026 to January 19th 2027</t>
  </si>
  <si>
    <t>January 20th 2027 to February 18th 2027</t>
  </si>
  <si>
    <t>February 19th 2027 to March 18th 2027</t>
  </si>
  <si>
    <t>Fixed Expense For the Year 2024 April - 2024 June</t>
  </si>
  <si>
    <t>March 19th 2027 to April 19th 2027</t>
  </si>
  <si>
    <t>April 20th 2027 to May 19th 2027</t>
  </si>
  <si>
    <t>Mobile And Communications</t>
  </si>
  <si>
    <t>May 20th 2027 to June 17th 2027</t>
  </si>
  <si>
    <t>HGC Broadband</t>
  </si>
  <si>
    <t>China Mobile</t>
  </si>
  <si>
    <t>5G Plan</t>
  </si>
  <si>
    <t>Quarterly Debts</t>
  </si>
  <si>
    <t>Total Payment</t>
  </si>
  <si>
    <t>Quarter</t>
  </si>
  <si>
    <t>Debts Amount</t>
  </si>
  <si>
    <t>Credit Card Installments/ Government /Expense</t>
  </si>
  <si>
    <t>Start</t>
  </si>
  <si>
    <t>Citi Bank</t>
  </si>
  <si>
    <t>April  2024 to June 2024</t>
  </si>
  <si>
    <t xml:space="preserve">SC Bank - Smart </t>
  </si>
  <si>
    <t>July  2024 to September 2024</t>
  </si>
  <si>
    <t>Bank Of China</t>
  </si>
  <si>
    <t>October  2024 to December 2024</t>
  </si>
  <si>
    <t>HSBC Red</t>
  </si>
  <si>
    <t>January  2025 to March 2025</t>
  </si>
  <si>
    <t>Total Installments</t>
  </si>
  <si>
    <t>April  2025 to June 2025</t>
  </si>
  <si>
    <t>Donation</t>
  </si>
  <si>
    <t>July  2025 to September 2025</t>
  </si>
  <si>
    <t xml:space="preserve">Traverse Media </t>
  </si>
  <si>
    <t>Youtube Javascript Channel</t>
  </si>
  <si>
    <t>October  2025 to December 2025</t>
  </si>
  <si>
    <t>Orbis</t>
  </si>
  <si>
    <t>Orbis Eye Flight</t>
  </si>
  <si>
    <t>January  2026 to March 2026</t>
  </si>
  <si>
    <t>Total Donation</t>
  </si>
  <si>
    <t>April  2026 to June 2026</t>
  </si>
  <si>
    <t>Medical</t>
  </si>
  <si>
    <t>July  2026 to September 2026</t>
  </si>
  <si>
    <t>Hospital Authority</t>
  </si>
  <si>
    <t>Pyscology</t>
  </si>
  <si>
    <t>October  2026 to December 2026</t>
  </si>
  <si>
    <t>Doctor for Skin</t>
  </si>
  <si>
    <t>January  2027 to March 2027</t>
  </si>
  <si>
    <t>High Blood Pressure For 3 Months</t>
  </si>
  <si>
    <t>April  2027 to June 2027</t>
  </si>
  <si>
    <t>Total Medical Fees</t>
  </si>
  <si>
    <t>Insurance</t>
  </si>
  <si>
    <t>AIA</t>
  </si>
  <si>
    <t>AIA Insurance</t>
  </si>
  <si>
    <t>Total Insurance</t>
  </si>
  <si>
    <t>Government Expense</t>
  </si>
  <si>
    <t>Water Suplies Department</t>
  </si>
  <si>
    <t>Water bill</t>
  </si>
  <si>
    <t>CLP</t>
  </si>
  <si>
    <t>Electricity Bill</t>
  </si>
  <si>
    <t>Rating and Value Department</t>
  </si>
  <si>
    <t>Demand For Rates and Rent</t>
  </si>
  <si>
    <t>Town Gas</t>
  </si>
  <si>
    <t>Total Government Expenses</t>
  </si>
  <si>
    <t>House Expense</t>
  </si>
  <si>
    <t>Apartment Rent</t>
  </si>
  <si>
    <t>Visit</t>
  </si>
  <si>
    <t>Dad</t>
  </si>
  <si>
    <t>Mom</t>
  </si>
  <si>
    <t>Total House Expense</t>
  </si>
  <si>
    <t>Other Expense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</si>
  <si>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</si>
  <si>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</si>
  <si>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</si>
  <si>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</si>
  <si>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</si>
  <si>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</si>
  <si>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</si>
  <si>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</si>
  <si>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Total Other Expense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</si>
  <si>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</si>
  <si>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</si>
  <si>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</si>
  <si>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</si>
  <si>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</si>
  <si>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</si>
  <si>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</si>
  <si>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</si>
  <si>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Monthly Total</t>
  </si>
  <si>
    <t>Debts Or Credits For the Comming April 20th 2024  to May 19th 2024</t>
  </si>
  <si>
    <t>Principal</t>
  </si>
  <si>
    <t>Fixed Expense</t>
  </si>
  <si>
    <r>
      <rPr>
        <b/>
        <sz val="11"/>
        <color rgb="FFFF0000"/>
        <rFont val="Calibri"/>
        <family val="2"/>
        <charset val="1"/>
      </rPr>
      <t xml:space="preserve">Total Debts / </t>
    </r>
    <r>
      <rPr>
        <b/>
        <sz val="11"/>
        <color rgb="FF4A86E8"/>
        <rFont val="Calibri"/>
        <charset val="1"/>
      </rPr>
      <t>Credits</t>
    </r>
  </si>
  <si>
    <t>Debts Or Credits For the Coming May 20th 2024 to June 19th 2024</t>
  </si>
  <si>
    <t>Balance Brought Forward From April 2024</t>
  </si>
  <si>
    <t>1. Payback $0 to Mom</t>
  </si>
  <si>
    <t>2. Payback $1000 to Ng Wing Lam on 24th May 2024</t>
  </si>
  <si>
    <t>3. Additional Expense For Cigarette</t>
  </si>
  <si>
    <t>3. Sportify Music</t>
  </si>
  <si>
    <t>4. Hair Cutting And Bleaching</t>
  </si>
  <si>
    <t>5. Additional Expense - Approximately</t>
  </si>
  <si>
    <t>Already Deducted</t>
  </si>
  <si>
    <r>
      <rPr>
        <b/>
        <sz val="11"/>
        <color rgb="FFFF0000"/>
        <rFont val="Calibri"/>
        <charset val="1"/>
      </rPr>
      <t xml:space="preserve">Total Debts / </t>
    </r>
    <r>
      <rPr>
        <b/>
        <sz val="11"/>
        <color rgb="FF4A86E8"/>
        <rFont val="Calibri"/>
        <charset val="1"/>
      </rPr>
      <t>Credits</t>
    </r>
  </si>
  <si>
    <t>Debts Or Credits For the Comming June 20th 2024 to July 19th 2024</t>
  </si>
  <si>
    <t>Balance Brought Forward From May 2024</t>
  </si>
  <si>
    <t>1. Payback $4000 to Ng Wing Lam</t>
  </si>
  <si>
    <t>2. Additional Expense - Approximately</t>
  </si>
  <si>
    <t>3. Mom Salary For 7 days $2400 Per Month - $2400 / 30 days</t>
  </si>
  <si>
    <t>4. Half Day No Pay Leave</t>
  </si>
  <si>
    <t>5. Additional Expense - Cigarettes 20 Packets plus one packet</t>
  </si>
  <si>
    <t>6. Delonghi Agent</t>
  </si>
  <si>
    <t>7. Tp-link router</t>
  </si>
  <si>
    <t>8. Prepaid HGC BroadBand</t>
  </si>
  <si>
    <t>9. Prepaid China Mobile</t>
  </si>
  <si>
    <t>10. Paid the Remaining Broadband Fees $187</t>
  </si>
  <si>
    <t>11. Shopping List for 18th July 2024 Approximately</t>
  </si>
  <si>
    <t>12. Additional Expense - Not Recorded</t>
  </si>
  <si>
    <t>13. Payback $4500 to Mom</t>
  </si>
  <si>
    <t>Alan Tang's Income Expense For the Forecast Year 2024 July - 2024 September</t>
  </si>
  <si>
    <t>HSBC One Saving Account / Cash / Coins / Alipay / Google Play / PayPal / Bank Cheque For Inland Revenue / Octopus Remain Value</t>
  </si>
  <si>
    <t>July 20th to August 19th 2024 Revenue / Deferred Debts Or Expenses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</si>
  <si>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</si>
  <si>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</si>
  <si>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</si>
  <si>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</si>
  <si>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</si>
  <si>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August 20th to September 19th 2024 Revenue / Deferred Debts Or Expenses</t>
  </si>
  <si>
    <t>16th August 2024</t>
  </si>
  <si>
    <t>HGC BroadBand Fee</t>
  </si>
  <si>
    <r>
      <rPr>
        <sz val="11"/>
        <color rgb="FF000000"/>
        <rFont val="Calibri"/>
        <family val="2"/>
        <charset val="1"/>
      </rPr>
      <t xml:space="preserve">Last Payment </t>
    </r>
    <r>
      <rPr>
        <sz val="11"/>
        <color rgb="FFFF0000"/>
        <rFont val="Calibri"/>
        <family val="2"/>
        <charset val="1"/>
      </rPr>
      <t>Prepaid</t>
    </r>
    <r>
      <rPr>
        <sz val="11"/>
        <color rgb="FF000000"/>
        <rFont val="Calibri"/>
        <charset val="1"/>
      </rPr>
      <t xml:space="preserve"> HGC Broadband Fee</t>
    </r>
  </si>
  <si>
    <t>China Mobile Fee</t>
  </si>
  <si>
    <r>
      <rPr>
        <sz val="11"/>
        <color rgb="FFFF0000"/>
        <rFont val="Calibri"/>
        <family val="2"/>
        <charset val="1"/>
      </rPr>
      <t>Prepaid</t>
    </r>
    <r>
      <rPr>
        <sz val="11"/>
        <color rgb="FF000000"/>
        <rFont val="Calibri"/>
        <charset val="1"/>
      </rPr>
      <t xml:space="preserve"> China Mobile Fee</t>
    </r>
  </si>
  <si>
    <t>17th August 2024</t>
  </si>
  <si>
    <t>30 Packet of Cigarette</t>
  </si>
  <si>
    <r>
      <rPr>
        <sz val="11"/>
        <color rgb="FFFF0000"/>
        <rFont val="Calibri"/>
        <family val="2"/>
        <charset val="1"/>
      </rPr>
      <t>Prepaid</t>
    </r>
    <r>
      <rPr>
        <sz val="11"/>
        <color rgb="FF000000"/>
        <rFont val="Calibri"/>
        <charset val="1"/>
      </rPr>
      <t xml:space="preserve"> Cigarette Fee</t>
    </r>
  </si>
  <si>
    <t>20th August 2024</t>
  </si>
  <si>
    <t>1st September 2024</t>
  </si>
  <si>
    <t>Broadband</t>
  </si>
  <si>
    <t>Switch to China Mobile Broadband</t>
  </si>
  <si>
    <t>31st August 2024</t>
  </si>
  <si>
    <t>Deduct 5% MPF</t>
  </si>
  <si>
    <t>September 20th to October 17th 2024 Revenue / Deferred Debts Or Expenses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</si>
  <si>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</si>
  <si>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</si>
  <si>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</si>
  <si>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</si>
  <si>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</si>
  <si>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</si>
  <si>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</si>
  <si>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</si>
  <si>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</si>
  <si>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</si>
  <si>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</si>
  <si>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</si>
  <si>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</si>
  <si>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</si>
  <si>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Fixed Expense For the Year 2024 July - 2024 September</t>
  </si>
  <si>
    <t>Hong Kong Government</t>
  </si>
  <si>
    <t>$52 for Hair Cut (One month per cut) plus Color treatment ($54 color treatment solution can use 2 times)</t>
  </si>
  <si>
    <t>30 Packets</t>
  </si>
  <si>
    <t>Banruptcy Department / Bank</t>
  </si>
  <si>
    <t>Debts Or Credits For the Comming July 20th 2024 to August 19th 2024</t>
  </si>
  <si>
    <t>1. Payback $1000 to Mom</t>
  </si>
  <si>
    <t>2. Buy Microsoft Surface 13.8 Inches Laptop</t>
  </si>
  <si>
    <t>3. Additional Expense - Approximately</t>
  </si>
  <si>
    <t>4. Gamble Lost</t>
  </si>
  <si>
    <t>5. Cigarette</t>
  </si>
  <si>
    <t>6. Nicotin Chew Gum</t>
  </si>
  <si>
    <t>7. Additional For Cigarette</t>
  </si>
  <si>
    <t>8. 30 Packet of Cigarette</t>
  </si>
  <si>
    <t>9. Prepaid HGC Broadband Fee</t>
  </si>
  <si>
    <t>10. Prepaid China Mobile Fee</t>
  </si>
  <si>
    <t>11. Balance with the Total Asset</t>
  </si>
  <si>
    <t>Debts Or Credits For the Coming August 20th 2024 to September 19th 2024</t>
  </si>
  <si>
    <t>Balance Brought Forward From July 2024</t>
  </si>
  <si>
    <t>1. Additional Expense - Approximately</t>
  </si>
  <si>
    <t>2. Water Services Department</t>
  </si>
  <si>
    <t>3. Payback $0 to Mom</t>
  </si>
  <si>
    <t>4. Payback $500 to Lawrence</t>
  </si>
  <si>
    <t>5. Demand Rates and Government Rent</t>
  </si>
  <si>
    <t>6. Additional For Cigarette</t>
  </si>
  <si>
    <t>7. Balance with the Total Asset</t>
  </si>
  <si>
    <t>Debts Or Credits For the Comming September 20th 2024 to October 17th 2024</t>
  </si>
  <si>
    <t>Food And Transport Spend</t>
  </si>
  <si>
    <t>Food And Transport Expense Remaining</t>
  </si>
  <si>
    <t>Balance Brought Forward From August 2024</t>
  </si>
  <si>
    <t>(Excess Expense Should Be moved to the Additional Expense)</t>
  </si>
  <si>
    <t>1. China Mobile broadband fee for 2 months</t>
  </si>
  <si>
    <t>2. Payback $1150 to Mom</t>
  </si>
  <si>
    <t>3. Payback $500 to Lawrence</t>
  </si>
  <si>
    <t>4. Additional For Cigarette</t>
  </si>
  <si>
    <t>5. HKT IDD last Payment $60</t>
  </si>
  <si>
    <t xml:space="preserve">6. Additional Expense:
     - Books From Amazon $927.22
     - $16 HKD For Bangkok Hotel Protection
     - Additional $3 HKD giving To Mom For Bangkok 
       Round trip Flight
     - Excess Expense -$0.3  </t>
  </si>
  <si>
    <t>8. Balance with the Total Asset</t>
  </si>
  <si>
    <t>Alan Tang's Income Expense For the Forecast Year 2024 October - 2024 December</t>
  </si>
  <si>
    <t>October 18th to November 19th 2024 Revenue / Deferred Debts Or Expenses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</si>
  <si>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</si>
  <si>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</si>
  <si>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</si>
  <si>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</si>
  <si>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</si>
  <si>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</si>
  <si>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</si>
  <si>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</si>
  <si>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</si>
  <si>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 xml:space="preserve"> November 20th to December 19th 2024 Revenue / Deferred Debts Or Expenses</t>
  </si>
  <si>
    <t>30th November 2024</t>
  </si>
  <si>
    <t>18th December 2024</t>
  </si>
  <si>
    <t>20th November 2024</t>
  </si>
  <si>
    <r>
      <rPr>
        <b/>
        <sz val="11"/>
        <color theme="1"/>
        <rFont val="Calibri"/>
        <charset val="1"/>
      </rPr>
      <t>21</t>
    </r>
    <r>
      <rPr>
        <b/>
        <vertAlign val="superscript"/>
        <sz val="11"/>
        <color theme="1"/>
        <rFont val="Calibri"/>
        <charset val="1"/>
      </rPr>
      <t>st</t>
    </r>
    <r>
      <rPr>
        <b/>
        <sz val="11"/>
        <color theme="1"/>
        <rFont val="Calibri"/>
        <charset val="1"/>
      </rPr>
      <t xml:space="preserve"> November 2024</t>
    </r>
  </si>
  <si>
    <t>Cigarette</t>
  </si>
  <si>
    <t>Deduct 10 packet of Cigarette</t>
  </si>
  <si>
    <r>
      <rPr>
        <b/>
        <sz val="11"/>
        <color theme="1"/>
        <rFont val="Calibri"/>
        <charset val="1"/>
      </rPr>
      <t>23</t>
    </r>
    <r>
      <rPr>
        <b/>
        <vertAlign val="superscript"/>
        <sz val="11"/>
        <color theme="1"/>
        <rFont val="Calibri"/>
        <charset val="1"/>
      </rPr>
      <t>rd</t>
    </r>
    <r>
      <rPr>
        <b/>
        <sz val="11"/>
        <color theme="1"/>
        <rFont val="Calibri"/>
        <charset val="1"/>
      </rPr>
      <t xml:space="preserve"> November 2024</t>
    </r>
  </si>
  <si>
    <t>WingOn Travel</t>
  </si>
  <si>
    <t>Bangkok Air ticket refund – Money is refund to Mother’s HSBC credit card account.</t>
  </si>
  <si>
    <t>December 20th 2024 to January 19th 2025 Revenue / Deferred Debts Or Expenses</t>
  </si>
  <si>
    <t>31st December 2024</t>
  </si>
  <si>
    <t>18th January 2025</t>
  </si>
  <si>
    <t>20th December 2024</t>
  </si>
  <si>
    <t>Fixed Expense For the Year 2024 October - 2024 December</t>
  </si>
  <si>
    <t>Credit Card Installments/Expense</t>
  </si>
  <si>
    <t>Water Supply Department</t>
  </si>
  <si>
    <t xml:space="preserve">$52 for Hair Cut (One month per cut) </t>
  </si>
  <si>
    <t>Debts Or Credits For the Comming October 18th 2024 to November 19th 2024</t>
  </si>
  <si>
    <t>Balance Brought Forward From September 2024</t>
  </si>
  <si>
    <t xml:space="preserve">1. Additional Expense 
 - Add In Value $150 For Google Play
 - Add In Value $50 For Octopus
 - Excess Expenses $451.7
</t>
  </si>
  <si>
    <t>2. Payback $200 to Lawrence</t>
  </si>
  <si>
    <t>4. Additional China Mobile Fee For Joox Refund $207 - $149</t>
  </si>
  <si>
    <t>5. Additional 20 packet of Cigarette</t>
  </si>
  <si>
    <t>6. Balance with the Total Asset</t>
  </si>
  <si>
    <t>Debts Or Credits For the Coming November 20th 2024 to December 19th 2024</t>
  </si>
  <si>
    <t>Balance Brought Forward From October 2024</t>
  </si>
  <si>
    <t>2. Payback $300 to Lawrence</t>
  </si>
  <si>
    <t>Debts Or Credits For the Comming December 20th 2024 to January 19th 2025</t>
  </si>
  <si>
    <t>Balance Brought Forward From November 2024</t>
  </si>
  <si>
    <t>Alan Tang's Income Expense For the Forecast Year 2025 January - 2025 March</t>
  </si>
  <si>
    <t>January 20th to February 19th 2025 Revenue / Deferred Debts Or Expenses</t>
  </si>
  <si>
    <t>20th January 2025</t>
  </si>
  <si>
    <t>18th February 2025</t>
  </si>
  <si>
    <t>31th January 2025</t>
  </si>
  <si>
    <t>February 20th to March 19th 2025 Revenue / Deferred Debts Or Expenses</t>
  </si>
  <si>
    <t>20th February 2025</t>
  </si>
  <si>
    <t>18th March 2025</t>
  </si>
  <si>
    <t>29th February 2025</t>
  </si>
  <si>
    <t>March 20th to April 17th 2025 Revenue / Deferred Debts Or Expenses</t>
  </si>
  <si>
    <t>20th March 2025</t>
  </si>
  <si>
    <t>31st March 2025</t>
  </si>
  <si>
    <t>Fixed Expense For the Year 2025 January - 2025 March</t>
  </si>
  <si>
    <t>$52 for Hair Cut (One month per cut)</t>
  </si>
  <si>
    <t>Debts Or Credits For the Comming January 20th 2025 to February 19th 2025</t>
  </si>
  <si>
    <t>3. Additional Expense</t>
  </si>
  <si>
    <t>Debts Or Credits For the Coming February 20th 2025 to March 19th 2025</t>
  </si>
  <si>
    <t>Balance Brought Forward From January 2025</t>
  </si>
  <si>
    <t>1. Additional Expense
    - Add In Value $150 For Google Play</t>
  </si>
  <si>
    <t>Debts Or Credits For the Comming March 20th 2025 to April 17th 2025</t>
  </si>
  <si>
    <t>Balance Brought Forward From February 2025</t>
  </si>
  <si>
    <t>2. Additional Expense</t>
  </si>
  <si>
    <t>Alan Tang's Income Expense For the Forecast Year 2025 April - 2025 June</t>
  </si>
  <si>
    <t>April 18th to May 15th 2025 Revenue / Deferred Debts Or Expenses</t>
  </si>
  <si>
    <t>20th April 2025</t>
  </si>
  <si>
    <t>18th April 2025</t>
  </si>
  <si>
    <t>30th April 2025</t>
  </si>
  <si>
    <t>May 16th to June 19th 2025 Revenue / Deferred Debts Or Expenses</t>
  </si>
  <si>
    <t>20th May 2025</t>
  </si>
  <si>
    <t>18th May 2025</t>
  </si>
  <si>
    <t>18th June 2025</t>
  </si>
  <si>
    <t>31th May 2025</t>
  </si>
  <si>
    <t>June 20th to July 17th 2025 Revenue / Deferred Debts Or Expenses</t>
  </si>
  <si>
    <t>20th June 2025</t>
  </si>
  <si>
    <t>30th June 2025</t>
  </si>
  <si>
    <t>Fixed Expense For the Year 2025 April - 2025 June</t>
  </si>
  <si>
    <t>Debts Or Credits For the Comming April 18th 2025 to May 15th 2025</t>
  </si>
  <si>
    <t>Debts Or Credits For the Coming May 16th 2025 to June 19th 2025</t>
  </si>
  <si>
    <t>Balance Brought Forward From April 2025</t>
  </si>
  <si>
    <t>Debts Or Credits For the Comming June 20th 2025 to July 17th 2025</t>
  </si>
  <si>
    <t>Balance Brought Forward From May 2025</t>
  </si>
  <si>
    <t>Alan Tang's Income Expense For the Forecast Year 2025 July - 2025 September</t>
  </si>
  <si>
    <t>July 18th to August 19th 2025 Revenue / Deferred Debts Or Expenses</t>
  </si>
  <si>
    <t>20th July 2025</t>
  </si>
  <si>
    <t>18th July 2025</t>
  </si>
  <si>
    <t>18th August 2025</t>
  </si>
  <si>
    <t>31st July 2025</t>
  </si>
  <si>
    <t>August 20th to September 18th 2025 Revenue / Deferred Debts Or Expenses</t>
  </si>
  <si>
    <t>20th August 2025</t>
  </si>
  <si>
    <t>18th September 2025</t>
  </si>
  <si>
    <t>31st August 2025</t>
  </si>
  <si>
    <t>September 19th to October 16th 2025 Revenue / Deferred Debts Or Expenses</t>
  </si>
  <si>
    <t>20th September 2025</t>
  </si>
  <si>
    <t>30th September 2025</t>
  </si>
  <si>
    <t>Fixed Expense For the Year 2025 July - 2025 September</t>
  </si>
  <si>
    <t>Debts Or Credits For the Comming July 20th 2025 to August 19th 2025</t>
  </si>
  <si>
    <t>1. Additional Expense
 - Add In Value $150 For Google Play</t>
  </si>
  <si>
    <t>Debts Or Credits For the Coming August 20th 2025 to September 19th 2025</t>
  </si>
  <si>
    <t>Balance Brought Forward From July 2025</t>
  </si>
  <si>
    <t>1. Additional Expense
- Add In Value $150 For Google Play</t>
  </si>
  <si>
    <r>
      <rPr>
        <b/>
        <sz val="11"/>
        <color rgb="FFFFFFFF"/>
        <rFont val="Calibri"/>
        <family val="2"/>
        <charset val="1"/>
      </rPr>
      <t>Debts Or Credits For the Comming September 20th 2025 to October 16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2025</t>
    </r>
  </si>
  <si>
    <t>Balance Brought Forward From August 2025</t>
  </si>
  <si>
    <t>1. Additional Expense</t>
  </si>
  <si>
    <t>Alan Tang's Income Expense For the Forecast Year 2025 October - 2025 December</t>
  </si>
  <si>
    <r>
      <rPr>
        <b/>
        <sz val="11"/>
        <color rgb="FFFFFFFF"/>
        <rFont val="Calibri"/>
        <family val="2"/>
        <charset val="1"/>
      </rPr>
      <t>October 17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to November 19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2025 Revenue / Deferred Debts Or Expenses</t>
    </r>
  </si>
  <si>
    <t>20th October 2025</t>
  </si>
  <si>
    <t>18th October 2025</t>
  </si>
  <si>
    <t>18th November 2025</t>
  </si>
  <si>
    <t>31st October 2025</t>
  </si>
  <si>
    <r>
      <rPr>
        <b/>
        <sz val="11"/>
        <color rgb="FFFFFFFF"/>
        <rFont val="Calibri"/>
        <family val="2"/>
        <charset val="1"/>
      </rPr>
      <t>November 20th to December 18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2025 Revenue / Deferred Debts Or Expenses</t>
    </r>
  </si>
  <si>
    <t>20th November 2025</t>
  </si>
  <si>
    <t>18th December 2025</t>
  </si>
  <si>
    <t>31st November 2025</t>
  </si>
  <si>
    <r>
      <rPr>
        <b/>
        <sz val="11"/>
        <color rgb="FFFFFFFF"/>
        <rFont val="Calibri"/>
        <family val="2"/>
        <charset val="1"/>
      </rPr>
      <t>December 19th 2025 to January 15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 Revenue/ Deferred Debts Or Expenses</t>
    </r>
  </si>
  <si>
    <t>20th December 2025</t>
  </si>
  <si>
    <t>30th December 2025</t>
  </si>
  <si>
    <t>Fixed Expense For the Year 2025 October - 2025 December</t>
  </si>
  <si>
    <r>
      <rPr>
        <b/>
        <sz val="11"/>
        <color rgb="FFFFFFFF"/>
        <rFont val="Calibri"/>
        <family val="2"/>
        <charset val="1"/>
      </rPr>
      <t>Debts Or Credits For the Comming October 17th 2025 to November 19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2025</t>
    </r>
  </si>
  <si>
    <r>
      <rPr>
        <b/>
        <sz val="11"/>
        <color rgb="FFFFFFFF"/>
        <rFont val="Calibri"/>
        <family val="2"/>
        <charset val="1"/>
      </rPr>
      <t>Debts Or Credits For the Coming November 20th 2025 to December 18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2025</t>
    </r>
  </si>
  <si>
    <t>Balance Brought Forward From October 2025</t>
  </si>
  <si>
    <t xml:space="preserve">2. Payback $0 to </t>
  </si>
  <si>
    <r>
      <rPr>
        <b/>
        <sz val="11"/>
        <color rgb="FFFFFFFF"/>
        <rFont val="Calibri"/>
        <family val="2"/>
        <charset val="1"/>
      </rPr>
      <t>Debts Or Credits For the Comming December 19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2025 to Janurary 15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</t>
    </r>
  </si>
  <si>
    <t>Balance Brought Forward From November 2025</t>
  </si>
  <si>
    <t>Alan Tang's Income Expense For the Forecast Year 2026 January - 2026 March</t>
  </si>
  <si>
    <t>January 16th 2026 to February 19th 2026 Revenue / Deferred Debts Or Expenses</t>
  </si>
  <si>
    <t>20th January 2026</t>
  </si>
  <si>
    <t>18th January 2026</t>
  </si>
  <si>
    <t>18th February 2026</t>
  </si>
  <si>
    <t>31st January 2026</t>
  </si>
  <si>
    <t>February 20th to March 19th 2026 Revenue / Deferred Debts Or Expenses</t>
  </si>
  <si>
    <t>20th Feburary 2026</t>
  </si>
  <si>
    <t>18th March 2026</t>
  </si>
  <si>
    <t>31st Feburary 2026</t>
  </si>
  <si>
    <r>
      <rPr>
        <b/>
        <sz val="11"/>
        <color rgb="FFFFFFFF"/>
        <rFont val="Calibri"/>
        <family val="2"/>
        <charset val="1"/>
      </rPr>
      <t>March 20th to April 16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 Revenue / Deferred Debts Or Expenses</t>
    </r>
  </si>
  <si>
    <t>20th March 2026</t>
  </si>
  <si>
    <t>30th March 2026</t>
  </si>
  <si>
    <t>Fixed Expense For the Year 2026 January - 2026 March</t>
  </si>
  <si>
    <r>
      <rPr>
        <b/>
        <sz val="11"/>
        <color rgb="FFFFFFFF"/>
        <rFont val="Calibri"/>
        <family val="2"/>
        <charset val="1"/>
      </rPr>
      <t>Debts Or Credits For the Comming January 16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 to Feburary 19th 2026</t>
    </r>
  </si>
  <si>
    <t>1. Additional Expense
 - Add In Value $150 For Google Play</t>
  </si>
  <si>
    <t>Debts Or Credits For the Coming Feburary 20th 2026 to March 19th 2026</t>
  </si>
  <si>
    <t>Balance Brought Forward From January 2026</t>
  </si>
  <si>
    <r>
      <rPr>
        <b/>
        <sz val="11"/>
        <color rgb="FFFFFFFF"/>
        <rFont val="Calibri"/>
        <family val="2"/>
        <charset val="1"/>
      </rPr>
      <t>Debts Or Credits For the Comming March 20th 2026 to April 16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</t>
    </r>
  </si>
  <si>
    <t>Balance Brought Forward From February 2026</t>
  </si>
  <si>
    <t>Alan Tang's Income Expense For the Forecast Year 2026 April - 2026 June</t>
  </si>
  <si>
    <r>
      <rPr>
        <b/>
        <sz val="11"/>
        <color rgb="FFFFFFFF"/>
        <rFont val="Calibri"/>
        <family val="2"/>
        <charset val="1"/>
      </rPr>
      <t>April 17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to May 14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 Revenue / Deferred Debts Or Expenses</t>
    </r>
  </si>
  <si>
    <t>20th April 2026</t>
  </si>
  <si>
    <t>18th April 2026</t>
  </si>
  <si>
    <t>31st April 2026</t>
  </si>
  <si>
    <r>
      <rPr>
        <b/>
        <sz val="11"/>
        <color rgb="FFFFFFFF"/>
        <rFont val="Calibri"/>
        <family val="2"/>
        <charset val="1"/>
      </rPr>
      <t>May 15th  to June 18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 Revenue / Deferred Debts Or Expenses</t>
    </r>
  </si>
  <si>
    <t>20th May 2026</t>
  </si>
  <si>
    <t>18th May 2026</t>
  </si>
  <si>
    <t>18th June 2026</t>
  </si>
  <si>
    <t>31st May 2026</t>
  </si>
  <si>
    <r>
      <rPr>
        <b/>
        <sz val="11"/>
        <color rgb="FFFFFFFF"/>
        <rFont val="Calibri"/>
        <family val="2"/>
        <charset val="1"/>
      </rPr>
      <t>June 19th to July 16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 Revenue / Deferred Debts Or Expenses</t>
    </r>
  </si>
  <si>
    <t>20th June 2026</t>
  </si>
  <si>
    <t>30th June 2026</t>
  </si>
  <si>
    <t>Fixed Expense For the Year 2026 April - 2026 June</t>
  </si>
  <si>
    <r>
      <rPr>
        <b/>
        <sz val="11"/>
        <color rgb="FFFFFFFF"/>
        <rFont val="Calibri"/>
        <family val="2"/>
        <charset val="1"/>
      </rPr>
      <t>Debts Or Credits For the Comming April 17th 2026 to May 14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</t>
    </r>
  </si>
  <si>
    <r>
      <rPr>
        <b/>
        <sz val="11"/>
        <color rgb="FFFFFFFF"/>
        <rFont val="Calibri"/>
        <family val="2"/>
        <charset val="1"/>
      </rPr>
      <t>Debts Or Credits For the Coming May 15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 to June 18th 2026</t>
    </r>
  </si>
  <si>
    <t>Balance Brought Forward From April 2026</t>
  </si>
  <si>
    <t>1. Additional Expense
 - Add In Value $150 For Google Pl</t>
  </si>
  <si>
    <r>
      <rPr>
        <b/>
        <sz val="11"/>
        <color rgb="FFFFFFFF"/>
        <rFont val="Calibri"/>
        <family val="2"/>
        <charset val="1"/>
      </rPr>
      <t>Debts Or Credits For the Comming June 19th 2026 to July 16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</t>
    </r>
  </si>
  <si>
    <t>Balance Brought Forward From May 2026</t>
  </si>
  <si>
    <t>Alan Tang's Income Expense For the Forecast Year 2026 July - 2026 September</t>
  </si>
  <si>
    <r>
      <rPr>
        <b/>
        <sz val="11"/>
        <color rgb="FFFFFFFF"/>
        <rFont val="Calibri"/>
        <family val="2"/>
        <charset val="1"/>
      </rPr>
      <t>July 17th to August 19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 Revenue / Deferred Debts Or Expenses</t>
    </r>
  </si>
  <si>
    <t>20th July 2026</t>
  </si>
  <si>
    <t>18th July 2026</t>
  </si>
  <si>
    <t>18th August 2026</t>
  </si>
  <si>
    <t>31st July 2026</t>
  </si>
  <si>
    <r>
      <rPr>
        <b/>
        <sz val="11"/>
        <color rgb="FFFFFFFF"/>
        <rFont val="Calibri"/>
        <family val="2"/>
        <charset val="1"/>
      </rPr>
      <t>August 20th  to September 17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 Revenue / Deferred Debts Or Expenses</t>
    </r>
  </si>
  <si>
    <t>20th August 2026</t>
  </si>
  <si>
    <t>31st August 2026</t>
  </si>
  <si>
    <t>September 18th to October 15th 2026 Revenue / Deferred Debts Or Expenses</t>
  </si>
  <si>
    <t>20th September 2026</t>
  </si>
  <si>
    <t>18th September 2026</t>
  </si>
  <si>
    <t>30th September 2026</t>
  </si>
  <si>
    <t>Fixed Expense For the Year 2026 July - 2026 September</t>
  </si>
  <si>
    <t>Debts Or Credits For the Comming July 17th 2026 to August 19th 2026</t>
  </si>
  <si>
    <r>
      <rPr>
        <b/>
        <sz val="11"/>
        <color rgb="FFFFFFFF"/>
        <rFont val="Calibri"/>
        <family val="2"/>
        <charset val="1"/>
      </rPr>
      <t>Debts Or Credits For the Coming August 20th 2026 to September 17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</t>
    </r>
  </si>
  <si>
    <t>Balance Brought Forward From July 2026</t>
  </si>
  <si>
    <r>
      <rPr>
        <b/>
        <sz val="11"/>
        <color rgb="FFFFFFFF"/>
        <rFont val="Calibri"/>
        <family val="2"/>
        <charset val="1"/>
      </rPr>
      <t>Debts Or Credits For the Comming September 18th 2026 to October 15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</t>
    </r>
  </si>
  <si>
    <t>Balance Brought Forward From August 2026</t>
  </si>
  <si>
    <t>Alan Tang's Income Expense For the Forecast Year 2026 October - 2026 December</t>
  </si>
  <si>
    <r>
      <rPr>
        <b/>
        <sz val="11"/>
        <color rgb="FFFFFFFF"/>
        <rFont val="Calibri"/>
        <family val="2"/>
        <charset val="1"/>
      </rPr>
      <t>October 16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to November 19th 2026 Revenue / Deferred Debts Or Expenses</t>
    </r>
  </si>
  <si>
    <t>20th October 2026</t>
  </si>
  <si>
    <t>18th October 2026</t>
  </si>
  <si>
    <t>18th November 2026</t>
  </si>
  <si>
    <t>31st October 2026</t>
  </si>
  <si>
    <t>November 20th  to December 17th 2026 Revenue / Deferred Debts Or Expenses</t>
  </si>
  <si>
    <t>20th November 2026</t>
  </si>
  <si>
    <t>31st November 2026</t>
  </si>
  <si>
    <r>
      <rPr>
        <b/>
        <sz val="11"/>
        <color rgb="FFFFFFFF"/>
        <rFont val="Calibri"/>
        <family val="2"/>
        <charset val="1"/>
      </rPr>
      <t>December 18th 2026 to January 19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2027 Revenue / Deferred Debts Or Expenses</t>
    </r>
  </si>
  <si>
    <t>20th December 2026</t>
  </si>
  <si>
    <t>18th December 2026</t>
  </si>
  <si>
    <t>18th January 2027</t>
  </si>
  <si>
    <t>30th December 2026</t>
  </si>
  <si>
    <t>Fixed Expense For the Year 2026 October - 2026 December</t>
  </si>
  <si>
    <r>
      <rPr>
        <b/>
        <sz val="11"/>
        <color rgb="FFFFFFFF"/>
        <rFont val="Calibri"/>
        <family val="2"/>
        <charset val="1"/>
      </rPr>
      <t>Debts Or Credits For the Comming October 16th 2026 to November 19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2026</t>
    </r>
  </si>
  <si>
    <t>Debts Or Credits For the Coming November 20th 2026 to December 17th 2026</t>
  </si>
  <si>
    <t>Balance Brought Forward From October 2026</t>
  </si>
  <si>
    <r>
      <rPr>
        <b/>
        <sz val="11"/>
        <color rgb="FFFFFFFF"/>
        <rFont val="Calibri"/>
        <family val="2"/>
        <charset val="1"/>
      </rPr>
      <t>Debts Or Credits For the Comming December 18th 2026 to January 19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2027</t>
    </r>
  </si>
  <si>
    <t>Balance Brought Forward From November 2026</t>
  </si>
  <si>
    <t>Alan Tang's Income Expense For the Forecast Year 2027 January - 2027 March</t>
  </si>
  <si>
    <r>
      <rPr>
        <b/>
        <sz val="11"/>
        <color rgb="FFFFFFFF"/>
        <rFont val="Calibri"/>
        <family val="2"/>
        <charset val="1"/>
      </rPr>
      <t>January 20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to February 18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2027 Revenue / Deferred Debts Or Expenses</t>
    </r>
  </si>
  <si>
    <t>20th January 2027</t>
  </si>
  <si>
    <t>18th February 2027</t>
  </si>
  <si>
    <t>31st January 2027</t>
  </si>
  <si>
    <r>
      <rPr>
        <b/>
        <sz val="11"/>
        <color rgb="FFFFFFFF"/>
        <rFont val="Calibri"/>
        <family val="2"/>
        <charset val="1"/>
      </rPr>
      <t>February 19th  to March 18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2027 Revenue / Deferred Debts Or Expenses</t>
    </r>
  </si>
  <si>
    <t>20th February 2027</t>
  </si>
  <si>
    <t>18th March 2027</t>
  </si>
  <si>
    <t>31st February 2027</t>
  </si>
  <si>
    <t>March 19th 2027 to April 19th 2027 Revenue / Deferred Debts Or Expenses</t>
  </si>
  <si>
    <t>20th March 2027</t>
  </si>
  <si>
    <t>18th April 2027</t>
  </si>
  <si>
    <t>30th March 2027</t>
  </si>
  <si>
    <t>Fixed Expense For the Year 2027 January - 2027 March</t>
  </si>
  <si>
    <r>
      <rPr>
        <b/>
        <sz val="11"/>
        <color rgb="FFFFFFFF"/>
        <rFont val="Calibri"/>
        <family val="2"/>
        <charset val="1"/>
      </rPr>
      <t>Debts Or Credits For the Comming January 20th 2027 to February 18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2027</t>
    </r>
  </si>
  <si>
    <r>
      <rPr>
        <b/>
        <sz val="11"/>
        <color rgb="FFFFFFFF"/>
        <rFont val="Calibri"/>
        <family val="2"/>
        <charset val="1"/>
      </rPr>
      <t>Debts Or Credits For the Coming February 19th 2027 to March 18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2027</t>
    </r>
  </si>
  <si>
    <t>Balance Brought Forward From January 2027</t>
  </si>
  <si>
    <t>Debts Or Credits For the Comming March 19th 2027 to April 19th 2027</t>
  </si>
  <si>
    <t>Balance Brought Forward From February 2027</t>
  </si>
  <si>
    <t>Alan Tang's Income Expense For the Forecast Year 2027 April - 2027 June</t>
  </si>
  <si>
    <t>April 20th to May 19th 2027 Revenue / Deferred Debts Or Expenses</t>
  </si>
  <si>
    <t>20th April 2027</t>
  </si>
  <si>
    <t>18th May 2027</t>
  </si>
  <si>
    <t>31st April 2027</t>
  </si>
  <si>
    <t>May 20th  to June 17th 2027 Revenue / Deferred Debts Or Expenses</t>
  </si>
  <si>
    <t>20th May 2027</t>
  </si>
  <si>
    <t>31st May 2027</t>
  </si>
  <si>
    <t>June 18th 2027 to July 19th 2027 Revenue / Deferred Debts Or Expenses</t>
  </si>
  <si>
    <t>20th June 2027</t>
  </si>
  <si>
    <t>18th June 2027</t>
  </si>
  <si>
    <t>18th July 2027</t>
  </si>
  <si>
    <t>30th June 2027</t>
  </si>
  <si>
    <t>Fixed Expense For the Year 2027 April - 2027 June</t>
  </si>
  <si>
    <r>
      <rPr>
        <b/>
        <sz val="11"/>
        <color rgb="FFFFFFFF"/>
        <rFont val="Calibri"/>
        <family val="2"/>
        <charset val="1"/>
      </rPr>
      <t>Debts Or Credits For the Comming April 20th 2027 to May 17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2027</t>
    </r>
  </si>
  <si>
    <r>
      <rPr>
        <b/>
        <sz val="11"/>
        <color rgb="FFFFFFFF"/>
        <rFont val="Calibri"/>
        <family val="2"/>
        <charset val="1"/>
      </rPr>
      <t>Debts Or Credits For the Coming May 18th 2027 to June 17</t>
    </r>
    <r>
      <rPr>
        <b/>
        <vertAlign val="superscript"/>
        <sz val="11"/>
        <color rgb="FFFFFFFF"/>
        <rFont val="Calibri"/>
        <family val="2"/>
        <charset val="1"/>
      </rPr>
      <t>th</t>
    </r>
    <r>
      <rPr>
        <b/>
        <sz val="11"/>
        <color rgb="FFFFFFFF"/>
        <rFont val="Calibri"/>
        <family val="2"/>
        <charset val="1"/>
      </rPr>
      <t xml:space="preserve"> 2027</t>
    </r>
  </si>
  <si>
    <t>Balance Brought Forward From April 2027</t>
  </si>
  <si>
    <t>Debts Or Credits For the Comming June 18th 2027 to July 19th 2027</t>
  </si>
  <si>
    <t>Balance Brought Forward From May 2027</t>
  </si>
  <si>
    <r>
      <t>December 19th 2025 to January 15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2026</t>
    </r>
  </si>
  <si>
    <r>
      <t>January 16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2026 to February 19th 2026</t>
    </r>
  </si>
  <si>
    <r>
      <t>March 20th 2026 to April 16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2026</t>
    </r>
  </si>
  <si>
    <r>
      <t>June 19th 2026 to July 16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2026</t>
    </r>
  </si>
  <si>
    <r>
      <t>July 17th 2026 to August 19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2026</t>
    </r>
  </si>
  <si>
    <r>
      <t>August 20th 2026 to September 17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2026</t>
    </r>
  </si>
  <si>
    <r>
      <t>September 18th 2026 to October 15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2026</t>
    </r>
  </si>
  <si>
    <r>
      <t>October 16th 2026 to November 19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2026</t>
    </r>
  </si>
  <si>
    <r>
      <t>June 18th 2027 to July 19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2027</t>
    </r>
  </si>
  <si>
    <r>
      <t>29</t>
    </r>
    <r>
      <rPr>
        <b/>
        <vertAlign val="superscript"/>
        <sz val="11"/>
        <color theme="1"/>
        <rFont val="Calibri"/>
        <charset val="1"/>
      </rPr>
      <t>rd</t>
    </r>
    <r>
      <rPr>
        <b/>
        <sz val="11"/>
        <color theme="1"/>
        <rFont val="Calibri"/>
        <charset val="1"/>
      </rPr>
      <t xml:space="preserve"> November 2024</t>
    </r>
  </si>
  <si>
    <t>Give $500 without return</t>
  </si>
  <si>
    <t>4. Additional expense for Mom $200</t>
  </si>
  <si>
    <t xml:space="preserve">1. Payback $0 to Mom </t>
  </si>
  <si>
    <t>2. Payback $1003 to Mom For the Round Trip Bangkok Ticket. (Ticket refund from Airline $167.)
Need Only to Pay $833.</t>
  </si>
  <si>
    <t>2. Extend The Driving License from Transport 
     Department</t>
  </si>
  <si>
    <t>2nd December 2024</t>
  </si>
  <si>
    <t>Receive $100 From Mom For return Taxi. Still remain $12.</t>
  </si>
  <si>
    <t>Return Taxi Remaining</t>
  </si>
  <si>
    <t>Remaining Add In Value For Octopus.</t>
  </si>
  <si>
    <t>3rd December 2024</t>
  </si>
  <si>
    <t>Lawrence give $500 For Mother Hospital Expenses</t>
  </si>
  <si>
    <t>Alipay $3 discount plus $2.04 Alipay Points Used</t>
  </si>
  <si>
    <t>Deduct Cigarette</t>
  </si>
  <si>
    <t>Deduct 30 packet of Cigarette</t>
  </si>
  <si>
    <t>Google Play 
(play.google.com/redeem)</t>
  </si>
  <si>
    <t>Google Play
(play.google.com/redeem)</t>
  </si>
  <si>
    <t>11th December 2024</t>
  </si>
  <si>
    <t>Borrow $1000 From Lawrence</t>
  </si>
  <si>
    <t>Cigarette Egg</t>
  </si>
  <si>
    <t>3 Packets</t>
  </si>
  <si>
    <t>3. Payback $500 to Mom</t>
  </si>
  <si>
    <t>2. Payback $0 to Mom</t>
  </si>
  <si>
    <r>
      <t>October 17th 2025 to November 19</t>
    </r>
    <r>
      <rPr>
        <b/>
        <vertAlign val="superscript"/>
        <sz val="12"/>
        <rFont val="Calibri"/>
        <family val="2"/>
      </rPr>
      <t>th</t>
    </r>
    <r>
      <rPr>
        <b/>
        <sz val="12"/>
        <rFont val="Calibri"/>
        <family val="2"/>
      </rPr>
      <t xml:space="preserve"> 2025</t>
    </r>
  </si>
  <si>
    <t>1. Payback $500 to Mom</t>
  </si>
  <si>
    <t>2. Payback $500 to Mom</t>
  </si>
  <si>
    <t>2 .Payback $500 to Mom</t>
  </si>
  <si>
    <r>
      <t>April 17th 2026 to May 14</t>
    </r>
    <r>
      <rPr>
        <b/>
        <vertAlign val="superscript"/>
        <sz val="12"/>
        <rFont val="Calibri"/>
        <family val="2"/>
      </rPr>
      <t>th</t>
    </r>
    <r>
      <rPr>
        <b/>
        <sz val="12"/>
        <rFont val="Calibri"/>
        <family val="2"/>
      </rPr>
      <t xml:space="preserve"> 2026</t>
    </r>
  </si>
  <si>
    <t>2. Payback $433 to Mom</t>
  </si>
  <si>
    <r>
      <t>May 15th 2026 to June 18</t>
    </r>
    <r>
      <rPr>
        <b/>
        <vertAlign val="superscript"/>
        <sz val="12"/>
        <color rgb="FFFF0000"/>
        <rFont val="Calibri"/>
        <family val="2"/>
      </rPr>
      <t>th</t>
    </r>
    <r>
      <rPr>
        <b/>
        <sz val="12"/>
        <color rgb="FFFF0000"/>
        <rFont val="Calibri"/>
        <family val="2"/>
      </rPr>
      <t xml:space="preserve"> 2026</t>
    </r>
  </si>
  <si>
    <t>5. Balance with the Total Asset</t>
  </si>
  <si>
    <t>17th December 2024</t>
  </si>
  <si>
    <t>Lawrence give $600 For Mother Hospital Expenses</t>
  </si>
  <si>
    <t>2.. Still owe Lawrence $351 after Mom QE Hospital Expenses.</t>
  </si>
  <si>
    <t>Mother Owe Me $78.4 for Taxi to QE Hospital, Plus Give me $100 for Return Taxi to home from QE Hospital. 
Return Taxi Fee is $78.4, $12 remaining.
Therefore total Mom still owes me $78.4 - $12 which is equal to $66.4.</t>
  </si>
  <si>
    <t>4. Payback Remaining Expenses From Mother Kowloon Hospital to Lawrence</t>
  </si>
  <si>
    <t xml:space="preserve">5. Additional Expense
  - Add In Value $150 For Google Play
  - China Mobile Broadband Fee $78
</t>
  </si>
  <si>
    <t>Food And Transport Expenses</t>
  </si>
  <si>
    <t>Deduct $200 From Food And Transport Expenses.</t>
  </si>
  <si>
    <t>3. Food And Transport Expenses</t>
  </si>
  <si>
    <t xml:space="preserve">2. Additional Expense
 - Add In Value $150 For Google Play
</t>
  </si>
  <si>
    <t>2. Additional Expense
 - Microsoft Surface Laptop $5988</t>
  </si>
  <si>
    <r>
      <t xml:space="preserve">3. 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Calibri"/>
        <family val="2"/>
      </rPr>
      <t>$78.4</t>
    </r>
    <r>
      <rPr>
        <sz val="11"/>
        <color theme="1"/>
        <rFont val="Calibri"/>
        <family val="2"/>
      </rPr>
      <t xml:space="preserve">
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</si>
  <si>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r>
      <t>Octopus Add In value $50 
1.  $9.5 For Water
2.</t>
    </r>
    <r>
      <rPr>
        <b/>
        <sz val="11"/>
        <color rgb="FFFF0000"/>
        <rFont val="Calibri"/>
        <family val="2"/>
      </rPr>
      <t xml:space="preserve"> -$8.6 Negative Deposit</t>
    </r>
    <r>
      <rPr>
        <sz val="11"/>
        <color theme="1"/>
        <rFont val="Calibri"/>
        <family val="2"/>
      </rPr>
      <t>.
3. $4 round trip to hospital.
4. U-mart expenses $20.8
5. add in value $50
6. $4 round trip to Kowloon Hospital.
7. $4 round trip to East Kowloon Hospital.</t>
    </r>
  </si>
  <si>
    <t>6. Food And Transport Expenses
- Instant Noodles (1 box 30 packets) ~ $88
- Potatoes 17 packets 51 potatoes ~ $136
- Campbell’s Chunky New England Clam Chowder
   505GM – 8 cans ~ $191.2 
- Vegetables 1.5kg ~ $18
- Onion 3 Large ~ $11
- Lindor Chocolate ~ $78
- Coffee Mate ~ $32
- Nugget Sweet ~ $22</t>
  </si>
  <si>
    <t>5. Food And Transport Expenses
- Instant Noodles (1 box 30 packets) ~ $88
- Potatoes 17 packets 51 potatoes ~ $136
- Rice 5kg ~ $55
- Campbell’s Chunky New England Clam Chowder
   505GM – 8 cans ~ $191.2 
- Vegetables 1.5kg ~ $18
- Onion 3 Large ~ $11</t>
  </si>
  <si>
    <t>4. Food And Transport Expenses
- Instant Noodles (1 box 30 packets) ~ $88
- Potatoes 17 packets 51 potatoes ~ $136
- Rice 5kg ~ $55
- Campbell’s Chunky New England Clam Chowder
   505GM – 8 cans ~ $191.2 
- Vegetables 1.5kg ~ $18
- Onion 3 Large ~ $11</t>
  </si>
  <si>
    <t>3. Food And Transport Expenses
- Instant Noodles (1 box 30 packets) ~ $88
- Potatoes 17 packets 51 potatoes ~ $136
- Rice 5kg ~ $55
- Campbell’s Chunky New England Clam Chowder
   505GM – 8 cans ~ $191.2 
- Vegetables 1.5kg ~ $18
- Onion 3 Large ~ $11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</si>
</sst>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;[Red]\-[$$-409]#,##0.00"/>
    <numFmt numFmtId="165" formatCode="[$$]#,##0.00;[$$]\-#,##0.00"/>
    <numFmt numFmtId="166" formatCode="d\ mmmm\ yyyy"/>
    <numFmt numFmtId="167" formatCode="[$$-3C09]#,##0.00"/>
  </numFmts>
  <fonts count="33" x14ac:knownFonts="1">
    <font>
      <sz val="11"/>
      <color theme="1"/>
      <name val="Calibri"/>
      <charset val="1"/>
    </font>
    <font>
      <b/>
      <sz val="11"/>
      <color rgb="FF4A86E8"/>
      <name val="Calibri"/>
      <family val="2"/>
      <charset val="1"/>
    </font>
    <font>
      <b/>
      <sz val="11"/>
      <color rgb="FF2A6099"/>
      <name val="Calibri"/>
      <charset val="1"/>
    </font>
    <font>
      <b/>
      <sz val="12"/>
      <color theme="1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b/>
      <sz val="11"/>
      <color theme="1"/>
      <name val="Calibri"/>
      <charset val="1"/>
    </font>
    <font>
      <b/>
      <sz val="14"/>
      <color theme="1"/>
      <name val="Calibri"/>
      <charset val="1"/>
    </font>
    <font>
      <sz val="12"/>
      <color rgb="FFFFFFFF"/>
      <name val="Calibri"/>
      <charset val="1"/>
    </font>
    <font>
      <b/>
      <sz val="18"/>
      <color theme="1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4A86E8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rgb="FF000000"/>
      <name val="Calibri"/>
      <charset val="1"/>
    </font>
    <font>
      <b/>
      <sz val="11"/>
      <color theme="0"/>
      <name val="Calibri"/>
      <charset val="1"/>
    </font>
    <font>
      <b/>
      <vertAlign val="superscript"/>
      <sz val="11"/>
      <color theme="1"/>
      <name val="Calibri"/>
      <charset val="1"/>
    </font>
    <font>
      <b/>
      <sz val="11"/>
      <color rgb="FFFFFFFF"/>
      <name val="Calibri"/>
      <family val="2"/>
      <charset val="1"/>
    </font>
    <font>
      <b/>
      <vertAlign val="superscript"/>
      <sz val="11"/>
      <color rgb="FFFFFFFF"/>
      <name val="Calibri"/>
      <family val="2"/>
      <charset val="1"/>
    </font>
    <font>
      <b/>
      <sz val="11"/>
      <color rgb="FFFFFFFF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vertAlign val="superscript"/>
      <sz val="12"/>
      <name val="Calibri"/>
      <family val="2"/>
    </font>
    <font>
      <b/>
      <sz val="12"/>
      <color rgb="FFFF0000"/>
      <name val="Calibri"/>
      <family val="2"/>
    </font>
    <font>
      <b/>
      <vertAlign val="superscript"/>
      <sz val="12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B4C7DC"/>
        <bgColor rgb="FFCCCCCC"/>
      </patternFill>
    </fill>
    <fill>
      <patternFill patternType="solid">
        <fgColor rgb="FFFFBF00"/>
        <bgColor rgb="FFFFC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4A86E8"/>
      </patternFill>
    </fill>
    <fill>
      <patternFill patternType="solid">
        <fgColor rgb="FFFFC000"/>
        <bgColor rgb="FFFFBF00"/>
      </patternFill>
    </fill>
  </fills>
  <borders count="1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164" fontId="1" fillId="2" borderId="1">
      <alignment horizontal="center" vertical="center"/>
    </xf>
    <xf numFmtId="164" fontId="2" fillId="0" borderId="0" applyBorder="0" applyProtection="0">
      <alignment horizontal="center" vertical="center"/>
    </xf>
    <xf numFmtId="49" fontId="3" fillId="3" borderId="0" applyProtection="0">
      <alignment horizontal="left" vertical="center"/>
    </xf>
    <xf numFmtId="164" fontId="4" fillId="0" borderId="0" applyBorder="0" applyProtection="0">
      <alignment horizontal="center" vertical="center"/>
    </xf>
    <xf numFmtId="49" fontId="4" fillId="4" borderId="0" applyProtection="0">
      <alignment horizontal="center" vertical="top"/>
    </xf>
    <xf numFmtId="49" fontId="5" fillId="5" borderId="0" applyProtection="0">
      <alignment horizontal="center" vertical="center"/>
    </xf>
    <xf numFmtId="0" fontId="22" fillId="0" borderId="0" applyBorder="0" applyProtection="0">
      <alignment horizontal="center"/>
    </xf>
    <xf numFmtId="49" fontId="6" fillId="6" borderId="0" applyProtection="0">
      <alignment horizontal="center" vertical="center"/>
    </xf>
    <xf numFmtId="49" fontId="7" fillId="0" borderId="0" applyProtection="0">
      <alignment horizontal="center" vertical="center"/>
    </xf>
    <xf numFmtId="49" fontId="22" fillId="0" borderId="0" applyProtection="0">
      <alignment horizontal="left" vertical="center"/>
    </xf>
    <xf numFmtId="49" fontId="8" fillId="5" borderId="0" applyProtection="0">
      <alignment horizontal="center" vertical="center"/>
    </xf>
    <xf numFmtId="49" fontId="8" fillId="7" borderId="0" applyProtection="0">
      <alignment horizontal="center" vertical="center"/>
    </xf>
    <xf numFmtId="49" fontId="9" fillId="8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39">
    <xf numFmtId="0" fontId="0" fillId="0" borderId="0" xfId="0"/>
    <xf numFmtId="49" fontId="6" fillId="8" borderId="2" xfId="13" applyFont="1" applyBorder="1" applyAlignment="1" applyProtection="1">
      <alignment horizontal="center" vertical="center" wrapText="1"/>
    </xf>
    <xf numFmtId="49" fontId="6" fillId="8" borderId="5" xfId="13" applyFont="1" applyBorder="1" applyProtection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10" applyFont="1" applyBorder="1" applyProtection="1">
      <alignment horizontal="left" vertical="center"/>
    </xf>
    <xf numFmtId="49" fontId="6" fillId="8" borderId="2" xfId="13" applyFont="1" applyBorder="1" applyProtection="1">
      <alignment horizontal="center" vertical="center"/>
    </xf>
    <xf numFmtId="164" fontId="1" fillId="2" borderId="2" xfId="1" applyBorder="1">
      <alignment horizontal="center" vertical="center"/>
    </xf>
    <xf numFmtId="49" fontId="7" fillId="2" borderId="2" xfId="9" applyFill="1" applyBorder="1" applyAlignment="1" applyProtection="1">
      <alignment horizontal="center" vertical="center" wrapText="1"/>
    </xf>
    <xf numFmtId="49" fontId="8" fillId="5" borderId="2" xfId="11" applyBorder="1" applyAlignment="1" applyProtection="1">
      <alignment horizontal="center" vertical="center" wrapText="1"/>
    </xf>
    <xf numFmtId="49" fontId="8" fillId="7" borderId="2" xfId="12" applyBorder="1" applyProtection="1">
      <alignment horizontal="center" vertical="center"/>
    </xf>
    <xf numFmtId="49" fontId="7" fillId="2" borderId="2" xfId="9" applyFill="1" applyBorder="1" applyProtection="1">
      <alignment horizontal="center" vertical="center"/>
    </xf>
    <xf numFmtId="49" fontId="4" fillId="0" borderId="2" xfId="14" applyBorder="1" applyAlignment="1" applyProtection="1">
      <alignment horizontal="right" vertical="center" wrapText="1"/>
    </xf>
    <xf numFmtId="0" fontId="7" fillId="2" borderId="2" xfId="0" applyFont="1" applyFill="1" applyBorder="1" applyAlignment="1">
      <alignment horizontal="center" vertical="center"/>
    </xf>
    <xf numFmtId="49" fontId="7" fillId="0" borderId="2" xfId="9" applyBorder="1" applyAlignment="1" applyProtection="1">
      <alignment horizontal="center" vertical="center" wrapText="1"/>
    </xf>
    <xf numFmtId="49" fontId="0" fillId="0" borderId="2" xfId="10" applyFont="1" applyBorder="1" applyAlignment="1" applyProtection="1">
      <alignment horizontal="left" vertical="center" wrapText="1"/>
    </xf>
    <xf numFmtId="0" fontId="0" fillId="0" borderId="0" xfId="0" applyAlignment="1">
      <alignment vertical="center"/>
    </xf>
    <xf numFmtId="49" fontId="7" fillId="0" borderId="4" xfId="9" applyBorder="1" applyAlignment="1" applyProtection="1">
      <alignment horizontal="center" vertical="center" wrapText="1"/>
    </xf>
    <xf numFmtId="49" fontId="0" fillId="0" borderId="4" xfId="10" applyFont="1" applyBorder="1" applyAlignment="1" applyProtection="1">
      <alignment horizontal="left" vertical="center" wrapText="1"/>
    </xf>
    <xf numFmtId="49" fontId="4" fillId="0" borderId="4" xfId="14" applyBorder="1" applyAlignment="1" applyProtection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49" fontId="8" fillId="7" borderId="2" xfId="12" applyBorder="1" applyAlignment="1" applyProtection="1">
      <alignment horizontal="center" vertical="center" wrapText="1"/>
    </xf>
    <xf numFmtId="164" fontId="4" fillId="0" borderId="2" xfId="4" applyBorder="1" applyProtection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49" fontId="7" fillId="0" borderId="2" xfId="9" applyBorder="1" applyProtection="1">
      <alignment horizontal="center" vertical="center"/>
    </xf>
    <xf numFmtId="49" fontId="22" fillId="0" borderId="0" xfId="10" applyProtection="1">
      <alignment horizontal="left" vertical="center"/>
    </xf>
    <xf numFmtId="49" fontId="4" fillId="0" borderId="2" xfId="14" applyBorder="1" applyProtection="1">
      <alignment horizontal="right" vertical="center"/>
    </xf>
    <xf numFmtId="49" fontId="6" fillId="6" borderId="2" xfId="8" applyBorder="1" applyProtection="1">
      <alignment horizontal="center" vertical="center"/>
    </xf>
    <xf numFmtId="0" fontId="0" fillId="0" borderId="2" xfId="0" applyBorder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vertical="center"/>
    </xf>
    <xf numFmtId="0" fontId="15" fillId="0" borderId="2" xfId="0" applyFont="1" applyBorder="1" applyAlignment="1">
      <alignment vertical="center"/>
    </xf>
    <xf numFmtId="0" fontId="0" fillId="0" borderId="0" xfId="0" applyAlignment="1">
      <alignment vertical="top"/>
    </xf>
    <xf numFmtId="49" fontId="0" fillId="2" borderId="2" xfId="10" applyFont="1" applyFill="1" applyBorder="1" applyProtection="1">
      <alignment horizontal="left" vertical="center"/>
    </xf>
    <xf numFmtId="49" fontId="16" fillId="5" borderId="2" xfId="6" applyFont="1" applyBorder="1" applyAlignment="1" applyProtection="1">
      <alignment horizontal="center" vertical="center" wrapText="1"/>
    </xf>
    <xf numFmtId="49" fontId="7" fillId="4" borderId="8" xfId="7" applyNumberFormat="1" applyFont="1" applyFill="1" applyBorder="1" applyProtection="1">
      <alignment horizontal="center"/>
    </xf>
    <xf numFmtId="49" fontId="4" fillId="4" borderId="4" xfId="5" applyBorder="1" applyAlignment="1" applyProtection="1">
      <alignment horizontal="center" vertical="top" wrapText="1"/>
    </xf>
    <xf numFmtId="0" fontId="0" fillId="0" borderId="0" xfId="0" applyAlignment="1">
      <alignment horizontal="center" vertical="top"/>
    </xf>
    <xf numFmtId="0" fontId="17" fillId="8" borderId="2" xfId="0" applyFont="1" applyFill="1" applyBorder="1" applyAlignment="1">
      <alignment vertical="center" wrapText="1"/>
    </xf>
    <xf numFmtId="49" fontId="22" fillId="0" borderId="2" xfId="10" applyBorder="1" applyProtection="1">
      <alignment horizontal="left" vertical="center"/>
    </xf>
    <xf numFmtId="0" fontId="15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164" fontId="4" fillId="0" borderId="0" xfId="4" applyBorder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7" fontId="0" fillId="0" borderId="0" xfId="0" applyNumberFormat="1" applyAlignment="1">
      <alignment vertical="center"/>
    </xf>
    <xf numFmtId="0" fontId="0" fillId="0" borderId="4" xfId="0" applyBorder="1" applyAlignment="1">
      <alignment vertical="center"/>
    </xf>
    <xf numFmtId="49" fontId="6" fillId="6" borderId="2" xfId="13" applyFont="1" applyFill="1" applyBorder="1" applyProtection="1">
      <alignment horizontal="center" vertical="center"/>
    </xf>
    <xf numFmtId="49" fontId="0" fillId="0" borderId="0" xfId="0" applyNumberFormat="1" applyAlignment="1">
      <alignment horizontal="center"/>
    </xf>
    <xf numFmtId="164" fontId="1" fillId="2" borderId="1" xfId="1">
      <alignment horizontal="center" vertical="center"/>
    </xf>
    <xf numFmtId="49" fontId="4" fillId="0" borderId="0" xfId="14" applyProtection="1">
      <alignment horizontal="right" vertical="center"/>
    </xf>
    <xf numFmtId="164" fontId="0" fillId="0" borderId="2" xfId="4" applyFont="1" applyBorder="1" applyProtection="1">
      <alignment horizontal="center" vertical="center"/>
    </xf>
    <xf numFmtId="0" fontId="17" fillId="8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/>
    </xf>
    <xf numFmtId="49" fontId="9" fillId="8" borderId="2" xfId="13" applyBorder="1" applyProtection="1">
      <alignment horizontal="center" vertical="center"/>
    </xf>
    <xf numFmtId="0" fontId="0" fillId="0" borderId="2" xfId="0" applyBorder="1" applyAlignment="1">
      <alignment vertical="center" wrapText="1"/>
    </xf>
    <xf numFmtId="0" fontId="21" fillId="0" borderId="0" xfId="0" applyFont="1"/>
    <xf numFmtId="49" fontId="22" fillId="0" borderId="2" xfId="10" applyBorder="1" applyAlignment="1" applyProtection="1">
      <alignment horizontal="left" vertical="center" wrapText="1"/>
    </xf>
    <xf numFmtId="49" fontId="23" fillId="2" borderId="2" xfId="9" applyFont="1" applyFill="1" applyBorder="1" applyProtection="1">
      <alignment horizontal="center" vertical="center"/>
    </xf>
    <xf numFmtId="49" fontId="24" fillId="2" borderId="2" xfId="9" applyFont="1" applyFill="1" applyBorder="1" applyProtection="1">
      <alignment horizontal="center" vertical="center"/>
    </xf>
    <xf numFmtId="49" fontId="26" fillId="0" borderId="2" xfId="10" applyFont="1" applyBorder="1" applyAlignment="1" applyProtection="1">
      <alignment horizontal="left" vertical="center" wrapText="1"/>
    </xf>
    <xf numFmtId="49" fontId="28" fillId="2" borderId="2" xfId="9" applyFont="1" applyFill="1" applyBorder="1" applyProtection="1">
      <alignment horizontal="center" vertical="center"/>
    </xf>
    <xf numFmtId="49" fontId="29" fillId="2" borderId="2" xfId="9" applyFont="1" applyFill="1" applyBorder="1" applyProtection="1">
      <alignment horizontal="center" vertical="center"/>
    </xf>
    <xf numFmtId="49" fontId="31" fillId="2" borderId="2" xfId="9" applyFont="1" applyFill="1" applyBorder="1" applyProtection="1">
      <alignment horizontal="center" vertical="center"/>
    </xf>
    <xf numFmtId="49" fontId="7" fillId="0" borderId="9" xfId="9" applyBorder="1" applyAlignment="1" applyProtection="1">
      <alignment vertical="center"/>
    </xf>
    <xf numFmtId="49" fontId="7" fillId="0" borderId="10" xfId="9" applyBorder="1" applyAlignment="1" applyProtection="1">
      <alignment vertical="center"/>
    </xf>
    <xf numFmtId="49" fontId="7" fillId="0" borderId="11" xfId="9" applyBorder="1" applyAlignment="1" applyProtection="1">
      <alignment vertical="center"/>
    </xf>
    <xf numFmtId="49" fontId="7" fillId="0" borderId="12" xfId="9" applyBorder="1" applyAlignment="1" applyProtection="1">
      <alignment vertical="center"/>
    </xf>
    <xf numFmtId="49" fontId="7" fillId="0" borderId="3" xfId="9" applyBorder="1" applyAlignment="1" applyProtection="1">
      <alignment vertical="center"/>
    </xf>
    <xf numFmtId="49" fontId="7" fillId="0" borderId="13" xfId="9" applyBorder="1" applyAlignment="1" applyProtection="1">
      <alignment vertical="center"/>
    </xf>
    <xf numFmtId="49" fontId="0" fillId="0" borderId="2" xfId="10" applyFont="1" applyBorder="1" applyProtection="1">
      <alignment horizontal="left" vertical="center"/>
    </xf>
    <xf numFmtId="49" fontId="7" fillId="0" borderId="2" xfId="9" applyBorder="1" applyProtection="1">
      <alignment horizontal="center" vertical="center"/>
    </xf>
    <xf numFmtId="166" fontId="0" fillId="0" borderId="2" xfId="0" applyNumberFormat="1" applyBorder="1" applyAlignment="1">
      <alignment horizontal="left" vertical="center"/>
    </xf>
    <xf numFmtId="0" fontId="0" fillId="0" borderId="2" xfId="0" applyBorder="1"/>
    <xf numFmtId="49" fontId="4" fillId="0" borderId="2" xfId="14" applyBorder="1" applyProtection="1">
      <alignment horizontal="right" vertical="center"/>
    </xf>
    <xf numFmtId="49" fontId="6" fillId="6" borderId="2" xfId="8" applyBorder="1" applyProtection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49" fontId="0" fillId="0" borderId="2" xfId="10" applyFont="1" applyBorder="1" applyAlignment="1" applyProtection="1">
      <alignment horizontal="left" vertical="center" wrapText="1"/>
    </xf>
    <xf numFmtId="49" fontId="11" fillId="0" borderId="2" xfId="14" applyFont="1" applyBorder="1" applyProtection="1">
      <alignment horizontal="right" vertical="center"/>
    </xf>
    <xf numFmtId="49" fontId="3" fillId="3" borderId="2" xfId="3" applyBorder="1" applyAlignment="1" applyProtection="1">
      <alignment horizontal="left" vertical="center" wrapText="1"/>
    </xf>
    <xf numFmtId="49" fontId="8" fillId="7" borderId="2" xfId="12" applyBorder="1" applyAlignment="1" applyProtection="1">
      <alignment horizontal="center" vertical="center" wrapText="1"/>
    </xf>
    <xf numFmtId="164" fontId="1" fillId="2" borderId="2" xfId="1" applyBorder="1">
      <alignment horizontal="center" vertical="center"/>
    </xf>
    <xf numFmtId="0" fontId="0" fillId="0" borderId="2" xfId="0" applyBorder="1" applyAlignment="1">
      <alignment vertical="center"/>
    </xf>
    <xf numFmtId="49" fontId="7" fillId="0" borderId="2" xfId="9" applyBorder="1" applyAlignment="1" applyProtection="1">
      <alignment horizontal="center" vertical="center" wrapText="1"/>
    </xf>
    <xf numFmtId="49" fontId="6" fillId="8" borderId="7" xfId="13" applyFont="1" applyBorder="1" applyAlignment="1" applyProtection="1">
      <alignment horizontal="center" vertical="center" wrapText="1"/>
    </xf>
    <xf numFmtId="49" fontId="6" fillId="8" borderId="2" xfId="13" applyFont="1" applyBorder="1" applyAlignment="1" applyProtection="1">
      <alignment horizontal="center" vertical="center" wrapText="1"/>
    </xf>
    <xf numFmtId="49" fontId="6" fillId="8" borderId="2" xfId="13" applyFont="1" applyBorder="1" applyProtection="1">
      <alignment horizontal="center" vertical="center"/>
    </xf>
    <xf numFmtId="49" fontId="6" fillId="8" borderId="5" xfId="13" applyFont="1" applyBorder="1" applyProtection="1">
      <alignment horizontal="center" vertical="center"/>
    </xf>
    <xf numFmtId="49" fontId="0" fillId="0" borderId="4" xfId="10" applyFont="1" applyBorder="1" applyProtection="1">
      <alignment horizontal="left" vertical="center"/>
    </xf>
    <xf numFmtId="49" fontId="0" fillId="0" borderId="6" xfId="10" applyFont="1" applyBorder="1" applyProtection="1">
      <alignment horizontal="left" vertical="center"/>
    </xf>
    <xf numFmtId="49" fontId="6" fillId="8" borderId="4" xfId="13" applyFont="1" applyBorder="1" applyAlignment="1" applyProtection="1">
      <alignment horizontal="center" vertical="center" wrapText="1"/>
    </xf>
    <xf numFmtId="49" fontId="8" fillId="5" borderId="2" xfId="11" applyBorder="1" applyAlignment="1" applyProtection="1">
      <alignment horizontal="center" vertical="center" wrapText="1"/>
    </xf>
    <xf numFmtId="49" fontId="8" fillId="7" borderId="3" xfId="12" applyBorder="1" applyAlignment="1" applyProtection="1">
      <alignment horizontal="center" vertical="center" wrapText="1"/>
    </xf>
    <xf numFmtId="49" fontId="8" fillId="7" borderId="4" xfId="12" applyBorder="1" applyProtection="1">
      <alignment horizontal="center" vertical="center"/>
    </xf>
    <xf numFmtId="49" fontId="7" fillId="2" borderId="2" xfId="9" applyFill="1" applyBorder="1" applyAlignment="1" applyProtection="1">
      <alignment horizontal="center" vertical="center" wrapText="1"/>
    </xf>
    <xf numFmtId="164" fontId="2" fillId="0" borderId="2" xfId="2" applyBorder="1" applyProtection="1">
      <alignment horizontal="center" vertical="center"/>
    </xf>
    <xf numFmtId="49" fontId="7" fillId="0" borderId="2" xfId="10" applyFont="1" applyBorder="1" applyAlignment="1" applyProtection="1">
      <alignment horizontal="left" vertical="center" wrapText="1"/>
    </xf>
    <xf numFmtId="49" fontId="7" fillId="0" borderId="2" xfId="10" applyFont="1" applyBorder="1" applyProtection="1">
      <alignment horizontal="left" vertical="center"/>
    </xf>
    <xf numFmtId="49" fontId="13" fillId="0" borderId="2" xfId="10" applyFont="1" applyBorder="1" applyProtection="1">
      <alignment horizontal="left" vertical="center"/>
    </xf>
    <xf numFmtId="49" fontId="14" fillId="0" borderId="2" xfId="10" applyFont="1" applyBorder="1" applyProtection="1">
      <alignment horizontal="left" vertical="center"/>
    </xf>
    <xf numFmtId="49" fontId="4" fillId="0" borderId="2" xfId="14" applyBorder="1" applyAlignment="1" applyProtection="1">
      <alignment horizontal="right" vertical="center" wrapText="1"/>
    </xf>
    <xf numFmtId="49" fontId="26" fillId="0" borderId="5" xfId="10" applyFont="1" applyBorder="1" applyAlignment="1" applyProtection="1">
      <alignment horizontal="left" vertical="center" wrapText="1"/>
    </xf>
    <xf numFmtId="49" fontId="0" fillId="0" borderId="14" xfId="10" applyFont="1" applyBorder="1" applyAlignment="1" applyProtection="1">
      <alignment horizontal="left" vertical="center" wrapText="1"/>
    </xf>
    <xf numFmtId="49" fontId="0" fillId="0" borderId="5" xfId="10" applyFont="1" applyBorder="1" applyAlignment="1" applyProtection="1">
      <alignment horizontal="left" vertical="center" wrapText="1"/>
    </xf>
    <xf numFmtId="49" fontId="26" fillId="0" borderId="2" xfId="10" applyFont="1" applyBorder="1" applyAlignment="1" applyProtection="1">
      <alignment horizontal="left" vertical="center" wrapText="1"/>
    </xf>
    <xf numFmtId="49" fontId="7" fillId="0" borderId="9" xfId="9" applyBorder="1" applyProtection="1">
      <alignment horizontal="center" vertical="center"/>
    </xf>
    <xf numFmtId="49" fontId="7" fillId="0" borderId="10" xfId="9" applyBorder="1" applyProtection="1">
      <alignment horizontal="center" vertical="center"/>
    </xf>
    <xf numFmtId="49" fontId="7" fillId="0" borderId="11" xfId="9" applyBorder="1" applyProtection="1">
      <alignment horizontal="center" vertical="center"/>
    </xf>
    <xf numFmtId="49" fontId="7" fillId="0" borderId="12" xfId="9" applyBorder="1" applyProtection="1">
      <alignment horizontal="center" vertical="center"/>
    </xf>
    <xf numFmtId="49" fontId="7" fillId="0" borderId="3" xfId="9" applyBorder="1" applyProtection="1">
      <alignment horizontal="center" vertical="center"/>
    </xf>
    <xf numFmtId="49" fontId="7" fillId="0" borderId="13" xfId="9" applyBorder="1" applyProtection="1">
      <alignment horizontal="center" vertical="center"/>
    </xf>
    <xf numFmtId="49" fontId="26" fillId="0" borderId="14" xfId="10" applyFont="1" applyBorder="1" applyAlignment="1" applyProtection="1">
      <alignment horizontal="left" vertical="center" wrapText="1"/>
    </xf>
    <xf numFmtId="49" fontId="23" fillId="0" borderId="5" xfId="10" applyFont="1" applyBorder="1" applyAlignment="1" applyProtection="1">
      <alignment horizontal="left" vertical="center" wrapText="1"/>
    </xf>
    <xf numFmtId="49" fontId="23" fillId="0" borderId="14" xfId="10" applyFont="1" applyBorder="1" applyAlignment="1" applyProtection="1">
      <alignment horizontal="left" vertical="center" wrapText="1"/>
    </xf>
    <xf numFmtId="49" fontId="4" fillId="0" borderId="5" xfId="14" applyBorder="1" applyProtection="1">
      <alignment horizontal="right" vertical="center"/>
    </xf>
    <xf numFmtId="49" fontId="4" fillId="0" borderId="14" xfId="14" applyBorder="1" applyProtection="1">
      <alignment horizontal="right" vertical="center"/>
    </xf>
    <xf numFmtId="49" fontId="0" fillId="0" borderId="5" xfId="10" applyFont="1" applyBorder="1" applyProtection="1">
      <alignment horizontal="left" vertical="center"/>
    </xf>
    <xf numFmtId="49" fontId="0" fillId="0" borderId="14" xfId="10" applyFont="1" applyBorder="1" applyProtection="1">
      <alignment horizontal="left" vertical="center"/>
    </xf>
    <xf numFmtId="164" fontId="4" fillId="0" borderId="2" xfId="4" applyBorder="1" applyProtection="1">
      <alignment horizontal="center" vertical="center"/>
    </xf>
    <xf numFmtId="164" fontId="4" fillId="0" borderId="5" xfId="4" applyBorder="1" applyProtection="1">
      <alignment horizontal="center" vertical="center"/>
    </xf>
    <xf numFmtId="164" fontId="4" fillId="0" borderId="15" xfId="4" applyBorder="1" applyProtection="1">
      <alignment horizontal="center" vertical="center"/>
    </xf>
    <xf numFmtId="164" fontId="4" fillId="0" borderId="14" xfId="4" applyBorder="1" applyProtection="1">
      <alignment horizontal="center" vertical="center"/>
    </xf>
    <xf numFmtId="49" fontId="22" fillId="0" borderId="2" xfId="10" applyBorder="1" applyProtection="1">
      <alignment horizontal="left" vertical="center"/>
    </xf>
    <xf numFmtId="49" fontId="26" fillId="0" borderId="2" xfId="10" applyFont="1" applyBorder="1" applyProtection="1">
      <alignment horizontal="left" vertical="center"/>
    </xf>
    <xf numFmtId="49" fontId="19" fillId="6" borderId="2" xfId="13" applyFont="1" applyFill="1" applyBorder="1" applyProtection="1">
      <alignment horizontal="center" vertical="center"/>
    </xf>
    <xf numFmtId="49" fontId="6" fillId="6" borderId="2" xfId="13" applyFont="1" applyFill="1" applyBorder="1" applyProtection="1">
      <alignment horizontal="center" vertical="center"/>
    </xf>
    <xf numFmtId="49" fontId="19" fillId="8" borderId="2" xfId="13" applyFont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49" fontId="19" fillId="6" borderId="2" xfId="8" applyFont="1" applyBorder="1" applyProtection="1">
      <alignment horizontal="center" vertical="center"/>
    </xf>
    <xf numFmtId="0" fontId="11" fillId="0" borderId="2" xfId="0" applyFont="1" applyBorder="1" applyAlignment="1">
      <alignment horizontal="right" vertical="center"/>
    </xf>
    <xf numFmtId="0" fontId="19" fillId="8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/>
    </xf>
    <xf numFmtId="49" fontId="9" fillId="8" borderId="2" xfId="13" applyBorder="1" applyProtection="1">
      <alignment horizontal="center" vertical="center"/>
    </xf>
    <xf numFmtId="49" fontId="19" fillId="8" borderId="2" xfId="13" applyFont="1" applyBorder="1" applyProtection="1">
      <alignment horizontal="center" vertical="center"/>
    </xf>
    <xf numFmtId="49" fontId="19" fillId="8" borderId="0" xfId="13" applyFont="1" applyBorder="1" applyProtection="1">
      <alignment horizontal="center" vertical="center"/>
    </xf>
    <xf numFmtId="49" fontId="19" fillId="8" borderId="5" xfId="13" applyFont="1" applyBorder="1" applyAlignment="1" applyProtection="1">
      <alignment horizontal="center" vertical="center" wrapText="1"/>
    </xf>
  </cellXfs>
  <cellStyles count="15">
    <cellStyle name="Currency Value" xfId="1" xr:uid="{00000000-0005-0000-0000-000006000000}"/>
    <cellStyle name="Currency Value For Expense" xfId="2" xr:uid="{00000000-0005-0000-0000-000007000000}"/>
    <cellStyle name="Expense Item Header" xfId="3" xr:uid="{00000000-0005-0000-0000-000008000000}"/>
    <cellStyle name="Expense Value" xfId="4" xr:uid="{00000000-0005-0000-0000-000009000000}"/>
    <cellStyle name="Food Transport Excess Label" xfId="5" xr:uid="{00000000-0005-0000-0000-00000A000000}"/>
    <cellStyle name="Food Transport Header Label" xfId="6" xr:uid="{00000000-0005-0000-0000-00000B000000}"/>
    <cellStyle name="Food Transport Label" xfId="7" xr:uid="{00000000-0005-0000-0000-00000C000000}"/>
    <cellStyle name="Forecast Header Font" xfId="8" xr:uid="{00000000-0005-0000-0000-00000D000000}"/>
    <cellStyle name="Item Label" xfId="9" xr:uid="{00000000-0005-0000-0000-00000E000000}"/>
    <cellStyle name="Item Text" xfId="10" xr:uid="{00000000-0005-0000-0000-00000F000000}"/>
    <cellStyle name="Legend Header" xfId="11" xr:uid="{00000000-0005-0000-0000-000010000000}"/>
    <cellStyle name="Legend Sub Header" xfId="12" xr:uid="{00000000-0005-0000-0000-000011000000}"/>
    <cellStyle name="Normal" xfId="0" builtinId="0"/>
    <cellStyle name="Revenue Header Font" xfId="13" xr:uid="{00000000-0005-0000-0000-000012000000}"/>
    <cellStyle name="Total Label" xfId="14" xr:uid="{00000000-0005-0000-0000-000013000000}"/>
  </cellStyles>
  <dxfs count="130"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i val="0"/>
        <strike val="0"/>
        <outline val="0"/>
        <shadow val="0"/>
        <u val="none"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  <dxf>
      <font>
        <b/>
        <sz val="11"/>
        <color rgb="FF2A6099"/>
        <name val="Calibri"/>
        <charset val="1"/>
      </font>
      <numFmt numFmtId="164" formatCode="[$$-409]#,##0.00;[Red]\-[$$-409]#,##0.0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5"/>
  <sheetViews>
    <sheetView tabSelected="1" zoomScaleNormal="100" workbookViewId="0">
      <selection activeCell="H114" sqref="H114"/>
    </sheetView>
  </sheetViews>
  <sheetFormatPr defaultColWidth="14.42578125" defaultRowHeight="15" x14ac:dyDescent="0.25"/>
  <cols>
    <col min="1" max="1" width="19" customWidth="1"/>
    <col min="2" max="2" width="33.42578125" customWidth="1"/>
    <col min="3" max="3" width="32.85546875" customWidth="1"/>
    <col min="4" max="4" width="14.85546875" customWidth="1"/>
    <col min="5" max="5" width="34.7109375" customWidth="1"/>
    <col min="6" max="6" width="25.5703125" customWidth="1"/>
    <col min="7" max="7" width="5.7109375" customWidth="1"/>
    <col min="8" max="8" width="45.85546875" customWidth="1"/>
    <col min="9" max="9" width="28.85546875" customWidth="1"/>
    <col min="10" max="25" width="9" customWidth="1"/>
  </cols>
  <sheetData>
    <row r="1" spans="1:9" ht="21.6" customHeight="1" x14ac:dyDescent="0.25">
      <c r="A1" s="94" t="s">
        <v>0</v>
      </c>
      <c r="B1" s="94"/>
      <c r="C1" s="94"/>
      <c r="D1" s="94"/>
      <c r="E1" s="94"/>
      <c r="F1" s="94"/>
      <c r="H1" s="94" t="s">
        <v>1</v>
      </c>
      <c r="I1" s="94"/>
    </row>
    <row r="2" spans="1:9" ht="21.6" customHeight="1" x14ac:dyDescent="0.25">
      <c r="A2" s="95" t="s">
        <v>2</v>
      </c>
      <c r="B2" s="95"/>
      <c r="C2" s="95"/>
      <c r="D2" s="96" t="s">
        <v>3</v>
      </c>
      <c r="E2" s="96"/>
      <c r="F2" s="96"/>
      <c r="H2" s="9" t="s">
        <v>4</v>
      </c>
      <c r="I2" s="9" t="s">
        <v>5</v>
      </c>
    </row>
    <row r="3" spans="1:9" ht="21.6" customHeight="1" x14ac:dyDescent="0.25">
      <c r="A3" s="97" t="s">
        <v>6</v>
      </c>
      <c r="B3" s="7" t="s">
        <v>7</v>
      </c>
      <c r="C3" s="6">
        <v>130</v>
      </c>
      <c r="D3" s="97" t="s">
        <v>6</v>
      </c>
      <c r="E3" s="7" t="s">
        <v>7</v>
      </c>
      <c r="F3" s="6">
        <v>130</v>
      </c>
      <c r="H3" s="61" t="s">
        <v>8</v>
      </c>
      <c r="I3" s="6">
        <v>0</v>
      </c>
    </row>
    <row r="4" spans="1:9" ht="21.6" customHeight="1" x14ac:dyDescent="0.25">
      <c r="A4" s="97"/>
      <c r="B4" s="7" t="s">
        <v>9</v>
      </c>
      <c r="C4" s="6">
        <v>0</v>
      </c>
      <c r="D4" s="97"/>
      <c r="E4" s="7" t="s">
        <v>9</v>
      </c>
      <c r="F4" s="6">
        <v>0</v>
      </c>
      <c r="H4" s="61" t="s">
        <v>10</v>
      </c>
      <c r="I4" s="6">
        <f>E106</f>
        <v>-416.67999999999984</v>
      </c>
    </row>
    <row r="5" spans="1:9" ht="21.6" customHeight="1" x14ac:dyDescent="0.25">
      <c r="A5" s="97"/>
      <c r="B5" s="7" t="s">
        <v>11</v>
      </c>
      <c r="C5" s="6">
        <v>7.9</v>
      </c>
      <c r="D5" s="97"/>
      <c r="E5" s="7" t="s">
        <v>11</v>
      </c>
      <c r="F5" s="6">
        <v>7.9</v>
      </c>
      <c r="H5" s="61" t="s">
        <v>12</v>
      </c>
      <c r="I5" s="6">
        <f>E126</f>
        <v>3260.119999999999</v>
      </c>
    </row>
    <row r="6" spans="1:9" ht="21.6" customHeight="1" x14ac:dyDescent="0.25">
      <c r="A6" s="97"/>
      <c r="B6" s="7" t="s">
        <v>13</v>
      </c>
      <c r="C6" s="6">
        <v>0</v>
      </c>
      <c r="D6" s="97"/>
      <c r="E6" s="7" t="s">
        <v>13</v>
      </c>
      <c r="F6" s="6">
        <v>0</v>
      </c>
      <c r="H6" s="61" t="s">
        <v>14</v>
      </c>
      <c r="I6" s="6">
        <f>'July 2024 - September 2024'!E113</f>
        <v>699.83999999999924</v>
      </c>
    </row>
    <row r="7" spans="1:9" ht="21.6" customHeight="1" x14ac:dyDescent="0.25">
      <c r="A7" s="97"/>
      <c r="B7" s="7" t="s">
        <v>15</v>
      </c>
      <c r="C7" s="6">
        <v>0.4</v>
      </c>
      <c r="D7" s="97"/>
      <c r="E7" s="7" t="s">
        <v>15</v>
      </c>
      <c r="F7" s="6">
        <v>0.4</v>
      </c>
      <c r="H7" s="61" t="s">
        <v>16</v>
      </c>
      <c r="I7" s="6">
        <f>'July 2024 - September 2024'!E126</f>
        <v>625.06999999999925</v>
      </c>
    </row>
    <row r="8" spans="1:9" ht="21.6" customHeight="1" x14ac:dyDescent="0.25">
      <c r="A8" s="97"/>
      <c r="B8" s="7" t="s">
        <v>17</v>
      </c>
      <c r="C8" s="6">
        <v>0</v>
      </c>
      <c r="D8" s="97"/>
      <c r="E8" s="7" t="s">
        <v>17</v>
      </c>
      <c r="F8" s="6">
        <v>0</v>
      </c>
      <c r="H8" s="61" t="s">
        <v>18</v>
      </c>
      <c r="I8" s="6">
        <f>'July 2024 - September 2024'!E141</f>
        <v>502.71000000000004</v>
      </c>
    </row>
    <row r="9" spans="1:9" ht="50.1" customHeight="1" x14ac:dyDescent="0.25">
      <c r="A9" s="97"/>
      <c r="B9" s="7" t="s">
        <v>520</v>
      </c>
      <c r="C9" s="6">
        <v>42</v>
      </c>
      <c r="D9" s="97"/>
      <c r="E9" s="7" t="s">
        <v>521</v>
      </c>
      <c r="F9" s="6">
        <v>42</v>
      </c>
      <c r="H9" s="61" t="s">
        <v>19</v>
      </c>
      <c r="I9" s="6">
        <f>'October 2024 - December 2024'!E112</f>
        <v>125.15999999999985</v>
      </c>
    </row>
    <row r="10" spans="1:9" ht="21.6" customHeight="1" x14ac:dyDescent="0.25">
      <c r="A10" s="97"/>
      <c r="B10" s="7" t="s">
        <v>20</v>
      </c>
      <c r="C10" s="6">
        <v>49.1</v>
      </c>
      <c r="D10" s="97"/>
      <c r="E10" s="7" t="s">
        <v>20</v>
      </c>
      <c r="F10" s="6">
        <v>49.1</v>
      </c>
      <c r="H10" s="61" t="s">
        <v>21</v>
      </c>
      <c r="I10" s="6">
        <f>'October 2024 - December 2024'!E123</f>
        <v>229.39999999999964</v>
      </c>
    </row>
    <row r="11" spans="1:9" ht="21.6" customHeight="1" x14ac:dyDescent="0.25">
      <c r="A11" s="97"/>
      <c r="B11" s="11" t="s">
        <v>22</v>
      </c>
      <c r="C11" s="6">
        <f>SUM(C3:C10)</f>
        <v>229.4</v>
      </c>
      <c r="D11" s="97"/>
      <c r="E11" s="11" t="s">
        <v>22</v>
      </c>
      <c r="F11" s="6">
        <f>SUM(F3:F10)</f>
        <v>229.4</v>
      </c>
      <c r="H11" s="61" t="s">
        <v>23</v>
      </c>
      <c r="I11" s="6">
        <f>'October 2024 - December 2024'!E136</f>
        <v>614.59999999999991</v>
      </c>
    </row>
    <row r="12" spans="1:9" ht="21.6" customHeight="1" x14ac:dyDescent="0.25">
      <c r="A12" s="12"/>
      <c r="B12" s="11" t="s">
        <v>24</v>
      </c>
      <c r="C12" s="84">
        <f>C87</f>
        <v>-21083</v>
      </c>
      <c r="D12" s="84"/>
      <c r="E12" s="84"/>
      <c r="F12" s="84"/>
      <c r="H12" s="61" t="s">
        <v>25</v>
      </c>
      <c r="I12" s="6">
        <f>'January 2025 - March 2025'!E94</f>
        <v>841.40000000000009</v>
      </c>
    </row>
    <row r="13" spans="1:9" ht="21.6" customHeight="1" x14ac:dyDescent="0.25">
      <c r="H13" s="61" t="s">
        <v>26</v>
      </c>
      <c r="I13" s="6">
        <f>'January 2025 - March 2025'!E104</f>
        <v>1818.2</v>
      </c>
    </row>
    <row r="14" spans="1:9" ht="21.6" customHeight="1" x14ac:dyDescent="0.25">
      <c r="A14" s="93" t="s">
        <v>27</v>
      </c>
      <c r="B14" s="93"/>
      <c r="C14" s="93"/>
      <c r="D14" s="93"/>
      <c r="E14" s="93"/>
      <c r="H14" s="61" t="s">
        <v>28</v>
      </c>
      <c r="I14" s="6">
        <f>'January 2025 - March 2025'!E114</f>
        <v>2877</v>
      </c>
    </row>
    <row r="15" spans="1:9" ht="21.6" customHeight="1" x14ac:dyDescent="0.25">
      <c r="A15" s="1" t="s">
        <v>4</v>
      </c>
      <c r="B15" s="1" t="s">
        <v>29</v>
      </c>
      <c r="C15" s="89" t="s">
        <v>30</v>
      </c>
      <c r="D15" s="89"/>
      <c r="E15" s="5" t="s">
        <v>31</v>
      </c>
      <c r="H15" s="61" t="s">
        <v>32</v>
      </c>
      <c r="I15" s="6">
        <f>'April 2025 - June 2025'!E93</f>
        <v>4003.8</v>
      </c>
    </row>
    <row r="16" spans="1:9" ht="21.6" customHeight="1" x14ac:dyDescent="0.25">
      <c r="A16" s="13" t="s">
        <v>33</v>
      </c>
      <c r="B16" s="14" t="s">
        <v>34</v>
      </c>
      <c r="C16" s="73" t="s">
        <v>35</v>
      </c>
      <c r="D16" s="73"/>
      <c r="E16" s="6">
        <v>2405</v>
      </c>
      <c r="H16" s="61" t="s">
        <v>36</v>
      </c>
      <c r="I16" s="6">
        <f>'April 2025 - June 2025'!E102</f>
        <v>5048.6000000000004</v>
      </c>
    </row>
    <row r="17" spans="1:9" ht="21.6" customHeight="1" x14ac:dyDescent="0.25">
      <c r="A17" s="85"/>
      <c r="B17" s="85"/>
      <c r="C17" s="85"/>
      <c r="D17" s="11" t="s">
        <v>37</v>
      </c>
      <c r="E17" s="6">
        <f>SUM(E16)</f>
        <v>2405</v>
      </c>
      <c r="H17" s="61" t="s">
        <v>38</v>
      </c>
      <c r="I17" s="6">
        <f>'April 2025 - June 2025'!E112</f>
        <v>6107.4000000000005</v>
      </c>
    </row>
    <row r="18" spans="1:9" ht="21.6" customHeight="1" x14ac:dyDescent="0.25">
      <c r="A18" s="15"/>
      <c r="B18" s="15"/>
      <c r="H18" s="64" t="s">
        <v>39</v>
      </c>
      <c r="I18" s="6">
        <f>'July 2025 - September 2025'!E93</f>
        <v>7651.4000000000015</v>
      </c>
    </row>
    <row r="19" spans="1:9" ht="21.6" customHeight="1" x14ac:dyDescent="0.25">
      <c r="A19" s="90" t="s">
        <v>40</v>
      </c>
      <c r="B19" s="90"/>
      <c r="C19" s="90"/>
      <c r="D19" s="90"/>
      <c r="E19" s="90"/>
      <c r="H19" s="61" t="s">
        <v>41</v>
      </c>
      <c r="I19" s="6">
        <f>'July 2025 - September 2025'!E102</f>
        <v>9127.4000000000015</v>
      </c>
    </row>
    <row r="20" spans="1:9" ht="21.6" customHeight="1" x14ac:dyDescent="0.25">
      <c r="A20" s="5" t="s">
        <v>4</v>
      </c>
      <c r="B20" s="5" t="s">
        <v>29</v>
      </c>
      <c r="C20" s="89" t="s">
        <v>30</v>
      </c>
      <c r="D20" s="89"/>
      <c r="E20" s="2" t="s">
        <v>31</v>
      </c>
      <c r="H20" s="64" t="s">
        <v>42</v>
      </c>
      <c r="I20" s="6">
        <f>'July 2025 - September 2025'!E112</f>
        <v>10685.400000000001</v>
      </c>
    </row>
    <row r="21" spans="1:9" ht="21.6" customHeight="1" x14ac:dyDescent="0.25">
      <c r="A21" s="16" t="s">
        <v>43</v>
      </c>
      <c r="B21" s="17" t="s">
        <v>34</v>
      </c>
      <c r="C21" s="91" t="s">
        <v>35</v>
      </c>
      <c r="D21" s="91"/>
      <c r="E21" s="6">
        <v>2405</v>
      </c>
      <c r="H21" s="65" t="s">
        <v>528</v>
      </c>
      <c r="I21" s="6">
        <f>'October 2025 - December 2025'!E93</f>
        <v>12229.400000000001</v>
      </c>
    </row>
    <row r="22" spans="1:9" ht="21.6" customHeight="1" x14ac:dyDescent="0.25">
      <c r="A22" s="13" t="s">
        <v>44</v>
      </c>
      <c r="B22" s="14" t="s">
        <v>34</v>
      </c>
      <c r="C22" s="73" t="s">
        <v>45</v>
      </c>
      <c r="D22" s="73"/>
      <c r="E22" s="6">
        <v>1035</v>
      </c>
      <c r="H22" s="61" t="s">
        <v>46</v>
      </c>
      <c r="I22" s="6">
        <f>'October 2025 - December 2025'!E102</f>
        <v>13855.400000000001</v>
      </c>
    </row>
    <row r="23" spans="1:9" ht="21.6" customHeight="1" x14ac:dyDescent="0.25">
      <c r="A23" s="16" t="s">
        <v>47</v>
      </c>
      <c r="B23" s="17" t="s">
        <v>48</v>
      </c>
      <c r="C23" s="92" t="s">
        <v>49</v>
      </c>
      <c r="D23" s="92"/>
      <c r="E23" s="6">
        <v>50</v>
      </c>
      <c r="H23" s="62" t="s">
        <v>496</v>
      </c>
      <c r="I23" s="6">
        <f>'October 2025 - December 2025'!E112</f>
        <v>15413.400000000001</v>
      </c>
    </row>
    <row r="24" spans="1:9" ht="21.6" customHeight="1" x14ac:dyDescent="0.25">
      <c r="A24" s="85"/>
      <c r="B24" s="85"/>
      <c r="C24" s="85"/>
      <c r="D24" s="18" t="s">
        <v>37</v>
      </c>
      <c r="E24" s="6">
        <f>SUM(E21:E23)</f>
        <v>3490</v>
      </c>
      <c r="H24" s="62" t="s">
        <v>497</v>
      </c>
      <c r="I24" s="6">
        <f>'January 2026 - March 2026'!E93</f>
        <v>16957.400000000001</v>
      </c>
    </row>
    <row r="25" spans="1:9" ht="21.6" customHeight="1" x14ac:dyDescent="0.25">
      <c r="A25" s="15"/>
      <c r="B25" s="19"/>
      <c r="C25" s="20"/>
      <c r="D25" s="20"/>
      <c r="E25" s="21"/>
      <c r="H25" s="61" t="s">
        <v>50</v>
      </c>
      <c r="I25" s="6">
        <f>'January 2026 - March 2026'!E102</f>
        <v>18583.400000000001</v>
      </c>
    </row>
    <row r="26" spans="1:9" ht="21.6" customHeight="1" x14ac:dyDescent="0.25">
      <c r="A26" s="87" t="s">
        <v>51</v>
      </c>
      <c r="B26" s="87"/>
      <c r="C26" s="87"/>
      <c r="D26" s="87"/>
      <c r="E26" s="87"/>
      <c r="H26" s="62" t="s">
        <v>498</v>
      </c>
      <c r="I26" s="6">
        <f>'January 2026 - March 2026'!E112</f>
        <v>20141.400000000001</v>
      </c>
    </row>
    <row r="27" spans="1:9" ht="21.6" customHeight="1" x14ac:dyDescent="0.25">
      <c r="A27" s="88" t="s">
        <v>4</v>
      </c>
      <c r="B27" s="88" t="s">
        <v>29</v>
      </c>
      <c r="C27" s="89" t="s">
        <v>30</v>
      </c>
      <c r="D27" s="89"/>
      <c r="E27" s="89" t="s">
        <v>31</v>
      </c>
      <c r="H27" s="65" t="s">
        <v>532</v>
      </c>
      <c r="I27" s="6">
        <f>'April 2026 - June 2026'!E93</f>
        <v>21617.4</v>
      </c>
    </row>
    <row r="28" spans="1:9" ht="21.6" customHeight="1" x14ac:dyDescent="0.25">
      <c r="A28" s="88"/>
      <c r="B28" s="88"/>
      <c r="C28" s="89"/>
      <c r="D28" s="89"/>
      <c r="E28" s="89"/>
      <c r="H28" s="66" t="s">
        <v>534</v>
      </c>
      <c r="I28" s="6">
        <f>'April 2026 - June 2026'!E102</f>
        <v>23228.400000000001</v>
      </c>
    </row>
    <row r="29" spans="1:9" ht="21.6" customHeight="1" x14ac:dyDescent="0.25">
      <c r="A29" s="13" t="s">
        <v>52</v>
      </c>
      <c r="B29" s="14" t="s">
        <v>53</v>
      </c>
      <c r="C29" s="73" t="s">
        <v>54</v>
      </c>
      <c r="D29" s="73"/>
      <c r="E29" s="6">
        <v>150</v>
      </c>
      <c r="H29" s="62" t="s">
        <v>499</v>
      </c>
      <c r="I29" s="6">
        <f>'April 2026 - June 2026'!E112</f>
        <v>25286.400000000001</v>
      </c>
    </row>
    <row r="30" spans="1:9" ht="21.6" customHeight="1" x14ac:dyDescent="0.25">
      <c r="A30" s="13" t="s">
        <v>55</v>
      </c>
      <c r="B30" s="14" t="s">
        <v>34</v>
      </c>
      <c r="C30" s="73" t="s">
        <v>35</v>
      </c>
      <c r="D30" s="73"/>
      <c r="E30" s="6">
        <v>2405</v>
      </c>
      <c r="H30" s="62" t="s">
        <v>500</v>
      </c>
      <c r="I30" s="6">
        <f>'July 2026 - September 2026'!E93</f>
        <v>27330.400000000001</v>
      </c>
    </row>
    <row r="31" spans="1:9" ht="21.6" customHeight="1" x14ac:dyDescent="0.25">
      <c r="A31" s="86" t="s">
        <v>56</v>
      </c>
      <c r="B31" s="80" t="s">
        <v>57</v>
      </c>
      <c r="C31" s="80" t="s">
        <v>58</v>
      </c>
      <c r="D31" s="80"/>
      <c r="E31" s="84">
        <v>7700</v>
      </c>
      <c r="H31" s="62" t="s">
        <v>501</v>
      </c>
      <c r="I31" s="6">
        <f>'July 2026 - September 2026'!E102</f>
        <v>29388.400000000001</v>
      </c>
    </row>
    <row r="32" spans="1:9" ht="21.6" customHeight="1" x14ac:dyDescent="0.25">
      <c r="A32" s="86"/>
      <c r="B32" s="86"/>
      <c r="C32" s="86"/>
      <c r="D32" s="80"/>
      <c r="E32" s="84"/>
      <c r="H32" s="62" t="s">
        <v>502</v>
      </c>
      <c r="I32" s="6">
        <f>'July 2026 - September 2026'!E112</f>
        <v>31514.400000000001</v>
      </c>
    </row>
    <row r="33" spans="1:9" ht="21.6" customHeight="1" x14ac:dyDescent="0.25">
      <c r="A33" s="13" t="s">
        <v>59</v>
      </c>
      <c r="B33" s="14" t="s">
        <v>60</v>
      </c>
      <c r="C33" s="73"/>
      <c r="D33" s="73"/>
      <c r="E33" s="6">
        <v>204</v>
      </c>
      <c r="H33" s="62" t="s">
        <v>503</v>
      </c>
      <c r="I33" s="6">
        <f>'October 2026 - December 2026'!E94</f>
        <v>33558.400000000001</v>
      </c>
    </row>
    <row r="34" spans="1:9" ht="21.6" customHeight="1" x14ac:dyDescent="0.25">
      <c r="A34" s="13" t="s">
        <v>59</v>
      </c>
      <c r="B34" s="14" t="s">
        <v>61</v>
      </c>
      <c r="C34" s="73"/>
      <c r="D34" s="73"/>
      <c r="E34" s="6">
        <v>207.5</v>
      </c>
      <c r="H34" s="61" t="s">
        <v>62</v>
      </c>
      <c r="I34" s="6">
        <f>'October 2026 - December 2026'!E103</f>
        <v>35616.400000000001</v>
      </c>
    </row>
    <row r="35" spans="1:9" ht="21.6" customHeight="1" x14ac:dyDescent="0.25">
      <c r="A35" s="16" t="s">
        <v>59</v>
      </c>
      <c r="B35" s="17" t="s">
        <v>63</v>
      </c>
      <c r="C35" s="80" t="s">
        <v>64</v>
      </c>
      <c r="D35" s="80"/>
      <c r="E35" s="6">
        <v>9350</v>
      </c>
      <c r="H35" s="61" t="s">
        <v>65</v>
      </c>
      <c r="I35" s="6">
        <f>'October 2026 - December 2026'!E113</f>
        <v>37660.400000000001</v>
      </c>
    </row>
    <row r="36" spans="1:9" ht="21.6" customHeight="1" x14ac:dyDescent="0.25">
      <c r="A36" s="85"/>
      <c r="B36" s="85"/>
      <c r="C36" s="85"/>
      <c r="D36" s="18" t="s">
        <v>37</v>
      </c>
      <c r="E36" s="6">
        <f>SUM(E29:E35)</f>
        <v>20016.5</v>
      </c>
      <c r="H36" s="61" t="s">
        <v>66</v>
      </c>
      <c r="I36" s="6">
        <f>'January 2027 - March 2027'!E93</f>
        <v>39786.400000000001</v>
      </c>
    </row>
    <row r="37" spans="1:9" ht="21.6" customHeight="1" x14ac:dyDescent="0.25">
      <c r="H37" s="61" t="s">
        <v>67</v>
      </c>
      <c r="I37" s="6">
        <f>'January 2027 - March 2027'!E102</f>
        <v>41762.400000000001</v>
      </c>
    </row>
    <row r="38" spans="1:9" ht="21.6" customHeight="1" x14ac:dyDescent="0.25">
      <c r="A38" s="83" t="s">
        <v>68</v>
      </c>
      <c r="B38" s="83"/>
      <c r="C38" s="83"/>
      <c r="H38" s="61" t="s">
        <v>69</v>
      </c>
      <c r="I38" s="6">
        <f>'January 2027 - March 2027'!E112</f>
        <v>43888.4</v>
      </c>
    </row>
    <row r="39" spans="1:9" ht="21.6" customHeight="1" x14ac:dyDescent="0.25">
      <c r="A39" s="22" t="s">
        <v>29</v>
      </c>
      <c r="B39" s="22" t="s">
        <v>30</v>
      </c>
      <c r="C39" s="9" t="s">
        <v>31</v>
      </c>
      <c r="D39" s="20"/>
      <c r="H39" s="61" t="s">
        <v>70</v>
      </c>
      <c r="I39" s="6">
        <f>'April 2027 - June 2027'!E93</f>
        <v>45864.4</v>
      </c>
    </row>
    <row r="40" spans="1:9" ht="21.6" customHeight="1" x14ac:dyDescent="0.25">
      <c r="A40" s="82" t="s">
        <v>71</v>
      </c>
      <c r="B40" s="82"/>
      <c r="C40" s="82"/>
      <c r="H40" s="61" t="s">
        <v>72</v>
      </c>
      <c r="I40" s="6">
        <f>'April 2027 - June 2027'!E102</f>
        <v>47922.400000000001</v>
      </c>
    </row>
    <row r="41" spans="1:9" ht="21.6" customHeight="1" x14ac:dyDescent="0.25">
      <c r="A41" s="13" t="s">
        <v>73</v>
      </c>
      <c r="B41" s="14"/>
      <c r="C41" s="23">
        <v>204</v>
      </c>
      <c r="H41" s="62" t="s">
        <v>504</v>
      </c>
      <c r="I41" s="6">
        <f>'April 2027 - June 2027'!E112</f>
        <v>49966.400000000001</v>
      </c>
    </row>
    <row r="42" spans="1:9" ht="21.6" customHeight="1" x14ac:dyDescent="0.25">
      <c r="A42" s="13" t="s">
        <v>48</v>
      </c>
      <c r="B42" s="4"/>
      <c r="C42" s="23">
        <v>42</v>
      </c>
    </row>
    <row r="43" spans="1:9" ht="21.6" customHeight="1" x14ac:dyDescent="0.25">
      <c r="A43" s="13" t="s">
        <v>74</v>
      </c>
      <c r="B43" s="14" t="s">
        <v>75</v>
      </c>
      <c r="C43" s="23">
        <v>197</v>
      </c>
      <c r="H43" s="8" t="s">
        <v>76</v>
      </c>
      <c r="I43" s="24"/>
    </row>
    <row r="44" spans="1:9" ht="21.6" customHeight="1" x14ac:dyDescent="0.25">
      <c r="A44" s="3"/>
      <c r="B44" s="11" t="s">
        <v>77</v>
      </c>
      <c r="C44" s="23">
        <f>SUM(C41:C43)</f>
        <v>443</v>
      </c>
      <c r="H44" s="9" t="s">
        <v>78</v>
      </c>
      <c r="I44" s="9" t="s">
        <v>79</v>
      </c>
    </row>
    <row r="45" spans="1:9" ht="21.6" customHeight="1" x14ac:dyDescent="0.25">
      <c r="A45" s="82" t="s">
        <v>80</v>
      </c>
      <c r="B45" s="82"/>
      <c r="C45" s="82"/>
      <c r="H45" s="10" t="s">
        <v>81</v>
      </c>
      <c r="I45" s="6">
        <f>C87</f>
        <v>-21083</v>
      </c>
    </row>
    <row r="46" spans="1:9" ht="21.6" customHeight="1" x14ac:dyDescent="0.25">
      <c r="A46" s="13" t="s">
        <v>82</v>
      </c>
      <c r="B46" s="14"/>
      <c r="C46" s="23">
        <v>0</v>
      </c>
      <c r="H46" s="10" t="s">
        <v>83</v>
      </c>
      <c r="I46" s="6">
        <f>C87+SUM(E100,E112,E124)</f>
        <v>-11583</v>
      </c>
    </row>
    <row r="47" spans="1:9" ht="21.6" customHeight="1" x14ac:dyDescent="0.25">
      <c r="A47" s="13" t="s">
        <v>84</v>
      </c>
      <c r="B47" s="14"/>
      <c r="C47" s="23">
        <v>0</v>
      </c>
      <c r="H47" s="25" t="s">
        <v>85</v>
      </c>
      <c r="I47" s="6">
        <f>('July 2024 - September 2024'!C5)</f>
        <v>-8433</v>
      </c>
    </row>
    <row r="48" spans="1:9" ht="21.6" customHeight="1" x14ac:dyDescent="0.25">
      <c r="A48" s="13" t="s">
        <v>86</v>
      </c>
      <c r="B48" s="14"/>
      <c r="C48" s="23">
        <v>0</v>
      </c>
      <c r="H48" s="10" t="s">
        <v>87</v>
      </c>
      <c r="I48" s="6">
        <f>('October 2024 - December 2024'!C5)</f>
        <v>-8433</v>
      </c>
    </row>
    <row r="49" spans="1:9" ht="21.6" customHeight="1" x14ac:dyDescent="0.25">
      <c r="A49" s="13" t="s">
        <v>88</v>
      </c>
      <c r="B49" s="14"/>
      <c r="C49" s="23">
        <v>0</v>
      </c>
      <c r="H49" s="25" t="s">
        <v>89</v>
      </c>
      <c r="I49" s="6">
        <f>('January 2025 - March 2025'!C5)</f>
        <v>-6933</v>
      </c>
    </row>
    <row r="50" spans="1:9" ht="21.6" customHeight="1" x14ac:dyDescent="0.25">
      <c r="A50" s="3"/>
      <c r="B50" s="11" t="s">
        <v>90</v>
      </c>
      <c r="C50" s="23">
        <f>SUM(C46:C49)</f>
        <v>0</v>
      </c>
      <c r="H50" s="25" t="s">
        <v>91</v>
      </c>
      <c r="I50" s="6">
        <f>('April 2025 - June 2025'!C5)</f>
        <v>-5433</v>
      </c>
    </row>
    <row r="51" spans="1:9" ht="21.6" customHeight="1" x14ac:dyDescent="0.25">
      <c r="A51" s="82" t="s">
        <v>92</v>
      </c>
      <c r="B51" s="82"/>
      <c r="C51" s="82"/>
      <c r="H51" s="25" t="s">
        <v>93</v>
      </c>
      <c r="I51" s="6">
        <f>('July 2025 - September 2025'!C5)</f>
        <v>-3933</v>
      </c>
    </row>
    <row r="52" spans="1:9" ht="21.6" customHeight="1" x14ac:dyDescent="0.25">
      <c r="A52" s="13" t="s">
        <v>94</v>
      </c>
      <c r="B52" s="14" t="s">
        <v>95</v>
      </c>
      <c r="C52" s="23">
        <v>0</v>
      </c>
      <c r="H52" s="25" t="s">
        <v>96</v>
      </c>
      <c r="I52" s="6">
        <f>('October 2025 - December 2025'!C5)</f>
        <v>-2433</v>
      </c>
    </row>
    <row r="53" spans="1:9" ht="21.6" customHeight="1" x14ac:dyDescent="0.25">
      <c r="A53" s="13" t="s">
        <v>97</v>
      </c>
      <c r="B53" s="14" t="s">
        <v>98</v>
      </c>
      <c r="C53" s="23">
        <v>0</v>
      </c>
      <c r="D53" s="26"/>
      <c r="H53" s="25" t="s">
        <v>99</v>
      </c>
      <c r="I53" s="6">
        <f>('January 2026 - March 2026'!C5)</f>
        <v>-933</v>
      </c>
    </row>
    <row r="54" spans="1:9" ht="21.6" customHeight="1" x14ac:dyDescent="0.25">
      <c r="A54" s="3"/>
      <c r="B54" s="11" t="s">
        <v>100</v>
      </c>
      <c r="C54" s="23">
        <f>SUM(C52:C53)</f>
        <v>0</v>
      </c>
      <c r="H54" s="25" t="s">
        <v>101</v>
      </c>
      <c r="I54" s="6">
        <f>('April 2026 - June 2026'!C5)</f>
        <v>0</v>
      </c>
    </row>
    <row r="55" spans="1:9" ht="21.6" customHeight="1" x14ac:dyDescent="0.25">
      <c r="A55" s="82" t="s">
        <v>102</v>
      </c>
      <c r="B55" s="82"/>
      <c r="C55" s="82"/>
      <c r="H55" s="25" t="s">
        <v>103</v>
      </c>
      <c r="I55" s="6">
        <f>('July 2026 - September 2026'!C5)</f>
        <v>0</v>
      </c>
    </row>
    <row r="56" spans="1:9" ht="21.6" customHeight="1" x14ac:dyDescent="0.25">
      <c r="A56" s="13" t="s">
        <v>104</v>
      </c>
      <c r="B56" s="14" t="s">
        <v>105</v>
      </c>
      <c r="C56" s="23">
        <v>0</v>
      </c>
      <c r="H56" s="25" t="s">
        <v>106</v>
      </c>
      <c r="I56" s="6">
        <f>('October 2026 - December 2026'!C5)</f>
        <v>0</v>
      </c>
    </row>
    <row r="57" spans="1:9" ht="21.6" customHeight="1" x14ac:dyDescent="0.25">
      <c r="A57" s="3"/>
      <c r="B57" s="14" t="s">
        <v>107</v>
      </c>
      <c r="C57" s="23">
        <v>0</v>
      </c>
      <c r="H57" s="25" t="s">
        <v>108</v>
      </c>
      <c r="I57" s="6">
        <f>('January 2027 - March 2027'!C5)</f>
        <v>0</v>
      </c>
    </row>
    <row r="58" spans="1:9" ht="21.6" customHeight="1" x14ac:dyDescent="0.25">
      <c r="A58" s="3"/>
      <c r="B58" s="14" t="s">
        <v>109</v>
      </c>
      <c r="C58" s="23">
        <v>0</v>
      </c>
      <c r="H58" s="25" t="s">
        <v>110</v>
      </c>
      <c r="I58" s="6">
        <f>('April 2027 - June 2027'!C5)</f>
        <v>0</v>
      </c>
    </row>
    <row r="59" spans="1:9" ht="21.6" customHeight="1" x14ac:dyDescent="0.25">
      <c r="A59" s="3"/>
      <c r="B59" s="11" t="s">
        <v>111</v>
      </c>
      <c r="C59" s="23">
        <f>SUM(C56:C58)</f>
        <v>0</v>
      </c>
    </row>
    <row r="60" spans="1:9" ht="21.6" customHeight="1" x14ac:dyDescent="0.25">
      <c r="A60" s="82" t="s">
        <v>112</v>
      </c>
      <c r="B60" s="82"/>
      <c r="C60" s="82"/>
    </row>
    <row r="61" spans="1:9" ht="21.6" customHeight="1" x14ac:dyDescent="0.25">
      <c r="A61" s="13" t="s">
        <v>113</v>
      </c>
      <c r="B61" s="14" t="s">
        <v>114</v>
      </c>
      <c r="C61" s="23">
        <v>0</v>
      </c>
    </row>
    <row r="62" spans="1:9" ht="30.2" customHeight="1" x14ac:dyDescent="0.25">
      <c r="A62" s="3"/>
      <c r="B62" s="11" t="s">
        <v>115</v>
      </c>
      <c r="C62" s="23">
        <f>SUM(C61)</f>
        <v>0</v>
      </c>
    </row>
    <row r="63" spans="1:9" ht="21.6" customHeight="1" x14ac:dyDescent="0.25">
      <c r="A63" s="82" t="s">
        <v>116</v>
      </c>
      <c r="B63" s="82"/>
      <c r="C63" s="82"/>
    </row>
    <row r="64" spans="1:9" ht="43.15" customHeight="1" x14ac:dyDescent="0.25">
      <c r="A64" s="13" t="s">
        <v>117</v>
      </c>
      <c r="B64" s="14" t="s">
        <v>118</v>
      </c>
      <c r="C64" s="23">
        <v>0</v>
      </c>
    </row>
    <row r="65" spans="1:3" ht="21.6" customHeight="1" x14ac:dyDescent="0.25">
      <c r="A65" s="13" t="s">
        <v>119</v>
      </c>
      <c r="B65" s="14" t="s">
        <v>120</v>
      </c>
      <c r="C65" s="23">
        <v>0</v>
      </c>
    </row>
    <row r="66" spans="1:3" ht="43.15" customHeight="1" x14ac:dyDescent="0.25">
      <c r="A66" s="13" t="s">
        <v>121</v>
      </c>
      <c r="B66" s="14" t="s">
        <v>122</v>
      </c>
      <c r="C66" s="23">
        <v>0</v>
      </c>
    </row>
    <row r="67" spans="1:3" ht="21.6" customHeight="1" x14ac:dyDescent="0.25">
      <c r="A67" s="13" t="s">
        <v>123</v>
      </c>
      <c r="B67" s="14" t="s">
        <v>123</v>
      </c>
      <c r="C67" s="23">
        <v>0</v>
      </c>
    </row>
    <row r="68" spans="1:3" ht="21.6" customHeight="1" x14ac:dyDescent="0.25">
      <c r="A68" s="3"/>
      <c r="B68" s="11" t="s">
        <v>124</v>
      </c>
      <c r="C68" s="23">
        <f>SUM(C64:C67)</f>
        <v>0</v>
      </c>
    </row>
    <row r="69" spans="1:3" ht="21.6" customHeight="1" x14ac:dyDescent="0.25">
      <c r="A69" s="82" t="s">
        <v>125</v>
      </c>
      <c r="B69" s="82"/>
      <c r="C69" s="82"/>
    </row>
    <row r="70" spans="1:3" ht="21.6" customHeight="1" x14ac:dyDescent="0.25">
      <c r="A70" s="13" t="s">
        <v>126</v>
      </c>
      <c r="B70" s="3"/>
      <c r="C70" s="23">
        <v>0</v>
      </c>
    </row>
    <row r="71" spans="1:3" ht="21.6" customHeight="1" x14ac:dyDescent="0.25">
      <c r="A71" s="25" t="s">
        <v>127</v>
      </c>
      <c r="B71" s="4" t="s">
        <v>128</v>
      </c>
      <c r="C71" s="23">
        <v>0</v>
      </c>
    </row>
    <row r="72" spans="1:3" ht="21.6" customHeight="1" x14ac:dyDescent="0.25">
      <c r="A72" s="13" t="s">
        <v>57</v>
      </c>
      <c r="B72" s="14" t="s">
        <v>129</v>
      </c>
      <c r="C72" s="23">
        <v>0</v>
      </c>
    </row>
    <row r="73" spans="1:3" ht="21.6" customHeight="1" x14ac:dyDescent="0.25">
      <c r="A73" s="3"/>
      <c r="B73" s="11" t="s">
        <v>130</v>
      </c>
      <c r="C73" s="23">
        <f>SUM(C70:C72)</f>
        <v>0</v>
      </c>
    </row>
    <row r="74" spans="1:3" ht="21.6" customHeight="1" x14ac:dyDescent="0.25">
      <c r="A74" s="82" t="s">
        <v>131</v>
      </c>
      <c r="B74" s="82"/>
      <c r="C74" s="82"/>
    </row>
    <row r="75" spans="1:3" ht="21.6" customHeight="1" x14ac:dyDescent="0.25">
      <c r="A75" s="13" t="s">
        <v>132</v>
      </c>
      <c r="B75" s="4" t="s">
        <v>133</v>
      </c>
      <c r="C75" s="23">
        <v>300</v>
      </c>
    </row>
    <row r="76" spans="1:3" ht="21.6" customHeight="1" x14ac:dyDescent="0.25">
      <c r="A76" s="13" t="s">
        <v>134</v>
      </c>
      <c r="B76" s="4" t="s">
        <v>135</v>
      </c>
      <c r="C76" s="23">
        <v>0</v>
      </c>
    </row>
    <row r="77" spans="1:3" ht="21.6" customHeight="1" x14ac:dyDescent="0.25">
      <c r="A77" s="13" t="s">
        <v>136</v>
      </c>
      <c r="B77" s="4" t="s">
        <v>137</v>
      </c>
      <c r="C77" s="23">
        <v>0</v>
      </c>
    </row>
    <row r="78" spans="1:3" ht="21.6" customHeight="1" x14ac:dyDescent="0.25">
      <c r="A78" s="13" t="s">
        <v>138</v>
      </c>
      <c r="B78" s="14" t="s">
        <v>139</v>
      </c>
      <c r="C78" s="23">
        <v>760</v>
      </c>
    </row>
    <row r="79" spans="1:3" ht="21.6" customHeight="1" x14ac:dyDescent="0.25">
      <c r="A79" s="25"/>
      <c r="B79" s="27" t="s">
        <v>140</v>
      </c>
      <c r="C79" s="23">
        <f>SUM(C75:C78)</f>
        <v>1060</v>
      </c>
    </row>
    <row r="80" spans="1:3" ht="21.6" customHeight="1" x14ac:dyDescent="0.25">
      <c r="A80" s="3"/>
      <c r="B80" s="27" t="s">
        <v>141</v>
      </c>
      <c r="C80" s="23">
        <f>C44+C50+C54+C59+C62+C68+C73+C79</f>
        <v>1503</v>
      </c>
    </row>
    <row r="81" spans="1:5" ht="21.6" customHeight="1" x14ac:dyDescent="0.25">
      <c r="A81" s="82" t="s">
        <v>142</v>
      </c>
      <c r="B81" s="82"/>
      <c r="C81" s="82"/>
    </row>
    <row r="82" spans="1:5" ht="21.6" customHeight="1" x14ac:dyDescent="0.25">
      <c r="A82" s="25" t="s">
        <v>143</v>
      </c>
      <c r="B82" s="4"/>
      <c r="C82" s="6">
        <v>-14583</v>
      </c>
    </row>
    <row r="83" spans="1:5" ht="21.6" customHeight="1" x14ac:dyDescent="0.25">
      <c r="A83" s="25" t="s">
        <v>144</v>
      </c>
      <c r="B83" s="4"/>
      <c r="C83" s="6">
        <f>-5000</f>
        <v>-5000</v>
      </c>
    </row>
    <row r="84" spans="1:5" ht="21.6" customHeight="1" x14ac:dyDescent="0.25">
      <c r="A84" s="25" t="s">
        <v>145</v>
      </c>
      <c r="B84" s="4"/>
      <c r="C84" s="6">
        <f>-1500</f>
        <v>-1500</v>
      </c>
    </row>
    <row r="85" spans="1:5" ht="43.15" customHeight="1" x14ac:dyDescent="0.25">
      <c r="A85" s="13" t="s">
        <v>146</v>
      </c>
      <c r="B85" s="4"/>
      <c r="C85" s="6">
        <v>0</v>
      </c>
    </row>
    <row r="86" spans="1:5" ht="43.15" customHeight="1" x14ac:dyDescent="0.25">
      <c r="A86" s="13" t="s">
        <v>147</v>
      </c>
      <c r="B86" s="4"/>
      <c r="C86" s="6">
        <v>0</v>
      </c>
    </row>
    <row r="87" spans="1:5" ht="43.15" customHeight="1" x14ac:dyDescent="0.25">
      <c r="A87" s="3"/>
      <c r="B87" s="27" t="s">
        <v>148</v>
      </c>
      <c r="C87" s="6">
        <f>SUM(C82:C86)</f>
        <v>-21083</v>
      </c>
    </row>
    <row r="88" spans="1:5" ht="21.6" customHeight="1" x14ac:dyDescent="0.25">
      <c r="A88" s="3"/>
      <c r="B88" s="11" t="s">
        <v>149</v>
      </c>
      <c r="C88" s="23">
        <f>C80</f>
        <v>1503</v>
      </c>
    </row>
    <row r="89" spans="1:5" ht="21.6" customHeight="1" x14ac:dyDescent="0.25"/>
    <row r="90" spans="1:5" ht="43.15" customHeight="1" x14ac:dyDescent="0.25"/>
    <row r="91" spans="1:5" ht="21.6" customHeight="1" x14ac:dyDescent="0.25">
      <c r="A91" s="78" t="s">
        <v>150</v>
      </c>
      <c r="B91" s="78"/>
      <c r="C91" s="78"/>
      <c r="D91" s="78"/>
      <c r="E91" s="78"/>
    </row>
    <row r="92" spans="1:5" ht="21.6" customHeight="1" x14ac:dyDescent="0.25">
      <c r="A92" s="78" t="s">
        <v>151</v>
      </c>
      <c r="B92" s="78"/>
      <c r="C92" s="78" t="s">
        <v>30</v>
      </c>
      <c r="D92" s="78"/>
      <c r="E92" s="28" t="s">
        <v>31</v>
      </c>
    </row>
    <row r="93" spans="1:5" ht="21.6" customHeight="1" x14ac:dyDescent="0.25">
      <c r="A93" s="74" t="s">
        <v>152</v>
      </c>
      <c r="B93" s="74"/>
      <c r="C93" s="73"/>
      <c r="D93" s="73"/>
      <c r="E93" s="23">
        <f>C88</f>
        <v>1503</v>
      </c>
    </row>
    <row r="94" spans="1:5" ht="21.6" customHeight="1" x14ac:dyDescent="0.25">
      <c r="A94" s="76"/>
      <c r="B94" s="76"/>
      <c r="C94" s="81" t="s">
        <v>153</v>
      </c>
      <c r="D94" s="81"/>
      <c r="E94" s="6">
        <f>I3</f>
        <v>0</v>
      </c>
    </row>
    <row r="95" spans="1:5" ht="21.6" customHeight="1" x14ac:dyDescent="0.25"/>
    <row r="96" spans="1:5" ht="21.6" customHeight="1" x14ac:dyDescent="0.25">
      <c r="A96" s="78" t="s">
        <v>154</v>
      </c>
      <c r="B96" s="78"/>
      <c r="C96" s="78"/>
      <c r="D96" s="78"/>
      <c r="E96" s="78"/>
    </row>
    <row r="97" spans="1:5" ht="21.6" customHeight="1" x14ac:dyDescent="0.25">
      <c r="A97" s="78" t="s">
        <v>151</v>
      </c>
      <c r="B97" s="78"/>
      <c r="C97" s="78" t="s">
        <v>30</v>
      </c>
      <c r="D97" s="78"/>
      <c r="E97" s="28" t="s">
        <v>31</v>
      </c>
    </row>
    <row r="98" spans="1:5" ht="21.6" customHeight="1" x14ac:dyDescent="0.25">
      <c r="A98" s="74" t="s">
        <v>155</v>
      </c>
      <c r="B98" s="74"/>
      <c r="C98" s="79"/>
      <c r="D98" s="79"/>
      <c r="E98" s="6">
        <f>E94</f>
        <v>0</v>
      </c>
    </row>
    <row r="99" spans="1:5" ht="21.6" customHeight="1" x14ac:dyDescent="0.25">
      <c r="A99" s="74" t="s">
        <v>131</v>
      </c>
      <c r="B99" s="74"/>
      <c r="C99" s="73" t="s">
        <v>156</v>
      </c>
      <c r="D99" s="73"/>
      <c r="E99" s="23">
        <v>0</v>
      </c>
    </row>
    <row r="100" spans="1:5" ht="21.6" customHeight="1" x14ac:dyDescent="0.25">
      <c r="A100" s="74"/>
      <c r="B100" s="74"/>
      <c r="C100" s="73" t="s">
        <v>157</v>
      </c>
      <c r="D100" s="73"/>
      <c r="E100" s="23">
        <v>1000</v>
      </c>
    </row>
    <row r="101" spans="1:5" ht="21.6" customHeight="1" x14ac:dyDescent="0.25">
      <c r="A101" s="74"/>
      <c r="B101" s="74"/>
      <c r="C101" s="73" t="s">
        <v>158</v>
      </c>
      <c r="D101" s="73"/>
      <c r="E101" s="23">
        <v>140</v>
      </c>
    </row>
    <row r="102" spans="1:5" ht="21.6" customHeight="1" x14ac:dyDescent="0.25">
      <c r="A102" s="74"/>
      <c r="B102" s="74"/>
      <c r="C102" s="73" t="s">
        <v>159</v>
      </c>
      <c r="D102" s="73"/>
      <c r="E102" s="23">
        <v>68</v>
      </c>
    </row>
    <row r="103" spans="1:5" ht="21.6" customHeight="1" x14ac:dyDescent="0.25">
      <c r="A103" s="74"/>
      <c r="B103" s="74"/>
      <c r="C103" s="73" t="s">
        <v>160</v>
      </c>
      <c r="D103" s="73"/>
      <c r="E103" s="23">
        <v>420</v>
      </c>
    </row>
    <row r="104" spans="1:5" ht="21.6" customHeight="1" x14ac:dyDescent="0.25">
      <c r="A104" s="74"/>
      <c r="B104" s="74"/>
      <c r="C104" s="73" t="s">
        <v>161</v>
      </c>
      <c r="D104" s="73"/>
      <c r="E104" s="23">
        <v>775.68</v>
      </c>
    </row>
    <row r="105" spans="1:5" ht="21.6" customHeight="1" x14ac:dyDescent="0.25">
      <c r="A105" s="74" t="s">
        <v>152</v>
      </c>
      <c r="B105" s="74"/>
      <c r="C105" s="73" t="s">
        <v>162</v>
      </c>
      <c r="D105" s="73"/>
      <c r="E105" s="23">
        <f>C88</f>
        <v>1503</v>
      </c>
    </row>
    <row r="106" spans="1:5" ht="21.6" customHeight="1" x14ac:dyDescent="0.25">
      <c r="A106" s="76"/>
      <c r="B106" s="76"/>
      <c r="C106" s="77" t="s">
        <v>163</v>
      </c>
      <c r="D106" s="77"/>
      <c r="E106" s="6">
        <f>SUM(E24,E98)-SUM(E99:E105)</f>
        <v>-416.67999999999984</v>
      </c>
    </row>
    <row r="107" spans="1:5" ht="21.6" customHeight="1" x14ac:dyDescent="0.25">
      <c r="A107" s="30"/>
      <c r="B107" s="30"/>
      <c r="C107" s="30"/>
      <c r="D107" s="30"/>
      <c r="E107" s="30"/>
    </row>
    <row r="108" spans="1:5" ht="21.6" customHeight="1" x14ac:dyDescent="0.25">
      <c r="A108" s="30"/>
      <c r="B108" s="30"/>
      <c r="C108" s="30"/>
      <c r="D108" s="30"/>
      <c r="E108" s="30"/>
    </row>
    <row r="109" spans="1:5" ht="21.6" customHeight="1" x14ac:dyDescent="0.25">
      <c r="A109" s="78" t="s">
        <v>164</v>
      </c>
      <c r="B109" s="78"/>
      <c r="C109" s="78"/>
      <c r="D109" s="78"/>
      <c r="E109" s="78"/>
    </row>
    <row r="110" spans="1:5" ht="21.6" customHeight="1" x14ac:dyDescent="0.25">
      <c r="A110" s="78" t="s">
        <v>151</v>
      </c>
      <c r="B110" s="78"/>
      <c r="C110" s="78" t="s">
        <v>30</v>
      </c>
      <c r="D110" s="78"/>
      <c r="E110" s="28" t="s">
        <v>31</v>
      </c>
    </row>
    <row r="111" spans="1:5" ht="21.6" customHeight="1" x14ac:dyDescent="0.25">
      <c r="A111" s="74" t="s">
        <v>165</v>
      </c>
      <c r="B111" s="74"/>
      <c r="C111" s="79"/>
      <c r="D111" s="79"/>
      <c r="E111" s="6">
        <f>E106</f>
        <v>-416.67999999999984</v>
      </c>
    </row>
    <row r="112" spans="1:5" ht="21.6" customHeight="1" x14ac:dyDescent="0.25">
      <c r="A112" s="74" t="s">
        <v>131</v>
      </c>
      <c r="B112" s="74"/>
      <c r="C112" s="73" t="s">
        <v>166</v>
      </c>
      <c r="D112" s="73"/>
      <c r="E112" s="23">
        <v>4000</v>
      </c>
    </row>
    <row r="113" spans="1:5" ht="21.6" customHeight="1" x14ac:dyDescent="0.25">
      <c r="A113" s="74"/>
      <c r="B113" s="74"/>
      <c r="C113" s="73" t="s">
        <v>167</v>
      </c>
      <c r="D113" s="73"/>
      <c r="E113" s="23">
        <v>2254</v>
      </c>
    </row>
    <row r="114" spans="1:5" ht="43.15" customHeight="1" x14ac:dyDescent="0.25">
      <c r="A114" s="74"/>
      <c r="B114" s="74"/>
      <c r="C114" s="80" t="s">
        <v>168</v>
      </c>
      <c r="D114" s="80"/>
      <c r="E114" s="23">
        <v>560</v>
      </c>
    </row>
    <row r="115" spans="1:5" ht="21.6" customHeight="1" x14ac:dyDescent="0.25">
      <c r="A115" s="74"/>
      <c r="B115" s="74"/>
      <c r="C115" s="73" t="s">
        <v>169</v>
      </c>
      <c r="D115" s="73"/>
      <c r="E115" s="23">
        <v>0</v>
      </c>
    </row>
    <row r="116" spans="1:5" ht="43.15" customHeight="1" x14ac:dyDescent="0.25">
      <c r="A116" s="74"/>
      <c r="B116" s="74"/>
      <c r="C116" s="80" t="s">
        <v>170</v>
      </c>
      <c r="D116" s="80"/>
      <c r="E116" s="23">
        <v>700</v>
      </c>
    </row>
    <row r="117" spans="1:5" ht="21.6" customHeight="1" x14ac:dyDescent="0.25">
      <c r="A117" s="74"/>
      <c r="B117" s="74"/>
      <c r="C117" s="80" t="s">
        <v>171</v>
      </c>
      <c r="D117" s="80"/>
      <c r="E117" s="23">
        <v>498</v>
      </c>
    </row>
    <row r="118" spans="1:5" ht="21.6" customHeight="1" x14ac:dyDescent="0.25">
      <c r="A118" s="74"/>
      <c r="B118" s="74"/>
      <c r="C118" s="73" t="s">
        <v>172</v>
      </c>
      <c r="D118" s="73"/>
      <c r="E118" s="23">
        <v>368</v>
      </c>
    </row>
    <row r="119" spans="1:5" ht="21.6" customHeight="1" x14ac:dyDescent="0.25">
      <c r="A119" s="74"/>
      <c r="B119" s="74"/>
      <c r="C119" s="73" t="s">
        <v>173</v>
      </c>
      <c r="D119" s="73"/>
      <c r="E119" s="23">
        <v>204</v>
      </c>
    </row>
    <row r="120" spans="1:5" ht="21.6" customHeight="1" x14ac:dyDescent="0.25">
      <c r="A120" s="74"/>
      <c r="B120" s="74"/>
      <c r="C120" s="73" t="s">
        <v>174</v>
      </c>
      <c r="D120" s="73"/>
      <c r="E120" s="23">
        <v>207.5</v>
      </c>
    </row>
    <row r="121" spans="1:5" ht="21.6" customHeight="1" x14ac:dyDescent="0.25">
      <c r="A121" s="74"/>
      <c r="B121" s="74"/>
      <c r="C121" s="73" t="s">
        <v>175</v>
      </c>
      <c r="D121" s="73"/>
      <c r="E121" s="23">
        <v>187</v>
      </c>
    </row>
    <row r="122" spans="1:5" ht="21.6" customHeight="1" x14ac:dyDescent="0.25">
      <c r="A122" s="74"/>
      <c r="B122" s="74"/>
      <c r="C122" s="73" t="s">
        <v>176</v>
      </c>
      <c r="D122" s="73"/>
      <c r="E122" s="23">
        <v>391.5</v>
      </c>
    </row>
    <row r="123" spans="1:5" ht="21.6" customHeight="1" x14ac:dyDescent="0.25">
      <c r="A123" s="74"/>
      <c r="B123" s="74"/>
      <c r="C123" s="73" t="s">
        <v>177</v>
      </c>
      <c r="D123" s="73"/>
      <c r="E123" s="23">
        <v>966.7</v>
      </c>
    </row>
    <row r="124" spans="1:5" ht="21.6" customHeight="1" x14ac:dyDescent="0.25">
      <c r="A124" s="74"/>
      <c r="B124" s="74"/>
      <c r="C124" s="73" t="s">
        <v>178</v>
      </c>
      <c r="D124" s="73"/>
      <c r="E124" s="23">
        <v>4500</v>
      </c>
    </row>
    <row r="125" spans="1:5" ht="21.6" customHeight="1" x14ac:dyDescent="0.25">
      <c r="A125" s="74" t="s">
        <v>152</v>
      </c>
      <c r="B125" s="74"/>
      <c r="C125" s="75"/>
      <c r="D125" s="75"/>
      <c r="E125" s="23">
        <f>C88</f>
        <v>1503</v>
      </c>
    </row>
    <row r="126" spans="1:5" ht="21.6" customHeight="1" x14ac:dyDescent="0.25">
      <c r="A126" s="76"/>
      <c r="B126" s="76"/>
      <c r="C126" s="77" t="s">
        <v>163</v>
      </c>
      <c r="D126" s="77"/>
      <c r="E126" s="6">
        <f>(E36+E111)-SUM(E112:E125)</f>
        <v>3260.119999999999</v>
      </c>
    </row>
    <row r="127" spans="1:5" ht="21.6" customHeight="1" x14ac:dyDescent="0.25"/>
    <row r="128" spans="1:5" ht="21.6" customHeight="1" x14ac:dyDescent="0.25"/>
    <row r="129" ht="21.6" customHeight="1" x14ac:dyDescent="0.25"/>
    <row r="130" ht="21.6" customHeight="1" x14ac:dyDescent="0.25"/>
    <row r="131" ht="21.6" customHeight="1" x14ac:dyDescent="0.25"/>
    <row r="132" ht="21.6" customHeight="1" x14ac:dyDescent="0.25"/>
    <row r="133" ht="13.5" customHeight="1" x14ac:dyDescent="0.25"/>
    <row r="134" ht="17.25" customHeight="1" x14ac:dyDescent="0.25"/>
    <row r="135" ht="21.6" customHeight="1" x14ac:dyDescent="0.25"/>
    <row r="136" ht="21.6" customHeight="1" x14ac:dyDescent="0.25"/>
    <row r="137" ht="21.6" customHeight="1" x14ac:dyDescent="0.25"/>
    <row r="138" ht="21.6" customHeight="1" x14ac:dyDescent="0.25"/>
    <row r="139" ht="21.6" customHeight="1" x14ac:dyDescent="0.25"/>
    <row r="140" ht="30.2" customHeight="1" x14ac:dyDescent="0.25"/>
    <row r="141" ht="21.6" customHeight="1" x14ac:dyDescent="0.25"/>
    <row r="142" ht="30.2" customHeight="1" x14ac:dyDescent="0.25"/>
    <row r="143" ht="21.6" customHeight="1" x14ac:dyDescent="0.25"/>
    <row r="144" ht="21.6" customHeight="1" x14ac:dyDescent="0.25"/>
    <row r="145" spans="1:2" ht="21.6" customHeight="1" x14ac:dyDescent="0.25"/>
    <row r="146" spans="1:2" ht="21.6" customHeight="1" x14ac:dyDescent="0.25"/>
    <row r="147" spans="1:2" ht="21.6" customHeight="1" x14ac:dyDescent="0.25"/>
    <row r="148" spans="1:2" ht="21.6" customHeight="1" x14ac:dyDescent="0.25"/>
    <row r="149" spans="1:2" ht="21.6" customHeight="1" x14ac:dyDescent="0.25"/>
    <row r="150" spans="1:2" ht="21.6" customHeight="1" x14ac:dyDescent="0.25"/>
    <row r="151" spans="1:2" ht="21.6" customHeight="1" x14ac:dyDescent="0.25"/>
    <row r="152" spans="1:2" ht="21.6" customHeight="1" x14ac:dyDescent="0.25"/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  <row r="1026" spans="1:2" ht="13.5" customHeight="1" x14ac:dyDescent="0.25">
      <c r="A1026" s="15"/>
      <c r="B1026" s="15"/>
    </row>
    <row r="1027" spans="1:2" ht="13.5" customHeight="1" x14ac:dyDescent="0.25">
      <c r="A1027" s="15"/>
      <c r="B1027" s="15"/>
    </row>
    <row r="1028" spans="1:2" ht="13.5" customHeight="1" x14ac:dyDescent="0.25">
      <c r="A1028" s="15"/>
      <c r="B1028" s="15"/>
    </row>
    <row r="1029" spans="1:2" ht="13.5" customHeight="1" x14ac:dyDescent="0.25">
      <c r="A1029" s="15"/>
      <c r="B1029" s="15"/>
    </row>
    <row r="1030" spans="1:2" ht="13.5" customHeight="1" x14ac:dyDescent="0.25">
      <c r="A1030" s="15"/>
      <c r="B1030" s="15"/>
    </row>
    <row r="1031" spans="1:2" ht="13.5" customHeight="1" x14ac:dyDescent="0.25">
      <c r="A1031" s="15"/>
      <c r="B1031" s="15"/>
    </row>
    <row r="1032" spans="1:2" ht="13.5" customHeight="1" x14ac:dyDescent="0.25">
      <c r="A1032" s="15"/>
      <c r="B1032" s="15"/>
    </row>
    <row r="1033" spans="1:2" ht="13.5" customHeight="1" x14ac:dyDescent="0.25">
      <c r="A1033" s="15"/>
      <c r="B1033" s="15"/>
    </row>
    <row r="1034" spans="1:2" ht="13.5" customHeight="1" x14ac:dyDescent="0.25">
      <c r="A1034" s="15"/>
      <c r="B1034" s="15"/>
    </row>
    <row r="1035" spans="1:2" ht="13.5" customHeight="1" x14ac:dyDescent="0.25">
      <c r="A1035" s="15"/>
      <c r="B1035" s="15"/>
    </row>
    <row r="1036" spans="1:2" ht="13.5" customHeight="1" x14ac:dyDescent="0.25">
      <c r="A1036" s="15"/>
      <c r="B1036" s="15"/>
    </row>
    <row r="1037" spans="1:2" ht="13.5" customHeight="1" x14ac:dyDescent="0.25">
      <c r="A1037" s="15"/>
      <c r="B1037" s="15"/>
    </row>
    <row r="1038" spans="1:2" ht="13.5" customHeight="1" x14ac:dyDescent="0.25">
      <c r="A1038" s="15"/>
      <c r="B1038" s="15"/>
    </row>
    <row r="1039" spans="1:2" ht="13.5" customHeight="1" x14ac:dyDescent="0.25">
      <c r="A1039" s="15"/>
      <c r="B1039" s="15"/>
    </row>
    <row r="1040" spans="1:2" ht="13.5" customHeight="1" x14ac:dyDescent="0.25">
      <c r="A1040" s="15"/>
      <c r="B1040" s="15"/>
    </row>
    <row r="1041" spans="1:2" ht="13.5" customHeight="1" x14ac:dyDescent="0.25">
      <c r="A1041" s="15"/>
      <c r="B1041" s="15"/>
    </row>
    <row r="1042" spans="1:2" ht="13.5" customHeight="1" x14ac:dyDescent="0.25">
      <c r="A1042" s="15"/>
      <c r="B1042" s="15"/>
    </row>
    <row r="1043" spans="1:2" ht="13.5" customHeight="1" x14ac:dyDescent="0.25">
      <c r="A1043" s="15"/>
      <c r="B1043" s="15"/>
    </row>
    <row r="1044" spans="1:2" ht="13.5" customHeight="1" x14ac:dyDescent="0.25">
      <c r="A1044" s="15"/>
      <c r="B1044" s="15"/>
    </row>
    <row r="1045" spans="1:2" ht="13.5" customHeight="1" x14ac:dyDescent="0.25">
      <c r="A1045" s="15"/>
      <c r="B1045" s="15"/>
    </row>
    <row r="1046" spans="1:2" ht="13.5" customHeight="1" x14ac:dyDescent="0.25">
      <c r="A1046" s="15"/>
      <c r="B1046" s="15"/>
    </row>
    <row r="1047" spans="1:2" ht="13.5" customHeight="1" x14ac:dyDescent="0.25">
      <c r="A1047" s="15"/>
      <c r="B1047" s="15"/>
    </row>
    <row r="1048" spans="1:2" ht="13.5" customHeight="1" x14ac:dyDescent="0.25">
      <c r="A1048" s="15"/>
      <c r="B1048" s="15"/>
    </row>
    <row r="1049" spans="1:2" ht="13.5" customHeight="1" x14ac:dyDescent="0.25">
      <c r="A1049" s="15"/>
      <c r="B1049" s="15"/>
    </row>
    <row r="1050" spans="1:2" ht="13.5" customHeight="1" x14ac:dyDescent="0.25">
      <c r="A1050" s="15"/>
      <c r="B1050" s="15"/>
    </row>
    <row r="1051" spans="1:2" ht="13.5" customHeight="1" x14ac:dyDescent="0.25">
      <c r="A1051" s="15"/>
      <c r="B1051" s="15"/>
    </row>
    <row r="1052" spans="1:2" ht="13.5" customHeight="1" x14ac:dyDescent="0.25">
      <c r="A1052" s="15"/>
      <c r="B1052" s="15"/>
    </row>
    <row r="1053" spans="1:2" ht="13.5" customHeight="1" x14ac:dyDescent="0.25">
      <c r="A1053" s="15"/>
      <c r="B1053" s="15"/>
    </row>
    <row r="1054" spans="1:2" ht="13.5" customHeight="1" x14ac:dyDescent="0.25">
      <c r="A1054" s="15"/>
      <c r="B1054" s="15"/>
    </row>
    <row r="1055" spans="1:2" ht="13.5" customHeight="1" x14ac:dyDescent="0.25">
      <c r="A1055" s="15"/>
      <c r="B1055" s="15"/>
    </row>
    <row r="1056" spans="1:2" ht="13.5" customHeight="1" x14ac:dyDescent="0.25">
      <c r="A1056" s="15"/>
      <c r="B1056" s="15"/>
    </row>
    <row r="1057" spans="1:2" ht="13.5" customHeight="1" x14ac:dyDescent="0.25">
      <c r="A1057" s="15"/>
      <c r="B1057" s="15"/>
    </row>
    <row r="1058" spans="1:2" ht="13.5" customHeight="1" x14ac:dyDescent="0.25">
      <c r="A1058" s="15"/>
      <c r="B1058" s="15"/>
    </row>
    <row r="1059" spans="1:2" ht="13.5" customHeight="1" x14ac:dyDescent="0.25">
      <c r="A1059" s="15"/>
      <c r="B1059" s="15"/>
    </row>
    <row r="1060" spans="1:2" ht="13.5" customHeight="1" x14ac:dyDescent="0.25">
      <c r="A1060" s="15"/>
      <c r="B1060" s="15"/>
    </row>
    <row r="1061" spans="1:2" ht="13.5" customHeight="1" x14ac:dyDescent="0.25">
      <c r="A1061" s="15"/>
      <c r="B1061" s="15"/>
    </row>
    <row r="1062" spans="1:2" ht="13.5" customHeight="1" x14ac:dyDescent="0.25">
      <c r="A1062" s="15"/>
      <c r="B1062" s="15"/>
    </row>
    <row r="1063" spans="1:2" ht="13.5" customHeight="1" x14ac:dyDescent="0.25">
      <c r="A1063" s="15"/>
      <c r="B1063" s="15"/>
    </row>
    <row r="1064" spans="1:2" ht="13.5" customHeight="1" x14ac:dyDescent="0.25">
      <c r="A1064" s="15"/>
      <c r="B1064" s="15"/>
    </row>
    <row r="1065" spans="1:2" ht="13.5" customHeight="1" x14ac:dyDescent="0.25">
      <c r="A1065" s="15"/>
      <c r="B1065" s="15"/>
    </row>
  </sheetData>
  <mergeCells count="88">
    <mergeCell ref="A1:F1"/>
    <mergeCell ref="H1:I1"/>
    <mergeCell ref="A2:C2"/>
    <mergeCell ref="D2:F2"/>
    <mergeCell ref="A3:A11"/>
    <mergeCell ref="D3:D11"/>
    <mergeCell ref="C12:F12"/>
    <mergeCell ref="A14:E14"/>
    <mergeCell ref="C15:D15"/>
    <mergeCell ref="C16:D16"/>
    <mergeCell ref="A17:C17"/>
    <mergeCell ref="A19:E19"/>
    <mergeCell ref="C20:D20"/>
    <mergeCell ref="C21:D21"/>
    <mergeCell ref="C22:D22"/>
    <mergeCell ref="C23:D23"/>
    <mergeCell ref="A24:C24"/>
    <mergeCell ref="A26:E26"/>
    <mergeCell ref="A27:A28"/>
    <mergeCell ref="B27:B28"/>
    <mergeCell ref="C27:D28"/>
    <mergeCell ref="E27:E28"/>
    <mergeCell ref="C29:D29"/>
    <mergeCell ref="C30:D30"/>
    <mergeCell ref="A31:A32"/>
    <mergeCell ref="B31:B32"/>
    <mergeCell ref="C31:D32"/>
    <mergeCell ref="E31:E32"/>
    <mergeCell ref="C33:D33"/>
    <mergeCell ref="C34:D34"/>
    <mergeCell ref="C35:D35"/>
    <mergeCell ref="A36:C36"/>
    <mergeCell ref="A38:C38"/>
    <mergeCell ref="A40:C40"/>
    <mergeCell ref="A45:C45"/>
    <mergeCell ref="A51:C51"/>
    <mergeCell ref="A55:C55"/>
    <mergeCell ref="A60:C60"/>
    <mergeCell ref="A63:C63"/>
    <mergeCell ref="A69:C69"/>
    <mergeCell ref="A74:C74"/>
    <mergeCell ref="A81:C81"/>
    <mergeCell ref="A91:E91"/>
    <mergeCell ref="A92:B92"/>
    <mergeCell ref="C92:D92"/>
    <mergeCell ref="A93:B93"/>
    <mergeCell ref="C93:D93"/>
    <mergeCell ref="A94:B94"/>
    <mergeCell ref="C94:D94"/>
    <mergeCell ref="A96:E96"/>
    <mergeCell ref="A97:B97"/>
    <mergeCell ref="C97:D97"/>
    <mergeCell ref="A98:B98"/>
    <mergeCell ref="C98:D98"/>
    <mergeCell ref="A99:B104"/>
    <mergeCell ref="C99:D99"/>
    <mergeCell ref="C100:D100"/>
    <mergeCell ref="C101:D101"/>
    <mergeCell ref="C102:D102"/>
    <mergeCell ref="C103:D103"/>
    <mergeCell ref="C104:D104"/>
    <mergeCell ref="A105:B105"/>
    <mergeCell ref="C105:D105"/>
    <mergeCell ref="A106:B106"/>
    <mergeCell ref="C106:D106"/>
    <mergeCell ref="A109:E109"/>
    <mergeCell ref="A110:B110"/>
    <mergeCell ref="C110:D110"/>
    <mergeCell ref="A111:B111"/>
    <mergeCell ref="C111:D111"/>
    <mergeCell ref="A112:B124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A125:B125"/>
    <mergeCell ref="C125:D125"/>
    <mergeCell ref="A126:B126"/>
    <mergeCell ref="C126:D126"/>
  </mergeCells>
  <conditionalFormatting sqref="C20:C21 D21 C26 C40:C55 C62 E67 E73:E79 E86:E88 E91:E99">
    <cfRule type="cellIs" dxfId="129" priority="2" operator="equal">
      <formula>0</formula>
    </cfRule>
  </conditionalFormatting>
  <pageMargins left="0.75" right="0.75" top="0.33958333333333302" bottom="1" header="0.511811023622047" footer="0.511811023622047"/>
  <pageSetup paperSize="9"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54"/>
  <sheetViews>
    <sheetView topLeftCell="A106" zoomScaleNormal="100" workbookViewId="0">
      <selection activeCell="C92" sqref="C92"/>
    </sheetView>
  </sheetViews>
  <sheetFormatPr defaultColWidth="14.42578125" defaultRowHeight="15" x14ac:dyDescent="0.25"/>
  <cols>
    <col min="1" max="2" width="32.42578125" customWidth="1"/>
    <col min="3" max="5" width="23.28515625" customWidth="1"/>
    <col min="6" max="6" width="9" customWidth="1"/>
    <col min="7" max="7" width="38.85546875" customWidth="1"/>
    <col min="8" max="8" width="10.42578125" style="31" customWidth="1"/>
    <col min="9" max="9" width="19.42578125" customWidth="1"/>
    <col min="10" max="25" width="9" customWidth="1"/>
  </cols>
  <sheetData>
    <row r="1" spans="1:32" ht="21.6" customHeight="1" x14ac:dyDescent="0.25">
      <c r="A1" s="94" t="s">
        <v>179</v>
      </c>
      <c r="B1" s="94"/>
      <c r="C1" s="94"/>
      <c r="D1" s="94"/>
      <c r="E1" s="94"/>
      <c r="F1" s="15"/>
      <c r="G1" s="15"/>
      <c r="H1" s="20"/>
      <c r="I1" s="15"/>
    </row>
    <row r="2" spans="1:32" ht="21.6" customHeight="1" x14ac:dyDescent="0.25">
      <c r="A2" s="3"/>
      <c r="B2" s="3"/>
      <c r="C2" s="3"/>
      <c r="D2" s="3"/>
      <c r="E2" s="3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32" ht="64.900000000000006" customHeight="1" x14ac:dyDescent="0.25">
      <c r="A3" s="7" t="s">
        <v>6</v>
      </c>
      <c r="B3" s="7" t="s">
        <v>180</v>
      </c>
      <c r="C3" s="6">
        <f>E141</f>
        <v>502.71000000000004</v>
      </c>
      <c r="D3" s="12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32" ht="21.6" customHeight="1" x14ac:dyDescent="0.25">
      <c r="A4" s="103" t="s">
        <v>22</v>
      </c>
      <c r="B4" s="103"/>
      <c r="C4" s="6">
        <f>SUM(C3)</f>
        <v>502.71000000000004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32" ht="21.6" customHeight="1" x14ac:dyDescent="0.25">
      <c r="A5" s="77" t="s">
        <v>24</v>
      </c>
      <c r="B5" s="77"/>
      <c r="C5" s="6">
        <f>C95</f>
        <v>-8433</v>
      </c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32" ht="13.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32" ht="13.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32" ht="21.6" customHeight="1" x14ac:dyDescent="0.25">
      <c r="A8" s="88" t="s">
        <v>181</v>
      </c>
      <c r="B8" s="88"/>
      <c r="C8" s="88"/>
      <c r="D8" s="88"/>
      <c r="E8" s="88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32" ht="21.6" customHeight="1" x14ac:dyDescent="0.25">
      <c r="A9" s="1" t="s">
        <v>4</v>
      </c>
      <c r="B9" s="1" t="s">
        <v>29</v>
      </c>
      <c r="C9" s="89" t="s">
        <v>30</v>
      </c>
      <c r="D9" s="89"/>
      <c r="E9" s="5" t="s">
        <v>31</v>
      </c>
    </row>
    <row r="10" spans="1:32" ht="21.6" customHeight="1" x14ac:dyDescent="0.25">
      <c r="A10" s="13" t="s">
        <v>182</v>
      </c>
      <c r="B10" s="14" t="s">
        <v>34</v>
      </c>
      <c r="C10" s="73" t="s">
        <v>35</v>
      </c>
      <c r="D10" s="73"/>
      <c r="E10" s="6">
        <v>2405</v>
      </c>
    </row>
    <row r="11" spans="1:32" ht="43.15" customHeight="1" x14ac:dyDescent="0.25">
      <c r="A11" s="13"/>
      <c r="B11" s="14" t="s">
        <v>183</v>
      </c>
      <c r="C11" s="73"/>
      <c r="D11" s="73"/>
      <c r="E11" s="6">
        <v>27</v>
      </c>
    </row>
    <row r="12" spans="1:32" ht="43.15" customHeight="1" x14ac:dyDescent="0.25">
      <c r="A12" s="13"/>
      <c r="B12" s="14" t="s">
        <v>184</v>
      </c>
      <c r="C12" s="73"/>
      <c r="D12" s="73"/>
      <c r="E12" s="6">
        <v>17</v>
      </c>
    </row>
    <row r="13" spans="1:32" ht="21.6" customHeight="1" x14ac:dyDescent="0.25">
      <c r="A13" s="13" t="s">
        <v>185</v>
      </c>
      <c r="B13" s="14" t="s">
        <v>186</v>
      </c>
      <c r="C13" s="73"/>
      <c r="D13" s="73"/>
      <c r="E13" s="6">
        <v>1500</v>
      </c>
    </row>
    <row r="14" spans="1:32" ht="21.6" customHeight="1" x14ac:dyDescent="0.25">
      <c r="A14" s="85"/>
      <c r="B14" s="85"/>
      <c r="C14" s="77" t="s">
        <v>37</v>
      </c>
      <c r="D14" s="77"/>
      <c r="E14" s="6">
        <f>SUM(E10:E13)</f>
        <v>3949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ht="13.5" customHeight="1" x14ac:dyDescent="0.25">
      <c r="A15" s="15"/>
      <c r="B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21.6" customHeight="1" x14ac:dyDescent="0.25">
      <c r="A16" s="88" t="s">
        <v>187</v>
      </c>
      <c r="B16" s="88"/>
      <c r="C16" s="88"/>
      <c r="D16" s="88"/>
      <c r="E16" s="88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3" ht="21.6" customHeight="1" x14ac:dyDescent="0.25">
      <c r="A17" s="1" t="s">
        <v>4</v>
      </c>
      <c r="B17" s="1" t="s">
        <v>29</v>
      </c>
      <c r="C17" s="89" t="s">
        <v>30</v>
      </c>
      <c r="D17" s="89"/>
      <c r="E17" s="5" t="s">
        <v>31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3" ht="21.6" customHeight="1" x14ac:dyDescent="0.25">
      <c r="A18" s="13" t="s">
        <v>188</v>
      </c>
      <c r="B18" s="14" t="s">
        <v>189</v>
      </c>
      <c r="C18" s="101" t="s">
        <v>190</v>
      </c>
      <c r="D18" s="101"/>
      <c r="E18" s="6">
        <v>204</v>
      </c>
    </row>
    <row r="19" spans="1:33" ht="21.6" customHeight="1" x14ac:dyDescent="0.25">
      <c r="A19" s="13" t="s">
        <v>188</v>
      </c>
      <c r="B19" s="14" t="s">
        <v>191</v>
      </c>
      <c r="C19" s="102" t="s">
        <v>192</v>
      </c>
      <c r="D19" s="102"/>
      <c r="E19" s="6">
        <v>207.5</v>
      </c>
    </row>
    <row r="20" spans="1:33" ht="21.6" customHeight="1" x14ac:dyDescent="0.25">
      <c r="A20" s="13" t="s">
        <v>193</v>
      </c>
      <c r="B20" s="14" t="s">
        <v>194</v>
      </c>
      <c r="C20" s="102" t="s">
        <v>195</v>
      </c>
      <c r="D20" s="102"/>
      <c r="E20" s="6">
        <v>900</v>
      </c>
    </row>
    <row r="21" spans="1:33" ht="21.6" customHeight="1" x14ac:dyDescent="0.25">
      <c r="A21" s="13" t="s">
        <v>196</v>
      </c>
      <c r="B21" s="14" t="s">
        <v>34</v>
      </c>
      <c r="C21" s="73" t="s">
        <v>35</v>
      </c>
      <c r="D21" s="73"/>
      <c r="E21" s="6">
        <v>2405</v>
      </c>
    </row>
    <row r="22" spans="1:33" ht="21.6" customHeight="1" x14ac:dyDescent="0.25">
      <c r="A22" s="13" t="s">
        <v>197</v>
      </c>
      <c r="B22" s="14" t="s">
        <v>198</v>
      </c>
      <c r="C22" s="73" t="s">
        <v>199</v>
      </c>
      <c r="D22" s="73"/>
      <c r="E22" s="6">
        <v>0</v>
      </c>
    </row>
    <row r="23" spans="1:33" ht="43.15" customHeight="1" x14ac:dyDescent="0.25">
      <c r="A23" s="13"/>
      <c r="B23" s="14" t="s">
        <v>184</v>
      </c>
      <c r="C23" s="73"/>
      <c r="D23" s="73"/>
      <c r="E23" s="6">
        <v>17</v>
      </c>
    </row>
    <row r="24" spans="1:33" ht="43.15" customHeight="1" x14ac:dyDescent="0.25">
      <c r="A24" s="13"/>
      <c r="B24" s="14" t="s">
        <v>183</v>
      </c>
      <c r="C24" s="73"/>
      <c r="D24" s="73"/>
      <c r="E24" s="6">
        <v>27</v>
      </c>
    </row>
    <row r="25" spans="1:33" ht="21.6" customHeight="1" x14ac:dyDescent="0.25">
      <c r="A25" s="13" t="s">
        <v>200</v>
      </c>
      <c r="B25" s="14" t="s">
        <v>57</v>
      </c>
      <c r="C25" s="73" t="s">
        <v>201</v>
      </c>
      <c r="D25" s="73"/>
      <c r="E25" s="6">
        <v>0</v>
      </c>
    </row>
    <row r="26" spans="1:33" ht="21.6" customHeight="1" x14ac:dyDescent="0.25">
      <c r="A26" s="85"/>
      <c r="B26" s="85"/>
      <c r="C26" s="77" t="s">
        <v>37</v>
      </c>
      <c r="D26" s="77"/>
      <c r="E26" s="6">
        <f>SUM(E18:E25)</f>
        <v>3760.5</v>
      </c>
    </row>
    <row r="27" spans="1:33" ht="13.5" customHeight="1" x14ac:dyDescent="0.25">
      <c r="A27" s="15"/>
      <c r="B27" s="15"/>
      <c r="C27" s="15"/>
      <c r="D27" s="32"/>
      <c r="E27" s="3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ht="21.6" customHeight="1" x14ac:dyDescent="0.25">
      <c r="A28" s="88" t="s">
        <v>202</v>
      </c>
      <c r="B28" s="88"/>
      <c r="C28" s="88"/>
      <c r="D28" s="88"/>
      <c r="E28" s="88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21.6" customHeight="1" x14ac:dyDescent="0.25">
      <c r="A29" s="1" t="s">
        <v>4</v>
      </c>
      <c r="B29" s="1" t="s">
        <v>29</v>
      </c>
      <c r="C29" s="89" t="s">
        <v>30</v>
      </c>
      <c r="D29" s="89"/>
      <c r="E29" s="5" t="s">
        <v>31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21.6" customHeight="1" x14ac:dyDescent="0.25">
      <c r="A30" s="13" t="s">
        <v>203</v>
      </c>
      <c r="B30" s="14" t="s">
        <v>57</v>
      </c>
      <c r="C30" s="73" t="s">
        <v>201</v>
      </c>
      <c r="D30" s="73"/>
      <c r="E30" s="6">
        <v>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43.15" customHeight="1" x14ac:dyDescent="0.25">
      <c r="A31" s="13"/>
      <c r="B31" s="14" t="s">
        <v>204</v>
      </c>
      <c r="C31" s="73"/>
      <c r="D31" s="73"/>
      <c r="E31" s="6">
        <v>270</v>
      </c>
    </row>
    <row r="32" spans="1:33" ht="21.6" customHeight="1" x14ac:dyDescent="0.25">
      <c r="A32" s="13" t="s">
        <v>203</v>
      </c>
      <c r="B32" s="14" t="s">
        <v>34</v>
      </c>
      <c r="C32" s="73" t="s">
        <v>35</v>
      </c>
      <c r="D32" s="73"/>
      <c r="E32" s="6">
        <v>2405</v>
      </c>
    </row>
    <row r="33" spans="1:5" ht="21.6" customHeight="1" x14ac:dyDescent="0.25">
      <c r="A33" s="13"/>
      <c r="B33" s="14" t="s">
        <v>205</v>
      </c>
      <c r="C33" s="73"/>
      <c r="D33" s="73"/>
      <c r="E33" s="6">
        <v>204</v>
      </c>
    </row>
    <row r="34" spans="1:5" ht="21.6" customHeight="1" x14ac:dyDescent="0.25">
      <c r="A34" s="13" t="s">
        <v>203</v>
      </c>
      <c r="B34" s="14" t="s">
        <v>206</v>
      </c>
      <c r="C34" s="73"/>
      <c r="D34" s="73"/>
      <c r="E34" s="6">
        <v>27</v>
      </c>
    </row>
    <row r="35" spans="1:5" ht="21.6" customHeight="1" x14ac:dyDescent="0.25">
      <c r="A35" s="13" t="s">
        <v>207</v>
      </c>
      <c r="B35" s="14" t="s">
        <v>208</v>
      </c>
      <c r="C35" s="73"/>
      <c r="D35" s="73"/>
      <c r="E35" s="6">
        <v>1000</v>
      </c>
    </row>
    <row r="36" spans="1:5" ht="43.15" customHeight="1" x14ac:dyDescent="0.25">
      <c r="A36" s="13" t="s">
        <v>209</v>
      </c>
      <c r="B36" s="14" t="s">
        <v>210</v>
      </c>
      <c r="C36" s="80" t="s">
        <v>211</v>
      </c>
      <c r="D36" s="80"/>
      <c r="E36" s="6">
        <v>100</v>
      </c>
    </row>
    <row r="37" spans="1:5" ht="43.15" customHeight="1" x14ac:dyDescent="0.25">
      <c r="A37" s="13" t="s">
        <v>212</v>
      </c>
      <c r="B37" s="14" t="s">
        <v>213</v>
      </c>
      <c r="C37" s="80" t="s">
        <v>214</v>
      </c>
      <c r="D37" s="80"/>
      <c r="E37" s="6">
        <v>500</v>
      </c>
    </row>
    <row r="38" spans="1:5" ht="21.6" customHeight="1" x14ac:dyDescent="0.25">
      <c r="A38" s="34"/>
      <c r="B38" s="14" t="s">
        <v>215</v>
      </c>
      <c r="C38" s="73" t="s">
        <v>216</v>
      </c>
      <c r="D38" s="73"/>
      <c r="E38" s="6">
        <v>800</v>
      </c>
    </row>
    <row r="39" spans="1:5" ht="21.6" customHeight="1" x14ac:dyDescent="0.25">
      <c r="A39" s="85"/>
      <c r="B39" s="85"/>
      <c r="C39" s="77" t="s">
        <v>37</v>
      </c>
      <c r="D39" s="77"/>
      <c r="E39" s="6">
        <f>SUM(E30:E38)</f>
        <v>5306</v>
      </c>
    </row>
    <row r="40" spans="1:5" ht="13.5" customHeight="1" x14ac:dyDescent="0.25">
      <c r="A40" s="15"/>
      <c r="B40" s="15"/>
      <c r="C40" s="15"/>
      <c r="D40" s="32"/>
      <c r="E40" s="33"/>
    </row>
    <row r="41" spans="1:5" ht="12.75" customHeight="1" x14ac:dyDescent="0.25">
      <c r="A41" s="15"/>
      <c r="B41" s="15"/>
      <c r="C41" s="15"/>
      <c r="D41" s="32"/>
      <c r="E41" s="33"/>
    </row>
    <row r="42" spans="1:5" ht="13.5" customHeight="1" x14ac:dyDescent="0.25">
      <c r="A42" s="15"/>
      <c r="B42" s="15"/>
      <c r="C42" s="15"/>
      <c r="D42" s="32"/>
      <c r="E42" s="33"/>
    </row>
    <row r="43" spans="1:5" ht="13.5" customHeight="1" x14ac:dyDescent="0.25">
      <c r="A43" s="15"/>
      <c r="B43" s="15"/>
    </row>
    <row r="44" spans="1:5" ht="21.6" customHeight="1" x14ac:dyDescent="0.25">
      <c r="A44" s="83" t="s">
        <v>217</v>
      </c>
      <c r="B44" s="83"/>
      <c r="C44" s="83"/>
    </row>
    <row r="45" spans="1:5" ht="21.6" customHeight="1" x14ac:dyDescent="0.25">
      <c r="A45" s="22" t="s">
        <v>29</v>
      </c>
      <c r="B45" s="22" t="s">
        <v>30</v>
      </c>
      <c r="C45" s="9" t="s">
        <v>31</v>
      </c>
      <c r="D45" s="20"/>
    </row>
    <row r="46" spans="1:5" ht="21.6" customHeight="1" x14ac:dyDescent="0.25">
      <c r="A46" s="82" t="s">
        <v>71</v>
      </c>
      <c r="B46" s="82"/>
      <c r="C46" s="82"/>
    </row>
    <row r="47" spans="1:5" ht="21.6" customHeight="1" x14ac:dyDescent="0.25">
      <c r="A47" s="13" t="s">
        <v>73</v>
      </c>
      <c r="B47" s="14"/>
      <c r="C47" s="23">
        <v>204</v>
      </c>
    </row>
    <row r="48" spans="1:5" ht="21.6" customHeight="1" x14ac:dyDescent="0.25">
      <c r="A48" s="13" t="s">
        <v>48</v>
      </c>
      <c r="B48" s="4"/>
      <c r="C48" s="23">
        <v>0</v>
      </c>
    </row>
    <row r="49" spans="1:3" ht="21.6" customHeight="1" x14ac:dyDescent="0.25">
      <c r="A49" s="13" t="s">
        <v>74</v>
      </c>
      <c r="B49" s="14" t="s">
        <v>75</v>
      </c>
      <c r="C49" s="23">
        <v>207.5</v>
      </c>
    </row>
    <row r="50" spans="1:3" ht="21.6" customHeight="1" x14ac:dyDescent="0.25">
      <c r="A50" s="25"/>
      <c r="B50" s="11" t="s">
        <v>77</v>
      </c>
      <c r="C50" s="23">
        <f>SUM(C47:C49)</f>
        <v>411.5</v>
      </c>
    </row>
    <row r="51" spans="1:3" ht="21.6" customHeight="1" x14ac:dyDescent="0.25">
      <c r="A51" s="82" t="s">
        <v>80</v>
      </c>
      <c r="B51" s="82"/>
      <c r="C51" s="82"/>
    </row>
    <row r="52" spans="1:3" ht="21.6" customHeight="1" x14ac:dyDescent="0.25">
      <c r="A52" s="82"/>
      <c r="B52" s="82"/>
      <c r="C52" s="82"/>
    </row>
    <row r="53" spans="1:3" ht="21.6" customHeight="1" x14ac:dyDescent="0.25">
      <c r="A53" s="13" t="s">
        <v>82</v>
      </c>
      <c r="B53" s="14"/>
      <c r="C53" s="23">
        <v>0</v>
      </c>
    </row>
    <row r="54" spans="1:3" ht="21.6" customHeight="1" x14ac:dyDescent="0.25">
      <c r="A54" s="13" t="s">
        <v>84</v>
      </c>
      <c r="B54" s="14"/>
      <c r="C54" s="23">
        <v>0</v>
      </c>
    </row>
    <row r="55" spans="1:3" ht="21.6" customHeight="1" x14ac:dyDescent="0.25">
      <c r="A55" s="13" t="s">
        <v>86</v>
      </c>
      <c r="B55" s="14"/>
      <c r="C55" s="23">
        <v>0</v>
      </c>
    </row>
    <row r="56" spans="1:3" ht="21.6" customHeight="1" x14ac:dyDescent="0.25">
      <c r="A56" s="13" t="s">
        <v>88</v>
      </c>
      <c r="B56" s="14"/>
      <c r="C56" s="23">
        <v>0</v>
      </c>
    </row>
    <row r="57" spans="1:3" ht="21.6" customHeight="1" x14ac:dyDescent="0.25">
      <c r="A57" s="13" t="s">
        <v>218</v>
      </c>
      <c r="B57" s="14"/>
      <c r="C57" s="23">
        <v>0</v>
      </c>
    </row>
    <row r="58" spans="1:3" ht="21.6" customHeight="1" x14ac:dyDescent="0.25">
      <c r="A58" s="13"/>
      <c r="B58" s="11" t="s">
        <v>90</v>
      </c>
      <c r="C58" s="23">
        <f>SUM(C53:C57)</f>
        <v>0</v>
      </c>
    </row>
    <row r="59" spans="1:3" ht="21.6" customHeight="1" x14ac:dyDescent="0.25">
      <c r="A59" s="82" t="s">
        <v>92</v>
      </c>
      <c r="B59" s="82"/>
      <c r="C59" s="82"/>
    </row>
    <row r="60" spans="1:3" ht="21.6" customHeight="1" x14ac:dyDescent="0.25">
      <c r="A60" s="13" t="s">
        <v>94</v>
      </c>
      <c r="B60" s="14" t="s">
        <v>95</v>
      </c>
      <c r="C60" s="23">
        <v>0</v>
      </c>
    </row>
    <row r="61" spans="1:3" ht="21.6" customHeight="1" x14ac:dyDescent="0.25">
      <c r="A61" s="13" t="s">
        <v>97</v>
      </c>
      <c r="B61" s="14" t="s">
        <v>98</v>
      </c>
      <c r="C61" s="23">
        <v>0</v>
      </c>
    </row>
    <row r="62" spans="1:3" ht="21.6" customHeight="1" x14ac:dyDescent="0.25">
      <c r="A62" s="13"/>
      <c r="B62" s="11" t="s">
        <v>100</v>
      </c>
      <c r="C62" s="23">
        <f>SUM(C60:C61)</f>
        <v>0</v>
      </c>
    </row>
    <row r="63" spans="1:3" ht="21.6" customHeight="1" x14ac:dyDescent="0.25">
      <c r="A63" s="82" t="s">
        <v>102</v>
      </c>
      <c r="B63" s="82"/>
      <c r="C63" s="82"/>
    </row>
    <row r="64" spans="1:3" ht="21.6" customHeight="1" x14ac:dyDescent="0.25">
      <c r="A64" s="13" t="s">
        <v>104</v>
      </c>
      <c r="B64" s="14" t="s">
        <v>105</v>
      </c>
      <c r="C64" s="23">
        <v>0</v>
      </c>
    </row>
    <row r="65" spans="1:33" ht="21.6" customHeight="1" x14ac:dyDescent="0.25">
      <c r="A65" s="25"/>
      <c r="B65" s="14" t="s">
        <v>107</v>
      </c>
      <c r="C65" s="23">
        <v>0</v>
      </c>
    </row>
    <row r="66" spans="1:33" ht="21.6" customHeight="1" x14ac:dyDescent="0.25">
      <c r="A66" s="25"/>
      <c r="B66" s="14" t="s">
        <v>109</v>
      </c>
      <c r="C66" s="23">
        <v>0</v>
      </c>
    </row>
    <row r="67" spans="1:33" ht="21.6" customHeight="1" x14ac:dyDescent="0.25">
      <c r="A67" s="25"/>
      <c r="B67" s="11" t="s">
        <v>111</v>
      </c>
      <c r="C67" s="23">
        <f>SUM(C64:C66)</f>
        <v>0</v>
      </c>
    </row>
    <row r="68" spans="1:33" ht="21.6" customHeight="1" x14ac:dyDescent="0.25">
      <c r="A68" s="82" t="s">
        <v>112</v>
      </c>
      <c r="B68" s="82"/>
      <c r="C68" s="82"/>
    </row>
    <row r="69" spans="1:33" ht="21.6" customHeight="1" x14ac:dyDescent="0.25">
      <c r="A69" s="13" t="s">
        <v>113</v>
      </c>
      <c r="B69" s="14" t="s">
        <v>114</v>
      </c>
      <c r="C69" s="23">
        <v>0</v>
      </c>
    </row>
    <row r="70" spans="1:33" ht="21.6" customHeight="1" x14ac:dyDescent="0.25">
      <c r="A70" s="25"/>
      <c r="B70" s="11" t="s">
        <v>115</v>
      </c>
      <c r="C70" s="23">
        <f>SUM(C69)</f>
        <v>0</v>
      </c>
    </row>
    <row r="71" spans="1:33" ht="21.6" customHeight="1" x14ac:dyDescent="0.25">
      <c r="A71" s="82" t="s">
        <v>116</v>
      </c>
      <c r="B71" s="82"/>
      <c r="C71" s="82"/>
    </row>
    <row r="72" spans="1:33" s="35" customFormat="1" ht="43.15" customHeight="1" x14ac:dyDescent="0.25">
      <c r="A72" s="13" t="s">
        <v>117</v>
      </c>
      <c r="B72" s="14" t="s">
        <v>118</v>
      </c>
      <c r="C72" s="23">
        <v>0</v>
      </c>
      <c r="D72"/>
      <c r="E72"/>
      <c r="F72"/>
      <c r="G72"/>
      <c r="H72" s="31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21.6" customHeight="1" x14ac:dyDescent="0.25">
      <c r="A73" s="13" t="s">
        <v>119</v>
      </c>
      <c r="B73" s="14" t="s">
        <v>120</v>
      </c>
      <c r="C73" s="23">
        <v>0</v>
      </c>
    </row>
    <row r="74" spans="1:33" ht="43.15" customHeight="1" x14ac:dyDescent="0.25">
      <c r="A74" s="13" t="s">
        <v>121</v>
      </c>
      <c r="B74" s="14" t="s">
        <v>122</v>
      </c>
      <c r="C74" s="23">
        <v>0</v>
      </c>
    </row>
    <row r="75" spans="1:33" ht="21.6" customHeight="1" x14ac:dyDescent="0.25">
      <c r="A75" s="13" t="s">
        <v>123</v>
      </c>
      <c r="B75" s="14" t="s">
        <v>123</v>
      </c>
      <c r="C75" s="23">
        <v>0</v>
      </c>
    </row>
    <row r="76" spans="1:33" ht="21.6" customHeight="1" x14ac:dyDescent="0.25">
      <c r="A76" s="13"/>
      <c r="B76" s="11" t="s">
        <v>22</v>
      </c>
      <c r="C76" s="23">
        <f>SUM(C72:C75)</f>
        <v>0</v>
      </c>
    </row>
    <row r="77" spans="1:33" ht="21.6" customHeight="1" x14ac:dyDescent="0.25">
      <c r="A77" s="82" t="s">
        <v>125</v>
      </c>
      <c r="B77" s="82"/>
      <c r="C77" s="82"/>
    </row>
    <row r="78" spans="1:33" ht="21.6" customHeight="1" x14ac:dyDescent="0.25">
      <c r="A78" s="13" t="s">
        <v>126</v>
      </c>
      <c r="B78" s="4"/>
      <c r="C78" s="23">
        <v>0</v>
      </c>
    </row>
    <row r="79" spans="1:33" ht="21.6" customHeight="1" x14ac:dyDescent="0.25">
      <c r="A79" s="25" t="s">
        <v>127</v>
      </c>
      <c r="B79" s="4" t="s">
        <v>128</v>
      </c>
      <c r="C79" s="23">
        <v>0</v>
      </c>
    </row>
    <row r="80" spans="1:33" ht="21.6" customHeight="1" x14ac:dyDescent="0.25">
      <c r="A80" s="13" t="s">
        <v>57</v>
      </c>
      <c r="B80" s="14" t="s">
        <v>129</v>
      </c>
      <c r="C80" s="23">
        <v>0</v>
      </c>
    </row>
    <row r="81" spans="1:8" ht="21.6" customHeight="1" x14ac:dyDescent="0.25">
      <c r="A81" s="13"/>
      <c r="B81" s="11" t="s">
        <v>130</v>
      </c>
      <c r="C81" s="23">
        <f>C80</f>
        <v>0</v>
      </c>
    </row>
    <row r="82" spans="1:8" ht="21.6" customHeight="1" x14ac:dyDescent="0.25">
      <c r="A82" s="82" t="s">
        <v>131</v>
      </c>
      <c r="B82" s="82"/>
      <c r="C82" s="82"/>
    </row>
    <row r="83" spans="1:8" ht="21.6" customHeight="1" x14ac:dyDescent="0.25">
      <c r="A83" s="13" t="s">
        <v>132</v>
      </c>
      <c r="B83" s="4" t="s">
        <v>133</v>
      </c>
      <c r="C83" s="23">
        <v>600</v>
      </c>
    </row>
    <row r="84" spans="1:8" ht="21.6" customHeight="1" x14ac:dyDescent="0.25">
      <c r="A84" s="7" t="s">
        <v>134</v>
      </c>
      <c r="B84" s="36" t="s">
        <v>135</v>
      </c>
      <c r="C84" s="23">
        <v>68</v>
      </c>
    </row>
    <row r="85" spans="1:8" ht="60" customHeight="1" x14ac:dyDescent="0.25">
      <c r="A85" s="13" t="s">
        <v>136</v>
      </c>
      <c r="B85" s="14" t="s">
        <v>219</v>
      </c>
      <c r="C85" s="23">
        <v>79</v>
      </c>
    </row>
    <row r="86" spans="1:8" ht="21.6" customHeight="1" x14ac:dyDescent="0.25">
      <c r="A86" s="13" t="s">
        <v>138</v>
      </c>
      <c r="B86" s="14" t="s">
        <v>220</v>
      </c>
      <c r="C86" s="23">
        <v>870</v>
      </c>
    </row>
    <row r="87" spans="1:8" ht="21.6" customHeight="1" x14ac:dyDescent="0.25">
      <c r="A87" s="25"/>
      <c r="B87" s="27" t="s">
        <v>140</v>
      </c>
      <c r="C87" s="23">
        <f>SUM(C83:C86)</f>
        <v>1617</v>
      </c>
    </row>
    <row r="88" spans="1:8" ht="21.6" customHeight="1" x14ac:dyDescent="0.25">
      <c r="A88" s="25"/>
      <c r="B88" s="27" t="s">
        <v>22</v>
      </c>
      <c r="C88" s="23">
        <f>C50+C58+C62+C67+C70+C76+C81+C87</f>
        <v>2028.5</v>
      </c>
    </row>
    <row r="89" spans="1:8" ht="21.6" customHeight="1" x14ac:dyDescent="0.25">
      <c r="A89" s="82" t="s">
        <v>142</v>
      </c>
      <c r="B89" s="82"/>
      <c r="C89" s="82"/>
      <c r="D89" s="15"/>
      <c r="E89" s="15"/>
      <c r="F89" s="15"/>
      <c r="G89" s="15"/>
      <c r="H89" s="15"/>
    </row>
    <row r="90" spans="1:8" ht="21.6" customHeight="1" x14ac:dyDescent="0.25">
      <c r="A90" s="25" t="s">
        <v>143</v>
      </c>
      <c r="B90" s="4"/>
      <c r="C90" s="6">
        <f>IF(('April 2024 - June 2024'!C82 + 'April 2024 - June 2024'!E124)+SUM(E101+E120+E133) &lt; 0,('April 2024 - June 2024'!C82 + 'April 2024 - June 2024'!E124)+SUM(E101+E120+E133), TEXT(('April 2024 - June 2024'!C82 + 'April 2024 - June 2024'!E124)-SUM(E101+E120+E133),"+$0.00"))</f>
        <v>-7933</v>
      </c>
      <c r="D90" s="15"/>
      <c r="E90" s="15"/>
      <c r="F90" s="15"/>
      <c r="G90" s="15"/>
      <c r="H90" s="15"/>
    </row>
    <row r="91" spans="1:8" ht="21.6" customHeight="1" x14ac:dyDescent="0.25">
      <c r="A91" s="25" t="s">
        <v>144</v>
      </c>
      <c r="B91" s="4"/>
      <c r="C91" s="6">
        <v>0</v>
      </c>
      <c r="D91" s="15"/>
      <c r="E91" s="15"/>
      <c r="F91" s="15"/>
      <c r="G91" s="15"/>
      <c r="H91" s="15"/>
    </row>
    <row r="92" spans="1:8" ht="21.6" customHeight="1" x14ac:dyDescent="0.25">
      <c r="A92" s="25" t="s">
        <v>145</v>
      </c>
      <c r="B92" s="4"/>
      <c r="C92" s="6">
        <f>IF(('April 2024 - June 2024'!C84)+SUM(E121+E134) &lt; 0,('April 2024 - June 2024'!C84)+SUM(E121+E134), TEXT(('April 2024 - June 2024'!C84)+SUM(E121+E134),"+$0.00"))</f>
        <v>-500</v>
      </c>
      <c r="D92" s="15"/>
      <c r="E92" s="15"/>
      <c r="F92" s="15"/>
      <c r="G92" s="15"/>
      <c r="H92" s="15"/>
    </row>
    <row r="93" spans="1:8" ht="43.15" customHeight="1" x14ac:dyDescent="0.25">
      <c r="A93" s="13" t="s">
        <v>146</v>
      </c>
      <c r="B93" s="4"/>
      <c r="C93" s="6">
        <v>0</v>
      </c>
      <c r="D93" s="15"/>
      <c r="E93" s="15"/>
      <c r="F93" s="15"/>
      <c r="G93" s="15"/>
      <c r="H93" s="15"/>
    </row>
    <row r="94" spans="1:8" ht="43.15" customHeight="1" x14ac:dyDescent="0.25">
      <c r="A94" s="13" t="s">
        <v>221</v>
      </c>
      <c r="B94" s="4"/>
      <c r="C94" s="6">
        <v>0</v>
      </c>
      <c r="D94" s="15"/>
      <c r="E94" s="15"/>
      <c r="F94" s="15"/>
      <c r="G94" s="15"/>
      <c r="H94" s="15"/>
    </row>
    <row r="95" spans="1:8" ht="21.6" customHeight="1" x14ac:dyDescent="0.25">
      <c r="A95" s="25"/>
      <c r="B95" s="27" t="s">
        <v>148</v>
      </c>
      <c r="C95" s="6">
        <f>C90+C91+C92+C93+C94</f>
        <v>-8433</v>
      </c>
      <c r="D95" s="15"/>
      <c r="E95" s="15"/>
      <c r="F95" s="15"/>
      <c r="G95" s="15"/>
      <c r="H95" s="15"/>
    </row>
    <row r="96" spans="1:8" ht="21.6" customHeight="1" x14ac:dyDescent="0.25">
      <c r="A96" s="13"/>
      <c r="B96" s="11" t="s">
        <v>149</v>
      </c>
      <c r="C96" s="23">
        <f>C88</f>
        <v>2028.5</v>
      </c>
      <c r="D96" s="15"/>
      <c r="E96" s="15"/>
      <c r="F96" s="15"/>
      <c r="G96" s="15"/>
      <c r="H96" s="15"/>
    </row>
    <row r="97" spans="1:8" ht="13.5" customHeight="1" x14ac:dyDescent="0.25">
      <c r="A97" s="15"/>
      <c r="B97" s="15"/>
      <c r="D97" s="15"/>
      <c r="E97" s="15"/>
      <c r="F97" s="15"/>
      <c r="G97" s="15"/>
      <c r="H97" s="15"/>
    </row>
    <row r="98" spans="1:8" ht="13.5" customHeight="1" x14ac:dyDescent="0.25">
      <c r="A98" s="15"/>
      <c r="B98" s="15"/>
    </row>
    <row r="99" spans="1:8" ht="21.6" customHeight="1" x14ac:dyDescent="0.25">
      <c r="A99" s="78" t="s">
        <v>222</v>
      </c>
      <c r="B99" s="78"/>
      <c r="C99" s="78"/>
      <c r="D99" s="78"/>
      <c r="E99" s="78"/>
    </row>
    <row r="100" spans="1:8" ht="21.6" customHeight="1" x14ac:dyDescent="0.25">
      <c r="A100" s="78" t="s">
        <v>151</v>
      </c>
      <c r="B100" s="78"/>
      <c r="C100" s="78" t="s">
        <v>30</v>
      </c>
      <c r="D100" s="78"/>
      <c r="E100" s="28" t="s">
        <v>31</v>
      </c>
    </row>
    <row r="101" spans="1:8" ht="21.6" customHeight="1" x14ac:dyDescent="0.25">
      <c r="A101" s="74" t="s">
        <v>131</v>
      </c>
      <c r="B101" s="74"/>
      <c r="C101" s="73" t="s">
        <v>223</v>
      </c>
      <c r="D101" s="73"/>
      <c r="E101" s="23">
        <v>1000</v>
      </c>
      <c r="H101" s="15"/>
    </row>
    <row r="102" spans="1:8" ht="21.6" customHeight="1" x14ac:dyDescent="0.25">
      <c r="A102" s="74"/>
      <c r="B102" s="74"/>
      <c r="C102" s="73" t="s">
        <v>224</v>
      </c>
      <c r="D102" s="73"/>
      <c r="E102" s="23">
        <v>0</v>
      </c>
      <c r="H102" s="15"/>
    </row>
    <row r="103" spans="1:8" ht="21.6" customHeight="1" x14ac:dyDescent="0.25">
      <c r="A103" s="74"/>
      <c r="B103" s="74"/>
      <c r="C103" s="73" t="s">
        <v>225</v>
      </c>
      <c r="D103" s="73"/>
      <c r="E103" s="23">
        <v>788</v>
      </c>
      <c r="H103" s="15"/>
    </row>
    <row r="104" spans="1:8" ht="21.6" customHeight="1" x14ac:dyDescent="0.25">
      <c r="A104" s="74"/>
      <c r="B104" s="74"/>
      <c r="C104" s="73" t="s">
        <v>226</v>
      </c>
      <c r="D104" s="73"/>
      <c r="E104" s="23">
        <v>318</v>
      </c>
      <c r="H104" s="15"/>
    </row>
    <row r="105" spans="1:8" ht="21.6" customHeight="1" x14ac:dyDescent="0.25">
      <c r="A105" s="74"/>
      <c r="B105" s="74"/>
      <c r="C105" s="73" t="s">
        <v>227</v>
      </c>
      <c r="D105" s="73"/>
      <c r="E105" s="23">
        <v>600</v>
      </c>
      <c r="H105" s="15"/>
    </row>
    <row r="106" spans="1:8" ht="21.6" customHeight="1" x14ac:dyDescent="0.25">
      <c r="A106" s="74"/>
      <c r="B106" s="74"/>
      <c r="C106" s="73" t="s">
        <v>228</v>
      </c>
      <c r="D106" s="73"/>
      <c r="E106" s="23">
        <v>264</v>
      </c>
      <c r="H106" s="15"/>
    </row>
    <row r="107" spans="1:8" ht="21.6" customHeight="1" x14ac:dyDescent="0.25">
      <c r="A107" s="74"/>
      <c r="B107" s="74"/>
      <c r="C107" s="73" t="s">
        <v>229</v>
      </c>
      <c r="D107" s="73"/>
      <c r="E107" s="23">
        <v>60</v>
      </c>
      <c r="H107" s="15"/>
    </row>
    <row r="108" spans="1:8" ht="21.6" customHeight="1" x14ac:dyDescent="0.25">
      <c r="A108" s="74"/>
      <c r="B108" s="74"/>
      <c r="C108" s="73" t="s">
        <v>230</v>
      </c>
      <c r="D108" s="73"/>
      <c r="E108" s="23">
        <v>900</v>
      </c>
      <c r="H108" s="15"/>
    </row>
    <row r="109" spans="1:8" ht="21.6" customHeight="1" x14ac:dyDescent="0.25">
      <c r="A109" s="74"/>
      <c r="B109" s="74"/>
      <c r="C109" s="73" t="s">
        <v>231</v>
      </c>
      <c r="D109" s="73"/>
      <c r="E109" s="23">
        <v>204</v>
      </c>
      <c r="H109" s="15"/>
    </row>
    <row r="110" spans="1:8" ht="21.6" customHeight="1" x14ac:dyDescent="0.25">
      <c r="A110" s="74"/>
      <c r="B110" s="74"/>
      <c r="C110" s="73" t="s">
        <v>232</v>
      </c>
      <c r="D110" s="73"/>
      <c r="E110" s="23">
        <v>207.5</v>
      </c>
      <c r="H110" s="15"/>
    </row>
    <row r="111" spans="1:8" ht="21.6" customHeight="1" x14ac:dyDescent="0.25">
      <c r="A111" s="74"/>
      <c r="B111" s="74"/>
      <c r="C111" s="100" t="s">
        <v>233</v>
      </c>
      <c r="D111" s="100"/>
      <c r="E111" s="23">
        <v>139.28</v>
      </c>
      <c r="H111" s="15"/>
    </row>
    <row r="112" spans="1:8" ht="21.6" customHeight="1" x14ac:dyDescent="0.25">
      <c r="A112" s="74" t="s">
        <v>152</v>
      </c>
      <c r="B112" s="74"/>
      <c r="C112" s="79"/>
      <c r="D112" s="79"/>
      <c r="E112" s="23">
        <f>C96</f>
        <v>2028.5</v>
      </c>
      <c r="H112" s="15"/>
    </row>
    <row r="113" spans="1:8" ht="21.6" customHeight="1" x14ac:dyDescent="0.25">
      <c r="A113" s="76"/>
      <c r="B113" s="76"/>
      <c r="C113" s="81" t="s">
        <v>153</v>
      </c>
      <c r="D113" s="81"/>
      <c r="E113" s="6">
        <f>('April 2024 - June 2024'!E126+E14)-SUM(E101:E112)</f>
        <v>699.83999999999924</v>
      </c>
      <c r="H113" s="15"/>
    </row>
    <row r="114" spans="1:8" ht="13.5" customHeight="1" x14ac:dyDescent="0.25">
      <c r="H114" s="15"/>
    </row>
    <row r="115" spans="1:8" ht="21.6" customHeight="1" x14ac:dyDescent="0.25">
      <c r="A115" s="78" t="s">
        <v>234</v>
      </c>
      <c r="B115" s="78"/>
      <c r="C115" s="78"/>
      <c r="D115" s="78"/>
      <c r="E115" s="78"/>
      <c r="H115" s="15"/>
    </row>
    <row r="116" spans="1:8" ht="21.6" customHeight="1" x14ac:dyDescent="0.25">
      <c r="A116" s="78" t="s">
        <v>151</v>
      </c>
      <c r="B116" s="78"/>
      <c r="C116" s="78" t="s">
        <v>30</v>
      </c>
      <c r="D116" s="78"/>
      <c r="E116" s="28" t="s">
        <v>31</v>
      </c>
      <c r="H116" s="15"/>
    </row>
    <row r="117" spans="1:8" ht="21.6" customHeight="1" x14ac:dyDescent="0.25">
      <c r="A117" s="74" t="s">
        <v>235</v>
      </c>
      <c r="B117" s="74"/>
      <c r="C117" s="75"/>
      <c r="D117" s="75"/>
      <c r="E117" s="6">
        <f>E113</f>
        <v>699.83999999999924</v>
      </c>
    </row>
    <row r="118" spans="1:8" ht="21.6" customHeight="1" x14ac:dyDescent="0.25">
      <c r="A118" s="74" t="s">
        <v>131</v>
      </c>
      <c r="B118" s="74"/>
      <c r="C118" s="73" t="s">
        <v>236</v>
      </c>
      <c r="D118" s="73"/>
      <c r="E118" s="23">
        <v>72</v>
      </c>
    </row>
    <row r="119" spans="1:8" ht="21.6" customHeight="1" x14ac:dyDescent="0.25">
      <c r="A119" s="74"/>
      <c r="B119" s="74"/>
      <c r="C119" s="73" t="s">
        <v>237</v>
      </c>
      <c r="D119" s="73"/>
      <c r="E119" s="23">
        <v>55.3</v>
      </c>
    </row>
    <row r="120" spans="1:8" ht="21.6" customHeight="1" x14ac:dyDescent="0.25">
      <c r="A120" s="74"/>
      <c r="B120" s="74"/>
      <c r="C120" s="73" t="s">
        <v>238</v>
      </c>
      <c r="D120" s="73"/>
      <c r="E120" s="23">
        <v>0</v>
      </c>
    </row>
    <row r="121" spans="1:8" ht="21.6" customHeight="1" x14ac:dyDescent="0.25">
      <c r="A121" s="74"/>
      <c r="B121" s="74"/>
      <c r="C121" s="73" t="s">
        <v>239</v>
      </c>
      <c r="D121" s="73"/>
      <c r="E121" s="23">
        <v>500</v>
      </c>
    </row>
    <row r="122" spans="1:8" ht="21.6" customHeight="1" x14ac:dyDescent="0.25">
      <c r="A122" s="74"/>
      <c r="B122" s="74"/>
      <c r="C122" s="73" t="s">
        <v>240</v>
      </c>
      <c r="D122" s="73"/>
      <c r="E122" s="23">
        <v>85</v>
      </c>
    </row>
    <row r="123" spans="1:8" ht="21.6" customHeight="1" x14ac:dyDescent="0.25">
      <c r="A123" s="74"/>
      <c r="B123" s="74"/>
      <c r="C123" s="73" t="s">
        <v>241</v>
      </c>
      <c r="D123" s="73"/>
      <c r="E123" s="23">
        <v>630</v>
      </c>
    </row>
    <row r="124" spans="1:8" ht="21.6" customHeight="1" x14ac:dyDescent="0.25">
      <c r="A124" s="74"/>
      <c r="B124" s="74"/>
      <c r="C124" s="100" t="s">
        <v>242</v>
      </c>
      <c r="D124" s="100"/>
      <c r="E124" s="23">
        <v>464.47</v>
      </c>
    </row>
    <row r="125" spans="1:8" ht="21.6" customHeight="1" x14ac:dyDescent="0.25">
      <c r="A125" s="74" t="s">
        <v>152</v>
      </c>
      <c r="B125" s="74"/>
      <c r="C125" s="79"/>
      <c r="D125" s="79"/>
      <c r="E125" s="23">
        <f>C96</f>
        <v>2028.5</v>
      </c>
    </row>
    <row r="126" spans="1:8" ht="21.6" customHeight="1" x14ac:dyDescent="0.25">
      <c r="A126" s="76"/>
      <c r="B126" s="76"/>
      <c r="C126" s="77" t="s">
        <v>163</v>
      </c>
      <c r="D126" s="77"/>
      <c r="E126" s="6">
        <f>(E117+E26)-SUM(E118:E125)</f>
        <v>625.06999999999925</v>
      </c>
    </row>
    <row r="127" spans="1:8" ht="13.5" customHeight="1" x14ac:dyDescent="0.25">
      <c r="A127" s="30"/>
      <c r="B127" s="30"/>
      <c r="C127" s="30"/>
      <c r="D127" s="30"/>
      <c r="E127" s="30"/>
    </row>
    <row r="128" spans="1:8" ht="17.25" customHeight="1" x14ac:dyDescent="0.25">
      <c r="A128" s="30"/>
      <c r="B128" s="30"/>
      <c r="C128" s="30"/>
      <c r="D128" s="30"/>
      <c r="E128" s="30"/>
    </row>
    <row r="129" spans="1:33" ht="21.6" customHeight="1" x14ac:dyDescent="0.25">
      <c r="A129" s="78" t="s">
        <v>243</v>
      </c>
      <c r="B129" s="78"/>
      <c r="C129" s="78"/>
      <c r="D129" s="78"/>
      <c r="E129" s="78"/>
      <c r="G129" s="37" t="s">
        <v>244</v>
      </c>
      <c r="H129" s="23">
        <v>330.3</v>
      </c>
    </row>
    <row r="130" spans="1:33" ht="21.6" customHeight="1" x14ac:dyDescent="0.25">
      <c r="A130" s="78" t="s">
        <v>151</v>
      </c>
      <c r="B130" s="78"/>
      <c r="C130" s="78" t="s">
        <v>30</v>
      </c>
      <c r="D130" s="78"/>
      <c r="E130" s="28" t="s">
        <v>31</v>
      </c>
      <c r="G130" s="38" t="s">
        <v>245</v>
      </c>
      <c r="H130" s="98">
        <f>330-H129</f>
        <v>-0.30000000000001137</v>
      </c>
    </row>
    <row r="131" spans="1:33" ht="43.15" customHeight="1" x14ac:dyDescent="0.25">
      <c r="A131" s="74" t="s">
        <v>246</v>
      </c>
      <c r="B131" s="74"/>
      <c r="C131" s="79"/>
      <c r="D131" s="79"/>
      <c r="E131" s="6">
        <f>E126</f>
        <v>625.06999999999925</v>
      </c>
      <c r="G131" s="39" t="s">
        <v>247</v>
      </c>
      <c r="H131" s="98"/>
    </row>
    <row r="132" spans="1:33" ht="21.6" customHeight="1" x14ac:dyDescent="0.25">
      <c r="A132" s="74" t="s">
        <v>131</v>
      </c>
      <c r="B132" s="74"/>
      <c r="C132" s="73" t="s">
        <v>248</v>
      </c>
      <c r="D132" s="73"/>
      <c r="E132" s="23">
        <v>130.84</v>
      </c>
      <c r="H132"/>
    </row>
    <row r="133" spans="1:33" ht="21.6" customHeight="1" x14ac:dyDescent="0.25">
      <c r="A133" s="74"/>
      <c r="B133" s="74"/>
      <c r="C133" s="73" t="s">
        <v>249</v>
      </c>
      <c r="D133" s="73"/>
      <c r="E133" s="23">
        <v>1150</v>
      </c>
    </row>
    <row r="134" spans="1:33" ht="21.6" customHeight="1" x14ac:dyDescent="0.25">
      <c r="A134" s="74"/>
      <c r="B134" s="74"/>
      <c r="C134" s="73" t="s">
        <v>250</v>
      </c>
      <c r="D134" s="73"/>
      <c r="E134" s="23">
        <v>500</v>
      </c>
    </row>
    <row r="135" spans="1:33" ht="21.6" customHeight="1" x14ac:dyDescent="0.25">
      <c r="A135" s="74"/>
      <c r="B135" s="74"/>
      <c r="C135" s="73" t="s">
        <v>251</v>
      </c>
      <c r="D135" s="73"/>
      <c r="E135" s="23">
        <v>30</v>
      </c>
    </row>
    <row r="136" spans="1:33" ht="21.6" customHeight="1" x14ac:dyDescent="0.25">
      <c r="A136" s="74"/>
      <c r="B136" s="74"/>
      <c r="C136" s="73" t="s">
        <v>252</v>
      </c>
      <c r="D136" s="73"/>
      <c r="E136" s="23">
        <v>60</v>
      </c>
    </row>
    <row r="137" spans="1:33" ht="86.45" customHeight="1" x14ac:dyDescent="0.25">
      <c r="A137" s="74"/>
      <c r="B137" s="74"/>
      <c r="C137" s="80" t="s">
        <v>253</v>
      </c>
      <c r="D137" s="80"/>
      <c r="E137" s="23">
        <v>919.52</v>
      </c>
      <c r="F137" s="35"/>
      <c r="G137" s="35"/>
      <c r="H137" s="40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</row>
    <row r="138" spans="1:33" ht="21.6" customHeight="1" x14ac:dyDescent="0.25">
      <c r="A138" s="74"/>
      <c r="B138" s="74"/>
      <c r="C138" s="80" t="s">
        <v>229</v>
      </c>
      <c r="D138" s="80"/>
      <c r="E138" s="23">
        <v>600</v>
      </c>
    </row>
    <row r="139" spans="1:33" ht="21.6" customHeight="1" x14ac:dyDescent="0.25">
      <c r="A139" s="74"/>
      <c r="B139" s="74"/>
      <c r="C139" s="99" t="s">
        <v>254</v>
      </c>
      <c r="D139" s="99"/>
      <c r="E139" s="23">
        <v>9.5</v>
      </c>
    </row>
    <row r="140" spans="1:33" ht="21.6" customHeight="1" x14ac:dyDescent="0.25">
      <c r="A140" s="74" t="s">
        <v>152</v>
      </c>
      <c r="B140" s="74"/>
      <c r="C140" s="79"/>
      <c r="D140" s="79"/>
      <c r="E140" s="23">
        <f>C96</f>
        <v>2028.5</v>
      </c>
    </row>
    <row r="141" spans="1:33" ht="21.6" customHeight="1" x14ac:dyDescent="0.25">
      <c r="A141" s="76"/>
      <c r="B141" s="76"/>
      <c r="C141" s="77" t="s">
        <v>163</v>
      </c>
      <c r="D141" s="77"/>
      <c r="E141" s="6">
        <f>(E39+E131)-SUM(E132:E140)</f>
        <v>502.71000000000004</v>
      </c>
    </row>
    <row r="142" spans="1:33" ht="13.5" customHeight="1" x14ac:dyDescent="0.25">
      <c r="A142" s="15"/>
      <c r="B142" s="15"/>
    </row>
    <row r="143" spans="1:33" ht="13.5" customHeight="1" x14ac:dyDescent="0.25">
      <c r="A143" s="15"/>
      <c r="B143" s="15"/>
    </row>
    <row r="144" spans="1:33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  <row r="1026" spans="1:2" ht="13.5" customHeight="1" x14ac:dyDescent="0.25">
      <c r="A1026" s="15"/>
      <c r="B1026" s="15"/>
    </row>
    <row r="1027" spans="1:2" ht="13.5" customHeight="1" x14ac:dyDescent="0.25">
      <c r="A1027" s="15"/>
      <c r="B1027" s="15"/>
    </row>
    <row r="1028" spans="1:2" ht="13.5" customHeight="1" x14ac:dyDescent="0.25">
      <c r="A1028" s="15"/>
      <c r="B1028" s="15"/>
    </row>
    <row r="1029" spans="1:2" ht="13.5" customHeight="1" x14ac:dyDescent="0.25">
      <c r="A1029" s="15"/>
      <c r="B1029" s="15"/>
    </row>
    <row r="1030" spans="1:2" ht="13.5" customHeight="1" x14ac:dyDescent="0.25">
      <c r="A1030" s="15"/>
      <c r="B1030" s="15"/>
    </row>
    <row r="1031" spans="1:2" ht="13.5" customHeight="1" x14ac:dyDescent="0.25">
      <c r="A1031" s="15"/>
      <c r="B1031" s="15"/>
    </row>
    <row r="1032" spans="1:2" ht="13.5" customHeight="1" x14ac:dyDescent="0.25">
      <c r="A1032" s="15"/>
      <c r="B1032" s="15"/>
    </row>
    <row r="1033" spans="1:2" ht="13.5" customHeight="1" x14ac:dyDescent="0.25">
      <c r="A1033" s="15"/>
      <c r="B1033" s="15"/>
    </row>
    <row r="1034" spans="1:2" ht="13.5" customHeight="1" x14ac:dyDescent="0.25">
      <c r="A1034" s="15"/>
      <c r="B1034" s="15"/>
    </row>
    <row r="1035" spans="1:2" ht="13.5" customHeight="1" x14ac:dyDescent="0.25">
      <c r="A1035" s="15"/>
      <c r="B1035" s="15"/>
    </row>
    <row r="1036" spans="1:2" ht="13.5" customHeight="1" x14ac:dyDescent="0.25">
      <c r="A1036" s="15"/>
      <c r="B1036" s="15"/>
    </row>
    <row r="1037" spans="1:2" ht="13.5" customHeight="1" x14ac:dyDescent="0.25">
      <c r="A1037" s="15"/>
      <c r="B1037" s="15"/>
    </row>
    <row r="1038" spans="1:2" ht="13.5" customHeight="1" x14ac:dyDescent="0.25">
      <c r="A1038" s="15"/>
      <c r="B1038" s="15"/>
    </row>
    <row r="1039" spans="1:2" ht="13.5" customHeight="1" x14ac:dyDescent="0.25">
      <c r="A1039" s="15"/>
      <c r="B1039" s="15"/>
    </row>
    <row r="1040" spans="1:2" ht="13.5" customHeight="1" x14ac:dyDescent="0.25">
      <c r="A1040" s="15"/>
      <c r="B1040" s="15"/>
    </row>
    <row r="1041" spans="1:2" ht="13.5" customHeight="1" x14ac:dyDescent="0.25">
      <c r="A1041" s="15"/>
      <c r="B1041" s="15"/>
    </row>
    <row r="1042" spans="1:2" ht="13.5" customHeight="1" x14ac:dyDescent="0.25">
      <c r="A1042" s="15"/>
      <c r="B1042" s="15"/>
    </row>
    <row r="1043" spans="1:2" ht="13.5" customHeight="1" x14ac:dyDescent="0.25">
      <c r="A1043" s="15"/>
      <c r="B1043" s="15"/>
    </row>
    <row r="1044" spans="1:2" ht="13.5" customHeight="1" x14ac:dyDescent="0.25">
      <c r="A1044" s="15"/>
      <c r="B1044" s="15"/>
    </row>
    <row r="1045" spans="1:2" ht="13.5" customHeight="1" x14ac:dyDescent="0.25">
      <c r="A1045" s="15"/>
      <c r="B1045" s="15"/>
    </row>
    <row r="1046" spans="1:2" ht="13.5" customHeight="1" x14ac:dyDescent="0.25">
      <c r="A1046" s="15"/>
      <c r="B1046" s="15"/>
    </row>
    <row r="1047" spans="1:2" ht="13.5" customHeight="1" x14ac:dyDescent="0.25">
      <c r="A1047" s="15"/>
      <c r="B1047" s="15"/>
    </row>
    <row r="1048" spans="1:2" ht="13.5" customHeight="1" x14ac:dyDescent="0.25">
      <c r="A1048" s="15"/>
      <c r="B1048" s="15"/>
    </row>
    <row r="1049" spans="1:2" ht="13.5" customHeight="1" x14ac:dyDescent="0.25">
      <c r="A1049" s="15"/>
      <c r="B1049" s="15"/>
    </row>
    <row r="1050" spans="1:2" ht="13.5" customHeight="1" x14ac:dyDescent="0.25">
      <c r="A1050" s="15"/>
      <c r="B1050" s="15"/>
    </row>
    <row r="1051" spans="1:2" ht="13.5" customHeight="1" x14ac:dyDescent="0.25">
      <c r="A1051" s="15"/>
      <c r="B1051" s="15"/>
    </row>
    <row r="1052" spans="1:2" ht="13.5" customHeight="1" x14ac:dyDescent="0.25">
      <c r="A1052" s="15"/>
      <c r="B1052" s="15"/>
    </row>
    <row r="1053" spans="1:2" ht="13.5" customHeight="1" x14ac:dyDescent="0.25">
      <c r="A1053" s="15"/>
      <c r="B1053" s="15"/>
    </row>
    <row r="1054" spans="1:2" ht="13.5" customHeight="1" x14ac:dyDescent="0.25">
      <c r="A1054" s="15"/>
      <c r="B1054" s="15"/>
    </row>
  </sheetData>
  <mergeCells count="101">
    <mergeCell ref="A1:E1"/>
    <mergeCell ref="A4:B4"/>
    <mergeCell ref="A5:B5"/>
    <mergeCell ref="A8:E8"/>
    <mergeCell ref="C9:D9"/>
    <mergeCell ref="C10:D10"/>
    <mergeCell ref="C11:D11"/>
    <mergeCell ref="C12:D12"/>
    <mergeCell ref="C13:D13"/>
    <mergeCell ref="A14:B14"/>
    <mergeCell ref="C14:D14"/>
    <mergeCell ref="A16:E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B26"/>
    <mergeCell ref="C26:D26"/>
    <mergeCell ref="A28:E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39:B39"/>
    <mergeCell ref="C39:D39"/>
    <mergeCell ref="A44:C44"/>
    <mergeCell ref="A46:C46"/>
    <mergeCell ref="A51:C52"/>
    <mergeCell ref="A59:C59"/>
    <mergeCell ref="A63:C63"/>
    <mergeCell ref="A68:C68"/>
    <mergeCell ref="A71:C71"/>
    <mergeCell ref="A77:C77"/>
    <mergeCell ref="A82:C82"/>
    <mergeCell ref="A89:C89"/>
    <mergeCell ref="A99:E99"/>
    <mergeCell ref="A100:B100"/>
    <mergeCell ref="C100:D100"/>
    <mergeCell ref="A101:B111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A112:B112"/>
    <mergeCell ref="C112:D112"/>
    <mergeCell ref="A113:B113"/>
    <mergeCell ref="C113:D113"/>
    <mergeCell ref="A115:E115"/>
    <mergeCell ref="A116:B116"/>
    <mergeCell ref="C116:D116"/>
    <mergeCell ref="A117:B117"/>
    <mergeCell ref="C117:D117"/>
    <mergeCell ref="A118:B124"/>
    <mergeCell ref="C118:D118"/>
    <mergeCell ref="C119:D119"/>
    <mergeCell ref="C120:D120"/>
    <mergeCell ref="C121:D121"/>
    <mergeCell ref="C122:D122"/>
    <mergeCell ref="C123:D123"/>
    <mergeCell ref="C124:D124"/>
    <mergeCell ref="A125:B125"/>
    <mergeCell ref="C125:D125"/>
    <mergeCell ref="H130:H131"/>
    <mergeCell ref="A131:B131"/>
    <mergeCell ref="C131:D131"/>
    <mergeCell ref="A132:B139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26:B126"/>
    <mergeCell ref="C126:D126"/>
    <mergeCell ref="A129:E129"/>
    <mergeCell ref="A130:B130"/>
    <mergeCell ref="C130:D130"/>
  </mergeCells>
  <conditionalFormatting sqref="C34:C35">
    <cfRule type="cellIs" dxfId="128" priority="4" operator="equal">
      <formula>0</formula>
    </cfRule>
  </conditionalFormatting>
  <conditionalFormatting sqref="C40">
    <cfRule type="cellIs" dxfId="127" priority="3" operator="equal">
      <formula>0</formula>
    </cfRule>
  </conditionalFormatting>
  <conditionalFormatting sqref="C47:C50 C53:C58 C60:C62 C64:C67 C69:C70 C72:C76 C78:C81 C83:C88 C96 E101:E112 E118:E125 H129 E132:E140">
    <cfRule type="cellIs" dxfId="126" priority="2" operator="equal">
      <formula>0</formula>
    </cfRule>
  </conditionalFormatting>
  <conditionalFormatting sqref="D35">
    <cfRule type="cellIs" dxfId="125" priority="6" operator="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49"/>
  <sheetViews>
    <sheetView topLeftCell="A118" zoomScaleNormal="100" workbookViewId="0">
      <selection activeCell="G134" sqref="G134"/>
    </sheetView>
  </sheetViews>
  <sheetFormatPr defaultColWidth="14.42578125" defaultRowHeight="15" x14ac:dyDescent="0.25"/>
  <cols>
    <col min="1" max="2" width="32.42578125" customWidth="1"/>
    <col min="3" max="5" width="23.28515625" customWidth="1"/>
    <col min="6" max="6" width="9" customWidth="1"/>
    <col min="7" max="7" width="38.85546875" customWidth="1"/>
    <col min="8" max="8" width="10.42578125" style="31" customWidth="1"/>
    <col min="9" max="9" width="19.42578125" customWidth="1"/>
    <col min="10" max="25" width="9" customWidth="1"/>
  </cols>
  <sheetData>
    <row r="1" spans="1:29" ht="21.6" customHeight="1" x14ac:dyDescent="0.25">
      <c r="A1" s="94" t="s">
        <v>255</v>
      </c>
      <c r="B1" s="94"/>
      <c r="C1" s="94"/>
      <c r="D1" s="94"/>
      <c r="E1" s="94"/>
      <c r="F1" s="15"/>
      <c r="G1" s="15"/>
      <c r="H1" s="20"/>
      <c r="I1" s="15"/>
    </row>
    <row r="2" spans="1:29" ht="21.6" customHeight="1" x14ac:dyDescent="0.25">
      <c r="A2" s="3"/>
      <c r="B2" s="3"/>
      <c r="C2" s="3"/>
      <c r="D2" s="3"/>
      <c r="E2" s="3"/>
    </row>
    <row r="3" spans="1:29" ht="64.900000000000006" customHeight="1" x14ac:dyDescent="0.25">
      <c r="A3" s="7" t="s">
        <v>6</v>
      </c>
      <c r="B3" s="7" t="s">
        <v>180</v>
      </c>
      <c r="C3" s="6">
        <f>E136</f>
        <v>614.59999999999991</v>
      </c>
      <c r="D3" s="12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21.6" customHeight="1" x14ac:dyDescent="0.25">
      <c r="A4" s="103" t="s">
        <v>22</v>
      </c>
      <c r="B4" s="103"/>
      <c r="C4" s="6">
        <f>SUM(C3)</f>
        <v>614.59999999999991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21.6" customHeight="1" x14ac:dyDescent="0.25">
      <c r="A5" s="77" t="s">
        <v>24</v>
      </c>
      <c r="B5" s="77"/>
      <c r="C5" s="6">
        <f>C98</f>
        <v>-8433</v>
      </c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3.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3.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21.6" customHeight="1" x14ac:dyDescent="0.25">
      <c r="A8" s="88" t="s">
        <v>256</v>
      </c>
      <c r="B8" s="88"/>
      <c r="C8" s="88"/>
      <c r="D8" s="88"/>
      <c r="E8" s="88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21.6" customHeight="1" x14ac:dyDescent="0.25">
      <c r="A9" s="1" t="s">
        <v>4</v>
      </c>
      <c r="B9" s="1" t="s">
        <v>29</v>
      </c>
      <c r="C9" s="89" t="s">
        <v>30</v>
      </c>
      <c r="D9" s="89"/>
      <c r="E9" s="5" t="s">
        <v>31</v>
      </c>
    </row>
    <row r="10" spans="1:29" ht="21.6" customHeight="1" x14ac:dyDescent="0.25">
      <c r="A10" s="13" t="s">
        <v>257</v>
      </c>
      <c r="B10" s="14" t="s">
        <v>57</v>
      </c>
      <c r="C10" s="73" t="s">
        <v>201</v>
      </c>
      <c r="D10" s="73"/>
      <c r="E10" s="6">
        <v>0</v>
      </c>
    </row>
    <row r="11" spans="1:29" ht="21.6" customHeight="1" x14ac:dyDescent="0.25">
      <c r="A11" s="13" t="s">
        <v>258</v>
      </c>
      <c r="B11" s="14" t="s">
        <v>259</v>
      </c>
      <c r="C11" s="73" t="s">
        <v>260</v>
      </c>
      <c r="D11" s="73"/>
      <c r="E11" s="6">
        <v>78</v>
      </c>
    </row>
    <row r="12" spans="1:29" ht="21.6" customHeight="1" x14ac:dyDescent="0.25">
      <c r="A12" s="13" t="s">
        <v>261</v>
      </c>
      <c r="B12" s="14" t="s">
        <v>74</v>
      </c>
      <c r="C12" s="73" t="s">
        <v>262</v>
      </c>
      <c r="D12" s="73"/>
      <c r="E12" s="6">
        <v>174</v>
      </c>
    </row>
    <row r="13" spans="1:29" ht="21.6" customHeight="1" x14ac:dyDescent="0.25">
      <c r="A13" s="13" t="s">
        <v>261</v>
      </c>
      <c r="B13" s="14" t="s">
        <v>263</v>
      </c>
      <c r="C13" s="80" t="s">
        <v>35</v>
      </c>
      <c r="D13" s="80"/>
      <c r="E13" s="6">
        <v>68</v>
      </c>
    </row>
    <row r="14" spans="1:29" ht="21.6" customHeight="1" x14ac:dyDescent="0.25">
      <c r="A14" s="13" t="s">
        <v>264</v>
      </c>
      <c r="B14" s="14" t="s">
        <v>263</v>
      </c>
      <c r="C14" s="80" t="s">
        <v>35</v>
      </c>
      <c r="D14" s="80"/>
      <c r="E14" s="6">
        <v>68</v>
      </c>
    </row>
    <row r="15" spans="1:29" ht="21.6" customHeight="1" x14ac:dyDescent="0.25">
      <c r="A15" s="13" t="s">
        <v>265</v>
      </c>
      <c r="B15" s="14" t="s">
        <v>34</v>
      </c>
      <c r="C15" s="73" t="s">
        <v>35</v>
      </c>
      <c r="D15" s="73"/>
      <c r="E15" s="6">
        <v>2405</v>
      </c>
    </row>
    <row r="16" spans="1:29" ht="21.6" customHeight="1" x14ac:dyDescent="0.25">
      <c r="A16" s="85"/>
      <c r="B16" s="85"/>
      <c r="C16" s="77" t="s">
        <v>37</v>
      </c>
      <c r="D16" s="77"/>
      <c r="E16" s="6">
        <f>SUM(E10:E15)</f>
        <v>2793</v>
      </c>
    </row>
    <row r="17" spans="1:26" ht="13.5" customHeight="1" x14ac:dyDescent="0.25">
      <c r="A17" s="15"/>
      <c r="B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1.6" customHeight="1" x14ac:dyDescent="0.25">
      <c r="A18" s="88" t="s">
        <v>266</v>
      </c>
      <c r="B18" s="88"/>
      <c r="C18" s="88"/>
      <c r="D18" s="88"/>
      <c r="E18" s="88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1.6" customHeight="1" x14ac:dyDescent="0.25">
      <c r="A19" s="41" t="s">
        <v>4</v>
      </c>
      <c r="B19" s="1" t="s">
        <v>29</v>
      </c>
      <c r="C19" s="89" t="s">
        <v>30</v>
      </c>
      <c r="D19" s="89"/>
      <c r="E19" s="5" t="s">
        <v>31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1.6" customHeight="1" x14ac:dyDescent="0.25">
      <c r="A20" s="13" t="s">
        <v>267</v>
      </c>
      <c r="B20" s="14" t="s">
        <v>57</v>
      </c>
      <c r="C20" s="73" t="s">
        <v>201</v>
      </c>
      <c r="D20" s="73"/>
      <c r="E20" s="6">
        <v>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1.6" customHeight="1" x14ac:dyDescent="0.25">
      <c r="A21" s="13" t="s">
        <v>268</v>
      </c>
      <c r="B21" s="14" t="s">
        <v>263</v>
      </c>
      <c r="C21" s="80" t="s">
        <v>35</v>
      </c>
      <c r="D21" s="80"/>
      <c r="E21" s="6">
        <v>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1.6" customHeight="1" x14ac:dyDescent="0.25">
      <c r="A22" s="13" t="s">
        <v>269</v>
      </c>
      <c r="B22" s="14" t="s">
        <v>34</v>
      </c>
      <c r="C22" s="73" t="s">
        <v>35</v>
      </c>
      <c r="D22" s="73"/>
      <c r="E22" s="6">
        <v>2405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1.6" customHeight="1" x14ac:dyDescent="0.25">
      <c r="A23" s="13" t="s">
        <v>270</v>
      </c>
      <c r="B23" s="14" t="s">
        <v>271</v>
      </c>
      <c r="C23" s="73" t="s">
        <v>272</v>
      </c>
      <c r="D23" s="73"/>
      <c r="E23" s="6">
        <v>300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50.1" customHeight="1" x14ac:dyDescent="0.25">
      <c r="A24" s="13" t="s">
        <v>273</v>
      </c>
      <c r="B24" s="14" t="s">
        <v>274</v>
      </c>
      <c r="C24" s="80" t="s">
        <v>275</v>
      </c>
      <c r="D24" s="80"/>
      <c r="E24" s="6">
        <v>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1.6" customHeight="1" x14ac:dyDescent="0.25">
      <c r="A25" s="13" t="s">
        <v>505</v>
      </c>
      <c r="B25" s="14" t="s">
        <v>143</v>
      </c>
      <c r="C25" s="80" t="s">
        <v>506</v>
      </c>
      <c r="D25" s="80"/>
      <c r="E25" s="6">
        <v>500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39.950000000000003" customHeight="1" x14ac:dyDescent="0.25">
      <c r="A26" s="13" t="s">
        <v>511</v>
      </c>
      <c r="B26" s="63" t="s">
        <v>513</v>
      </c>
      <c r="C26" s="106" t="s">
        <v>512</v>
      </c>
      <c r="D26" s="105"/>
      <c r="E26" s="6">
        <v>12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0.1" customHeight="1" x14ac:dyDescent="0.25">
      <c r="A27" s="13" t="s">
        <v>511</v>
      </c>
      <c r="B27" s="63" t="s">
        <v>514</v>
      </c>
      <c r="C27" s="104" t="s">
        <v>548</v>
      </c>
      <c r="D27" s="105"/>
      <c r="E27" s="6">
        <v>49.1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21.6" customHeight="1" x14ac:dyDescent="0.25">
      <c r="A28" s="13" t="s">
        <v>515</v>
      </c>
      <c r="B28" s="63" t="s">
        <v>145</v>
      </c>
      <c r="C28" s="104" t="s">
        <v>516</v>
      </c>
      <c r="D28" s="114"/>
      <c r="E28" s="6">
        <v>500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21.6" customHeight="1" x14ac:dyDescent="0.25">
      <c r="A29" s="13" t="s">
        <v>515</v>
      </c>
      <c r="B29" s="63" t="s">
        <v>15</v>
      </c>
      <c r="C29" s="104" t="s">
        <v>517</v>
      </c>
      <c r="D29" s="114"/>
      <c r="E29" s="6">
        <v>5.04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21.6" customHeight="1" x14ac:dyDescent="0.25">
      <c r="A30" s="13" t="s">
        <v>522</v>
      </c>
      <c r="B30" s="63" t="s">
        <v>145</v>
      </c>
      <c r="C30" s="104" t="s">
        <v>523</v>
      </c>
      <c r="D30" s="114"/>
      <c r="E30" s="6">
        <v>1000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21.6" customHeight="1" x14ac:dyDescent="0.25">
      <c r="A31" s="13" t="s">
        <v>536</v>
      </c>
      <c r="B31" s="63" t="s">
        <v>145</v>
      </c>
      <c r="C31" s="104" t="s">
        <v>537</v>
      </c>
      <c r="D31" s="114"/>
      <c r="E31" s="6">
        <v>600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21.6" customHeight="1" x14ac:dyDescent="0.25">
      <c r="A32" s="85"/>
      <c r="B32" s="85"/>
      <c r="C32" s="77" t="s">
        <v>37</v>
      </c>
      <c r="D32" s="77"/>
      <c r="E32" s="6">
        <f>SUM(E20:E31)</f>
        <v>5371.1399999999994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 x14ac:dyDescent="0.25">
      <c r="A33" s="15"/>
      <c r="B33" s="15"/>
      <c r="C33" s="15"/>
      <c r="D33" s="32"/>
      <c r="E33" s="3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21.6" customHeight="1" x14ac:dyDescent="0.25">
      <c r="A34" s="88" t="s">
        <v>276</v>
      </c>
      <c r="B34" s="88"/>
      <c r="C34" s="88"/>
      <c r="D34" s="88"/>
      <c r="E34" s="88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21.6" customHeight="1" x14ac:dyDescent="0.25">
      <c r="A35" s="1" t="s">
        <v>4</v>
      </c>
      <c r="B35" s="1" t="s">
        <v>29</v>
      </c>
      <c r="C35" s="89" t="s">
        <v>30</v>
      </c>
      <c r="D35" s="89"/>
      <c r="E35" s="5" t="s">
        <v>31</v>
      </c>
    </row>
    <row r="36" spans="1:26" ht="21.6" customHeight="1" x14ac:dyDescent="0.25">
      <c r="A36" s="13" t="s">
        <v>277</v>
      </c>
      <c r="B36" s="14" t="s">
        <v>57</v>
      </c>
      <c r="C36" s="73" t="s">
        <v>201</v>
      </c>
      <c r="D36" s="73"/>
      <c r="E36" s="6">
        <v>0</v>
      </c>
    </row>
    <row r="37" spans="1:26" ht="21.6" customHeight="1" x14ac:dyDescent="0.25">
      <c r="A37" s="13" t="s">
        <v>278</v>
      </c>
      <c r="B37" s="14" t="s">
        <v>263</v>
      </c>
      <c r="C37" s="73" t="s">
        <v>35</v>
      </c>
      <c r="D37" s="73"/>
      <c r="E37" s="6">
        <v>68</v>
      </c>
    </row>
    <row r="38" spans="1:26" ht="21.6" customHeight="1" x14ac:dyDescent="0.25">
      <c r="A38" s="13"/>
      <c r="B38" s="14" t="s">
        <v>518</v>
      </c>
      <c r="C38" s="119" t="s">
        <v>519</v>
      </c>
      <c r="D38" s="120"/>
      <c r="E38" s="6">
        <v>900</v>
      </c>
    </row>
    <row r="39" spans="1:26" ht="21.6" customHeight="1" x14ac:dyDescent="0.25">
      <c r="A39" s="13" t="s">
        <v>279</v>
      </c>
      <c r="B39" s="14" t="s">
        <v>34</v>
      </c>
      <c r="C39" s="73" t="s">
        <v>35</v>
      </c>
      <c r="D39" s="73"/>
      <c r="E39" s="6">
        <v>2405</v>
      </c>
    </row>
    <row r="40" spans="1:26" ht="99.95" customHeight="1" x14ac:dyDescent="0.25">
      <c r="A40" s="13"/>
      <c r="B40" s="63" t="s">
        <v>143</v>
      </c>
      <c r="C40" s="104" t="s">
        <v>539</v>
      </c>
      <c r="D40" s="120"/>
      <c r="E40" s="6">
        <v>66.400000000000006</v>
      </c>
    </row>
    <row r="41" spans="1:26" ht="21.6" customHeight="1" x14ac:dyDescent="0.25">
      <c r="A41" s="13" t="s">
        <v>279</v>
      </c>
      <c r="B41" s="63" t="s">
        <v>542</v>
      </c>
      <c r="C41" s="104" t="s">
        <v>543</v>
      </c>
      <c r="D41" s="114"/>
      <c r="E41" s="6">
        <v>200</v>
      </c>
    </row>
    <row r="42" spans="1:26" ht="21.6" customHeight="1" x14ac:dyDescent="0.25">
      <c r="A42" s="85"/>
      <c r="B42" s="85"/>
      <c r="C42" s="117" t="s">
        <v>37</v>
      </c>
      <c r="D42" s="118"/>
      <c r="E42" s="6">
        <f>SUM(E36:E41)</f>
        <v>3639.4</v>
      </c>
    </row>
    <row r="43" spans="1:26" ht="13.5" customHeight="1" x14ac:dyDescent="0.25">
      <c r="A43" s="15"/>
      <c r="B43" s="15"/>
      <c r="C43" s="15"/>
      <c r="D43" s="32"/>
      <c r="E43" s="33"/>
    </row>
    <row r="44" spans="1:26" ht="12.75" customHeight="1" x14ac:dyDescent="0.25">
      <c r="A44" s="15"/>
      <c r="B44" s="15"/>
      <c r="C44" s="15"/>
      <c r="D44" s="32"/>
      <c r="E44" s="33"/>
    </row>
    <row r="45" spans="1:26" ht="13.5" customHeight="1" x14ac:dyDescent="0.25">
      <c r="A45" s="15"/>
      <c r="B45" s="15"/>
      <c r="C45" s="15"/>
      <c r="D45" s="32"/>
      <c r="E45" s="33"/>
    </row>
    <row r="46" spans="1:26" ht="13.5" customHeight="1" x14ac:dyDescent="0.25">
      <c r="A46" s="15"/>
      <c r="B46" s="15"/>
    </row>
    <row r="47" spans="1:26" ht="21.6" customHeight="1" x14ac:dyDescent="0.25">
      <c r="A47" s="83" t="s">
        <v>280</v>
      </c>
      <c r="B47" s="83"/>
      <c r="C47" s="83"/>
    </row>
    <row r="48" spans="1:26" ht="21.6" customHeight="1" x14ac:dyDescent="0.25">
      <c r="A48" s="22" t="s">
        <v>29</v>
      </c>
      <c r="B48" s="22" t="s">
        <v>30</v>
      </c>
      <c r="C48" s="9" t="s">
        <v>31</v>
      </c>
      <c r="D48" s="20"/>
    </row>
    <row r="49" spans="1:3" ht="21.6" customHeight="1" x14ac:dyDescent="0.25">
      <c r="A49" s="82" t="s">
        <v>71</v>
      </c>
      <c r="B49" s="82"/>
      <c r="C49" s="82"/>
    </row>
    <row r="50" spans="1:3" ht="21.6" customHeight="1" x14ac:dyDescent="0.25">
      <c r="A50" s="13" t="s">
        <v>259</v>
      </c>
      <c r="B50" s="42"/>
      <c r="C50" s="23">
        <v>0</v>
      </c>
    </row>
    <row r="51" spans="1:3" ht="21.6" customHeight="1" x14ac:dyDescent="0.25">
      <c r="A51" s="13" t="s">
        <v>48</v>
      </c>
      <c r="B51" s="42"/>
      <c r="C51" s="23">
        <v>0</v>
      </c>
    </row>
    <row r="52" spans="1:3" ht="21.6" customHeight="1" x14ac:dyDescent="0.25">
      <c r="A52" s="13" t="s">
        <v>74</v>
      </c>
      <c r="B52" s="42" t="s">
        <v>75</v>
      </c>
      <c r="C52" s="23">
        <v>149</v>
      </c>
    </row>
    <row r="53" spans="1:3" ht="21.6" customHeight="1" x14ac:dyDescent="0.25">
      <c r="A53" s="25"/>
      <c r="B53" s="27" t="s">
        <v>77</v>
      </c>
      <c r="C53" s="23">
        <f>SUM(C50:C52)</f>
        <v>149</v>
      </c>
    </row>
    <row r="54" spans="1:3" ht="21.6" customHeight="1" x14ac:dyDescent="0.25">
      <c r="A54" s="82" t="s">
        <v>281</v>
      </c>
      <c r="B54" s="82"/>
      <c r="C54" s="82"/>
    </row>
    <row r="55" spans="1:3" ht="21.6" customHeight="1" x14ac:dyDescent="0.25">
      <c r="A55" s="82"/>
      <c r="B55" s="82"/>
      <c r="C55" s="82"/>
    </row>
    <row r="56" spans="1:3" ht="21.6" customHeight="1" x14ac:dyDescent="0.25">
      <c r="A56" s="13" t="s">
        <v>82</v>
      </c>
      <c r="B56" s="42"/>
      <c r="C56" s="23">
        <v>0</v>
      </c>
    </row>
    <row r="57" spans="1:3" ht="21.6" customHeight="1" x14ac:dyDescent="0.25">
      <c r="A57" s="13" t="s">
        <v>84</v>
      </c>
      <c r="B57" s="42"/>
      <c r="C57" s="23">
        <v>0</v>
      </c>
    </row>
    <row r="58" spans="1:3" ht="21.6" customHeight="1" x14ac:dyDescent="0.25">
      <c r="A58" s="13" t="s">
        <v>86</v>
      </c>
      <c r="B58" s="42"/>
      <c r="C58" s="23">
        <v>0</v>
      </c>
    </row>
    <row r="59" spans="1:3" ht="21.6" customHeight="1" x14ac:dyDescent="0.25">
      <c r="A59" s="13" t="s">
        <v>88</v>
      </c>
      <c r="B59" s="42"/>
      <c r="C59" s="23">
        <v>0</v>
      </c>
    </row>
    <row r="60" spans="1:3" ht="21.6" customHeight="1" x14ac:dyDescent="0.25">
      <c r="A60" s="13" t="s">
        <v>218</v>
      </c>
      <c r="B60" s="42"/>
      <c r="C60" s="23">
        <v>0</v>
      </c>
    </row>
    <row r="61" spans="1:3" ht="21.6" customHeight="1" x14ac:dyDescent="0.25">
      <c r="A61" s="13"/>
      <c r="B61" s="27" t="s">
        <v>90</v>
      </c>
      <c r="C61" s="23">
        <f>SUM(C56:C60)</f>
        <v>0</v>
      </c>
    </row>
    <row r="62" spans="1:3" ht="21.6" customHeight="1" x14ac:dyDescent="0.25">
      <c r="A62" s="82" t="s">
        <v>92</v>
      </c>
      <c r="B62" s="82"/>
      <c r="C62" s="82"/>
    </row>
    <row r="63" spans="1:3" ht="21.6" customHeight="1" x14ac:dyDescent="0.25">
      <c r="A63" s="13" t="s">
        <v>94</v>
      </c>
      <c r="B63" s="42" t="s">
        <v>95</v>
      </c>
      <c r="C63" s="23">
        <v>0</v>
      </c>
    </row>
    <row r="64" spans="1:3" ht="21.6" customHeight="1" x14ac:dyDescent="0.25">
      <c r="A64" s="13" t="s">
        <v>97</v>
      </c>
      <c r="B64" s="42" t="s">
        <v>98</v>
      </c>
      <c r="C64" s="23">
        <v>0</v>
      </c>
    </row>
    <row r="65" spans="1:3" ht="21.6" customHeight="1" x14ac:dyDescent="0.25">
      <c r="A65" s="13"/>
      <c r="B65" s="27" t="s">
        <v>100</v>
      </c>
      <c r="C65" s="23">
        <f>SUM(C63:C64)</f>
        <v>0</v>
      </c>
    </row>
    <row r="66" spans="1:3" ht="21.6" customHeight="1" x14ac:dyDescent="0.25">
      <c r="A66" s="82" t="s">
        <v>102</v>
      </c>
      <c r="B66" s="82"/>
      <c r="C66" s="82"/>
    </row>
    <row r="67" spans="1:3" ht="21.6" customHeight="1" x14ac:dyDescent="0.25">
      <c r="A67" s="13" t="s">
        <v>104</v>
      </c>
      <c r="B67" s="42" t="s">
        <v>105</v>
      </c>
      <c r="C67" s="23">
        <v>0</v>
      </c>
    </row>
    <row r="68" spans="1:3" ht="21.6" customHeight="1" x14ac:dyDescent="0.25">
      <c r="A68" s="25"/>
      <c r="B68" s="42" t="s">
        <v>107</v>
      </c>
      <c r="C68" s="23">
        <v>0</v>
      </c>
    </row>
    <row r="69" spans="1:3" ht="21.6" customHeight="1" x14ac:dyDescent="0.25">
      <c r="A69" s="25"/>
      <c r="B69" s="42" t="s">
        <v>109</v>
      </c>
      <c r="C69" s="23">
        <v>0</v>
      </c>
    </row>
    <row r="70" spans="1:3" ht="21.6" customHeight="1" x14ac:dyDescent="0.25">
      <c r="A70" s="25"/>
      <c r="B70" s="27" t="s">
        <v>111</v>
      </c>
      <c r="C70" s="23">
        <f>SUM(C67:C69)</f>
        <v>0</v>
      </c>
    </row>
    <row r="71" spans="1:3" ht="21.6" customHeight="1" x14ac:dyDescent="0.25">
      <c r="A71" s="82" t="s">
        <v>112</v>
      </c>
      <c r="B71" s="82"/>
      <c r="C71" s="82"/>
    </row>
    <row r="72" spans="1:3" ht="21.6" customHeight="1" x14ac:dyDescent="0.25">
      <c r="A72" s="13" t="s">
        <v>113</v>
      </c>
      <c r="B72" s="42" t="s">
        <v>114</v>
      </c>
      <c r="C72" s="23">
        <v>0</v>
      </c>
    </row>
    <row r="73" spans="1:3" ht="21.6" customHeight="1" x14ac:dyDescent="0.25">
      <c r="A73" s="25"/>
      <c r="B73" s="27" t="s">
        <v>115</v>
      </c>
      <c r="C73" s="23">
        <f>SUM(C72)</f>
        <v>0</v>
      </c>
    </row>
    <row r="74" spans="1:3" ht="21.6" customHeight="1" x14ac:dyDescent="0.25">
      <c r="A74" s="82" t="s">
        <v>116</v>
      </c>
      <c r="B74" s="82"/>
      <c r="C74" s="82"/>
    </row>
    <row r="75" spans="1:3" ht="43.15" customHeight="1" x14ac:dyDescent="0.25">
      <c r="A75" s="13" t="s">
        <v>282</v>
      </c>
      <c r="B75" s="42" t="s">
        <v>118</v>
      </c>
      <c r="C75" s="23">
        <v>0</v>
      </c>
    </row>
    <row r="76" spans="1:3" ht="21.6" customHeight="1" x14ac:dyDescent="0.25">
      <c r="A76" s="13" t="s">
        <v>119</v>
      </c>
      <c r="B76" s="42" t="s">
        <v>120</v>
      </c>
      <c r="C76" s="23">
        <v>0</v>
      </c>
    </row>
    <row r="77" spans="1:3" ht="43.15" customHeight="1" x14ac:dyDescent="0.25">
      <c r="A77" s="13" t="s">
        <v>121</v>
      </c>
      <c r="B77" s="42" t="s">
        <v>122</v>
      </c>
      <c r="C77" s="23">
        <v>0</v>
      </c>
    </row>
    <row r="78" spans="1:3" ht="21.6" customHeight="1" x14ac:dyDescent="0.25">
      <c r="A78" s="13" t="s">
        <v>123</v>
      </c>
      <c r="B78" s="42" t="s">
        <v>123</v>
      </c>
      <c r="C78" s="23">
        <v>0</v>
      </c>
    </row>
    <row r="79" spans="1:3" ht="21.6" customHeight="1" x14ac:dyDescent="0.25">
      <c r="A79" s="13"/>
      <c r="B79" s="27" t="s">
        <v>22</v>
      </c>
      <c r="C79" s="23">
        <f>SUM(C75:C78)</f>
        <v>0</v>
      </c>
    </row>
    <row r="80" spans="1:3" ht="21.6" customHeight="1" x14ac:dyDescent="0.25">
      <c r="A80" s="82" t="s">
        <v>125</v>
      </c>
      <c r="B80" s="82"/>
      <c r="C80" s="82"/>
    </row>
    <row r="81" spans="1:3" ht="21.6" customHeight="1" x14ac:dyDescent="0.25">
      <c r="A81" s="13" t="s">
        <v>126</v>
      </c>
      <c r="B81" s="42"/>
      <c r="C81" s="23">
        <v>0</v>
      </c>
    </row>
    <row r="82" spans="1:3" ht="21.6" customHeight="1" x14ac:dyDescent="0.25">
      <c r="A82" s="25" t="s">
        <v>127</v>
      </c>
      <c r="B82" s="42" t="s">
        <v>128</v>
      </c>
      <c r="C82" s="23">
        <v>0</v>
      </c>
    </row>
    <row r="83" spans="1:3" ht="21.6" customHeight="1" x14ac:dyDescent="0.25">
      <c r="A83" s="13" t="s">
        <v>57</v>
      </c>
      <c r="B83" s="42" t="s">
        <v>129</v>
      </c>
      <c r="C83" s="23">
        <v>0</v>
      </c>
    </row>
    <row r="84" spans="1:3" ht="21.6" customHeight="1" x14ac:dyDescent="0.25">
      <c r="A84" s="13"/>
      <c r="B84" s="27" t="s">
        <v>130</v>
      </c>
      <c r="C84" s="23">
        <f>SUM(C81:C83)</f>
        <v>0</v>
      </c>
    </row>
    <row r="85" spans="1:3" ht="21.6" customHeight="1" x14ac:dyDescent="0.25">
      <c r="A85" s="82" t="s">
        <v>131</v>
      </c>
      <c r="B85" s="82"/>
      <c r="C85" s="82"/>
    </row>
    <row r="86" spans="1:3" ht="21.6" customHeight="1" x14ac:dyDescent="0.25">
      <c r="A86" s="13" t="s">
        <v>132</v>
      </c>
      <c r="B86" s="42" t="s">
        <v>133</v>
      </c>
      <c r="C86" s="23">
        <v>200</v>
      </c>
    </row>
    <row r="87" spans="1:3" ht="21.6" customHeight="1" x14ac:dyDescent="0.25">
      <c r="A87" s="7" t="s">
        <v>134</v>
      </c>
      <c r="B87" s="42" t="s">
        <v>135</v>
      </c>
      <c r="C87" s="23">
        <v>68</v>
      </c>
    </row>
    <row r="88" spans="1:3" ht="39.950000000000003" customHeight="1" x14ac:dyDescent="0.25">
      <c r="A88" s="13" t="s">
        <v>136</v>
      </c>
      <c r="B88" s="60" t="s">
        <v>283</v>
      </c>
      <c r="C88" s="23">
        <v>52</v>
      </c>
    </row>
    <row r="89" spans="1:3" ht="21.6" customHeight="1" x14ac:dyDescent="0.25">
      <c r="A89" s="13" t="s">
        <v>138</v>
      </c>
      <c r="B89" s="42" t="s">
        <v>220</v>
      </c>
      <c r="C89" s="23">
        <v>900</v>
      </c>
    </row>
    <row r="90" spans="1:3" ht="21.6" customHeight="1" x14ac:dyDescent="0.25">
      <c r="A90" s="25"/>
      <c r="B90" s="27" t="s">
        <v>140</v>
      </c>
      <c r="C90" s="23">
        <f>SUM(C86:C89)</f>
        <v>1220</v>
      </c>
    </row>
    <row r="91" spans="1:3" ht="21.6" customHeight="1" x14ac:dyDescent="0.25">
      <c r="A91" s="25"/>
      <c r="B91" s="27" t="s">
        <v>22</v>
      </c>
      <c r="C91" s="23">
        <f>C53+C61+C65+C70+C73+C79+C84+C90</f>
        <v>1369</v>
      </c>
    </row>
    <row r="92" spans="1:3" ht="21.6" customHeight="1" x14ac:dyDescent="0.25">
      <c r="A92" s="82" t="s">
        <v>142</v>
      </c>
      <c r="B92" s="82"/>
      <c r="C92" s="82"/>
    </row>
    <row r="93" spans="1:3" ht="21.6" customHeight="1" x14ac:dyDescent="0.25">
      <c r="A93" s="25" t="s">
        <v>143</v>
      </c>
      <c r="B93" s="4"/>
      <c r="C93" s="6">
        <f>IF(('July 2024 - September 2024'!C90)+SUM(E107+E117+E129)  &lt; 0,(('July 2024 - September 2024'!C90))+SUM(E107+E117+E129), TEXT((('July 2024 - September 2024'!C90))+SUM(E107+E117+E129),"+$0.00"))</f>
        <v>-7933</v>
      </c>
    </row>
    <row r="94" spans="1:3" ht="21.6" customHeight="1" x14ac:dyDescent="0.25">
      <c r="A94" s="25" t="s">
        <v>144</v>
      </c>
      <c r="B94" s="4"/>
      <c r="C94" s="6">
        <v>0</v>
      </c>
    </row>
    <row r="95" spans="1:3" ht="21.6" customHeight="1" x14ac:dyDescent="0.25">
      <c r="A95" s="25" t="s">
        <v>145</v>
      </c>
      <c r="B95" s="4"/>
      <c r="C95" s="6">
        <f>IF(('July 2024 - September 2024'!C92)+SUM(E106+E118+E131) &lt; 0,(('July 2024 - September 2024'!C92))+SUM(E106+E118+E131), TEXT((('July 2024 - September 2024'!C92))+SUM(E106+E118+E131),"+$0.00")) - 1000</f>
        <v>-500</v>
      </c>
    </row>
    <row r="96" spans="1:3" ht="43.15" customHeight="1" x14ac:dyDescent="0.25">
      <c r="A96" s="13" t="s">
        <v>146</v>
      </c>
      <c r="B96" s="4"/>
      <c r="C96" s="6">
        <v>0</v>
      </c>
    </row>
    <row r="97" spans="1:8" ht="43.15" customHeight="1" x14ac:dyDescent="0.25">
      <c r="A97" s="13" t="s">
        <v>147</v>
      </c>
      <c r="B97" s="4"/>
      <c r="C97" s="6">
        <v>0</v>
      </c>
    </row>
    <row r="98" spans="1:8" ht="21.6" customHeight="1" x14ac:dyDescent="0.25">
      <c r="A98" s="25"/>
      <c r="B98" s="27" t="s">
        <v>148</v>
      </c>
      <c r="C98" s="6">
        <f>C93+C94+C95+C96+C97</f>
        <v>-8433</v>
      </c>
    </row>
    <row r="99" spans="1:8" ht="21.6" customHeight="1" x14ac:dyDescent="0.25">
      <c r="A99" s="13"/>
      <c r="B99" s="11" t="s">
        <v>149</v>
      </c>
      <c r="C99" s="23">
        <f>C91</f>
        <v>1369</v>
      </c>
      <c r="H99" s="43"/>
    </row>
    <row r="100" spans="1:8" ht="13.5" customHeight="1" x14ac:dyDescent="0.25">
      <c r="A100" s="15"/>
      <c r="B100" s="15"/>
    </row>
    <row r="101" spans="1:8" ht="13.5" customHeight="1" x14ac:dyDescent="0.25">
      <c r="A101" s="15"/>
      <c r="B101" s="15"/>
    </row>
    <row r="102" spans="1:8" ht="21.6" customHeight="1" x14ac:dyDescent="0.25">
      <c r="A102" s="78" t="s">
        <v>284</v>
      </c>
      <c r="B102" s="78"/>
      <c r="C102" s="78"/>
      <c r="D102" s="78"/>
      <c r="E102" s="78"/>
      <c r="G102" s="37" t="s">
        <v>244</v>
      </c>
      <c r="H102" s="23">
        <v>651.70000000000005</v>
      </c>
    </row>
    <row r="103" spans="1:8" ht="21.6" customHeight="1" x14ac:dyDescent="0.25">
      <c r="A103" s="78" t="s">
        <v>151</v>
      </c>
      <c r="B103" s="78"/>
      <c r="C103" s="78" t="s">
        <v>30</v>
      </c>
      <c r="D103" s="78"/>
      <c r="E103" s="28" t="s">
        <v>31</v>
      </c>
      <c r="G103" s="38" t="s">
        <v>245</v>
      </c>
      <c r="H103" s="98">
        <f>C86-H102</f>
        <v>-451.70000000000005</v>
      </c>
    </row>
    <row r="104" spans="1:8" ht="43.15" customHeight="1" x14ac:dyDescent="0.25">
      <c r="A104" s="74" t="s">
        <v>285</v>
      </c>
      <c r="B104" s="74"/>
      <c r="C104" s="73"/>
      <c r="D104" s="73"/>
      <c r="E104" s="6">
        <f>'July 2024 - September 2024'!E141</f>
        <v>502.71000000000004</v>
      </c>
      <c r="G104" s="39" t="s">
        <v>247</v>
      </c>
      <c r="H104" s="98"/>
    </row>
    <row r="105" spans="1:8" ht="99.95" customHeight="1" x14ac:dyDescent="0.25">
      <c r="A105" s="108" t="s">
        <v>131</v>
      </c>
      <c r="B105" s="109"/>
      <c r="C105" s="80" t="s">
        <v>286</v>
      </c>
      <c r="D105" s="80"/>
      <c r="E105" s="23">
        <v>651.70000000000005</v>
      </c>
      <c r="H105"/>
    </row>
    <row r="106" spans="1:8" ht="21.6" customHeight="1" x14ac:dyDescent="0.25">
      <c r="A106" s="110"/>
      <c r="B106" s="111"/>
      <c r="C106" s="73" t="s">
        <v>287</v>
      </c>
      <c r="D106" s="73"/>
      <c r="E106" s="23">
        <v>200</v>
      </c>
    </row>
    <row r="107" spans="1:8" ht="21.6" customHeight="1" x14ac:dyDescent="0.25">
      <c r="A107" s="110"/>
      <c r="B107" s="111"/>
      <c r="C107" s="73" t="s">
        <v>238</v>
      </c>
      <c r="D107" s="73"/>
      <c r="E107" s="23">
        <v>0</v>
      </c>
    </row>
    <row r="108" spans="1:8" ht="21.6" customHeight="1" x14ac:dyDescent="0.25">
      <c r="A108" s="110"/>
      <c r="B108" s="111"/>
      <c r="C108" s="73" t="s">
        <v>288</v>
      </c>
      <c r="D108" s="73"/>
      <c r="E108" s="23">
        <v>58</v>
      </c>
    </row>
    <row r="109" spans="1:8" ht="21.6" customHeight="1" x14ac:dyDescent="0.25">
      <c r="A109" s="110"/>
      <c r="B109" s="111"/>
      <c r="C109" s="73" t="s">
        <v>289</v>
      </c>
      <c r="D109" s="73"/>
      <c r="E109" s="23">
        <v>600</v>
      </c>
    </row>
    <row r="110" spans="1:8" ht="21.6" customHeight="1" x14ac:dyDescent="0.25">
      <c r="A110" s="112"/>
      <c r="B110" s="113"/>
      <c r="C110" s="100" t="s">
        <v>290</v>
      </c>
      <c r="D110" s="100"/>
      <c r="E110" s="23">
        <v>291.85000000000002</v>
      </c>
    </row>
    <row r="111" spans="1:8" ht="21.6" customHeight="1" x14ac:dyDescent="0.25">
      <c r="A111" s="74" t="s">
        <v>152</v>
      </c>
      <c r="B111" s="74"/>
      <c r="C111" s="73"/>
      <c r="D111" s="73"/>
      <c r="E111" s="23">
        <f>C99</f>
        <v>1369</v>
      </c>
    </row>
    <row r="112" spans="1:8" ht="21.6" customHeight="1" x14ac:dyDescent="0.25">
      <c r="A112" s="74"/>
      <c r="B112" s="74"/>
      <c r="C112" s="81" t="s">
        <v>153</v>
      </c>
      <c r="D112" s="81"/>
      <c r="E112" s="6">
        <f>('July 2024 - September 2024'!E141+E16)-SUM(E105:E111)</f>
        <v>125.15999999999985</v>
      </c>
    </row>
    <row r="113" spans="1:8" ht="13.5" customHeight="1" x14ac:dyDescent="0.25"/>
    <row r="114" spans="1:8" ht="21.6" customHeight="1" x14ac:dyDescent="0.25">
      <c r="A114" s="78" t="s">
        <v>291</v>
      </c>
      <c r="B114" s="78"/>
      <c r="C114" s="78"/>
      <c r="D114" s="78"/>
      <c r="E114" s="78"/>
      <c r="H114"/>
    </row>
    <row r="115" spans="1:8" ht="21.6" customHeight="1" x14ac:dyDescent="0.25">
      <c r="A115" s="78" t="s">
        <v>151</v>
      </c>
      <c r="B115" s="78"/>
      <c r="C115" s="78" t="s">
        <v>30</v>
      </c>
      <c r="D115" s="78"/>
      <c r="E115" s="28" t="s">
        <v>31</v>
      </c>
      <c r="H115"/>
    </row>
    <row r="116" spans="1:8" ht="43.15" customHeight="1" x14ac:dyDescent="0.25">
      <c r="A116" s="74" t="s">
        <v>292</v>
      </c>
      <c r="B116" s="74"/>
      <c r="C116" s="73"/>
      <c r="D116" s="73"/>
      <c r="E116" s="6">
        <f>E112</f>
        <v>125.15999999999985</v>
      </c>
      <c r="H116"/>
    </row>
    <row r="117" spans="1:8" ht="43.15" customHeight="1" x14ac:dyDescent="0.25">
      <c r="A117" s="108" t="s">
        <v>131</v>
      </c>
      <c r="B117" s="109"/>
      <c r="C117" s="80" t="s">
        <v>508</v>
      </c>
      <c r="D117" s="80"/>
      <c r="E117" s="23">
        <v>0</v>
      </c>
      <c r="H117"/>
    </row>
    <row r="118" spans="1:8" ht="21.6" customHeight="1" x14ac:dyDescent="0.25">
      <c r="A118" s="110"/>
      <c r="B118" s="111"/>
      <c r="C118" s="73" t="s">
        <v>293</v>
      </c>
      <c r="D118" s="73"/>
      <c r="E118" s="23">
        <v>300</v>
      </c>
    </row>
    <row r="119" spans="1:8" ht="290.10000000000002" customHeight="1" x14ac:dyDescent="0.25">
      <c r="A119" s="110"/>
      <c r="B119" s="111"/>
      <c r="C119" s="107" t="s">
        <v>547</v>
      </c>
      <c r="D119" s="80"/>
      <c r="E119" s="23">
        <v>3389</v>
      </c>
      <c r="G119" s="31"/>
    </row>
    <row r="120" spans="1:8" ht="24.95" customHeight="1" x14ac:dyDescent="0.25">
      <c r="A120" s="110"/>
      <c r="B120" s="111"/>
      <c r="C120" s="104" t="s">
        <v>507</v>
      </c>
      <c r="D120" s="114"/>
      <c r="E120" s="23">
        <v>200</v>
      </c>
      <c r="G120" s="31"/>
    </row>
    <row r="121" spans="1:8" ht="24.95" customHeight="1" x14ac:dyDescent="0.25">
      <c r="A121" s="112"/>
      <c r="B121" s="113"/>
      <c r="C121" s="115" t="s">
        <v>535</v>
      </c>
      <c r="D121" s="116"/>
      <c r="E121" s="23">
        <v>8.9</v>
      </c>
      <c r="G121" s="31"/>
    </row>
    <row r="122" spans="1:8" ht="21.6" customHeight="1" x14ac:dyDescent="0.25">
      <c r="A122" s="74" t="s">
        <v>152</v>
      </c>
      <c r="B122" s="74"/>
      <c r="C122" s="73"/>
      <c r="D122" s="73"/>
      <c r="E122" s="23">
        <f>C99</f>
        <v>1369</v>
      </c>
    </row>
    <row r="123" spans="1:8" ht="21.6" customHeight="1" x14ac:dyDescent="0.25">
      <c r="A123" s="74"/>
      <c r="B123" s="74"/>
      <c r="C123" s="77" t="s">
        <v>163</v>
      </c>
      <c r="D123" s="77"/>
      <c r="E123" s="6">
        <f>(E32+E116)-SUM(E117:E122)</f>
        <v>229.39999999999964</v>
      </c>
    </row>
    <row r="124" spans="1:8" ht="13.5" customHeight="1" x14ac:dyDescent="0.25">
      <c r="A124" s="30"/>
      <c r="B124" s="30"/>
      <c r="C124" s="30"/>
      <c r="D124" s="30"/>
      <c r="E124" s="30"/>
      <c r="H124"/>
    </row>
    <row r="125" spans="1:8" ht="17.25" customHeight="1" x14ac:dyDescent="0.25">
      <c r="A125" s="30"/>
      <c r="B125" s="30"/>
      <c r="C125" s="30"/>
      <c r="D125" s="30"/>
      <c r="E125" s="30"/>
      <c r="H125"/>
    </row>
    <row r="126" spans="1:8" ht="21.6" customHeight="1" x14ac:dyDescent="0.25">
      <c r="A126" s="78" t="s">
        <v>294</v>
      </c>
      <c r="B126" s="78"/>
      <c r="C126" s="78"/>
      <c r="D126" s="78"/>
      <c r="E126" s="78"/>
    </row>
    <row r="127" spans="1:8" ht="21.6" customHeight="1" x14ac:dyDescent="0.25">
      <c r="A127" s="78" t="s">
        <v>151</v>
      </c>
      <c r="B127" s="78"/>
      <c r="C127" s="78" t="s">
        <v>30</v>
      </c>
      <c r="D127" s="78"/>
      <c r="E127" s="28" t="s">
        <v>31</v>
      </c>
    </row>
    <row r="128" spans="1:8" ht="43.15" customHeight="1" x14ac:dyDescent="0.25">
      <c r="A128" s="74" t="s">
        <v>295</v>
      </c>
      <c r="B128" s="74"/>
      <c r="C128" s="73"/>
      <c r="D128" s="73"/>
      <c r="E128" s="6">
        <f>E123</f>
        <v>229.39999999999964</v>
      </c>
      <c r="H128"/>
    </row>
    <row r="129" spans="1:8" ht="21.6" customHeight="1" x14ac:dyDescent="0.25">
      <c r="A129" s="108" t="s">
        <v>131</v>
      </c>
      <c r="B129" s="109"/>
      <c r="C129" s="107" t="s">
        <v>156</v>
      </c>
      <c r="D129" s="80"/>
      <c r="E129" s="23">
        <v>0</v>
      </c>
      <c r="H129"/>
    </row>
    <row r="130" spans="1:8" ht="39.950000000000003" customHeight="1" x14ac:dyDescent="0.25">
      <c r="A130" s="110"/>
      <c r="B130" s="111"/>
      <c r="C130" s="104" t="s">
        <v>538</v>
      </c>
      <c r="D130" s="105"/>
      <c r="E130" s="23">
        <v>351</v>
      </c>
      <c r="H130"/>
    </row>
    <row r="131" spans="1:8" ht="21.6" customHeight="1" x14ac:dyDescent="0.25">
      <c r="A131" s="110"/>
      <c r="B131" s="111"/>
      <c r="C131" s="106" t="s">
        <v>250</v>
      </c>
      <c r="D131" s="105"/>
      <c r="E131" s="23">
        <v>500</v>
      </c>
      <c r="H131"/>
    </row>
    <row r="132" spans="1:8" ht="50.1" customHeight="1" x14ac:dyDescent="0.25">
      <c r="A132" s="110"/>
      <c r="B132" s="111"/>
      <c r="C132" s="107" t="s">
        <v>540</v>
      </c>
      <c r="D132" s="80"/>
      <c r="E132" s="23">
        <v>230</v>
      </c>
      <c r="H132"/>
    </row>
    <row r="133" spans="1:8" ht="86.45" customHeight="1" x14ac:dyDescent="0.25">
      <c r="A133" s="110"/>
      <c r="B133" s="111"/>
      <c r="C133" s="80" t="s">
        <v>541</v>
      </c>
      <c r="D133" s="80"/>
      <c r="E133" s="23">
        <v>228</v>
      </c>
    </row>
    <row r="134" spans="1:8" ht="159.94999999999999" customHeight="1" x14ac:dyDescent="0.25">
      <c r="A134" s="112"/>
      <c r="B134" s="113"/>
      <c r="C134" s="106" t="s">
        <v>549</v>
      </c>
      <c r="D134" s="105"/>
      <c r="E134" s="23">
        <v>576.20000000000005</v>
      </c>
    </row>
    <row r="135" spans="1:8" ht="21.6" customHeight="1" x14ac:dyDescent="0.25">
      <c r="A135" s="74" t="s">
        <v>152</v>
      </c>
      <c r="B135" s="74"/>
      <c r="C135" s="73"/>
      <c r="D135" s="73"/>
      <c r="E135" s="23">
        <f>C99</f>
        <v>1369</v>
      </c>
    </row>
    <row r="136" spans="1:8" ht="21.6" customHeight="1" x14ac:dyDescent="0.25">
      <c r="A136" s="74"/>
      <c r="B136" s="74"/>
      <c r="C136" s="77" t="s">
        <v>163</v>
      </c>
      <c r="D136" s="77"/>
      <c r="E136" s="6">
        <f>(E42+E128)-SUM(E129:E135)</f>
        <v>614.59999999999991</v>
      </c>
    </row>
    <row r="137" spans="1:8" ht="13.5" customHeight="1" x14ac:dyDescent="0.25">
      <c r="A137" s="15"/>
      <c r="B137" s="15"/>
    </row>
    <row r="138" spans="1:8" ht="13.5" customHeight="1" x14ac:dyDescent="0.25">
      <c r="A138" s="15"/>
      <c r="B138" s="15"/>
    </row>
    <row r="139" spans="1:8" ht="13.5" customHeight="1" x14ac:dyDescent="0.25">
      <c r="A139" s="15"/>
      <c r="B139" s="15"/>
    </row>
    <row r="140" spans="1:8" ht="13.5" customHeight="1" x14ac:dyDescent="0.25">
      <c r="A140" s="15"/>
      <c r="B140" s="15"/>
    </row>
    <row r="141" spans="1:8" ht="13.5" customHeight="1" x14ac:dyDescent="0.25">
      <c r="A141" s="15"/>
      <c r="B141" s="15"/>
    </row>
    <row r="142" spans="1:8" ht="13.5" customHeight="1" x14ac:dyDescent="0.25">
      <c r="A142" s="15"/>
      <c r="B142" s="15"/>
    </row>
    <row r="143" spans="1:8" ht="13.5" customHeight="1" x14ac:dyDescent="0.25">
      <c r="A143" s="15"/>
      <c r="B143" s="15"/>
    </row>
    <row r="144" spans="1:8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  <row r="1026" spans="1:2" ht="13.5" customHeight="1" x14ac:dyDescent="0.25">
      <c r="A1026" s="15"/>
      <c r="B1026" s="15"/>
    </row>
    <row r="1027" spans="1:2" ht="13.5" customHeight="1" x14ac:dyDescent="0.25">
      <c r="A1027" s="15"/>
      <c r="B1027" s="15"/>
    </row>
    <row r="1028" spans="1:2" ht="13.5" customHeight="1" x14ac:dyDescent="0.25">
      <c r="A1028" s="15"/>
      <c r="B1028" s="15"/>
    </row>
    <row r="1029" spans="1:2" ht="13.5" customHeight="1" x14ac:dyDescent="0.25">
      <c r="A1029" s="15"/>
      <c r="B1029" s="15"/>
    </row>
    <row r="1030" spans="1:2" ht="13.5" customHeight="1" x14ac:dyDescent="0.25">
      <c r="A1030" s="15"/>
      <c r="B1030" s="15"/>
    </row>
    <row r="1031" spans="1:2" ht="13.5" customHeight="1" x14ac:dyDescent="0.25">
      <c r="A1031" s="15"/>
      <c r="B1031" s="15"/>
    </row>
    <row r="1032" spans="1:2" ht="13.5" customHeight="1" x14ac:dyDescent="0.25">
      <c r="A1032" s="15"/>
      <c r="B1032" s="15"/>
    </row>
    <row r="1033" spans="1:2" ht="13.5" customHeight="1" x14ac:dyDescent="0.25">
      <c r="A1033" s="15"/>
      <c r="B1033" s="15"/>
    </row>
    <row r="1034" spans="1:2" ht="13.5" customHeight="1" x14ac:dyDescent="0.25">
      <c r="A1034" s="15"/>
      <c r="B1034" s="15"/>
    </row>
    <row r="1035" spans="1:2" ht="13.5" customHeight="1" x14ac:dyDescent="0.25">
      <c r="A1035" s="15"/>
      <c r="B1035" s="15"/>
    </row>
    <row r="1036" spans="1:2" ht="13.5" customHeight="1" x14ac:dyDescent="0.25">
      <c r="A1036" s="15"/>
      <c r="B1036" s="15"/>
    </row>
    <row r="1037" spans="1:2" ht="13.5" customHeight="1" x14ac:dyDescent="0.25">
      <c r="A1037" s="15"/>
      <c r="B1037" s="15"/>
    </row>
    <row r="1038" spans="1:2" ht="13.5" customHeight="1" x14ac:dyDescent="0.25">
      <c r="A1038" s="15"/>
      <c r="B1038" s="15"/>
    </row>
    <row r="1039" spans="1:2" ht="13.5" customHeight="1" x14ac:dyDescent="0.25">
      <c r="A1039" s="15"/>
      <c r="B1039" s="15"/>
    </row>
    <row r="1040" spans="1:2" ht="13.5" customHeight="1" x14ac:dyDescent="0.25">
      <c r="A1040" s="15"/>
      <c r="B1040" s="15"/>
    </row>
    <row r="1041" spans="1:2" ht="13.5" customHeight="1" x14ac:dyDescent="0.25">
      <c r="A1041" s="15"/>
      <c r="B1041" s="15"/>
    </row>
    <row r="1042" spans="1:2" ht="13.5" customHeight="1" x14ac:dyDescent="0.25">
      <c r="A1042" s="15"/>
      <c r="B1042" s="15"/>
    </row>
    <row r="1043" spans="1:2" ht="13.5" customHeight="1" x14ac:dyDescent="0.25">
      <c r="A1043" s="15"/>
      <c r="B1043" s="15"/>
    </row>
    <row r="1044" spans="1:2" ht="13.5" customHeight="1" x14ac:dyDescent="0.25">
      <c r="A1044" s="15"/>
      <c r="B1044" s="15"/>
    </row>
    <row r="1045" spans="1:2" ht="13.5" customHeight="1" x14ac:dyDescent="0.25">
      <c r="A1045" s="15"/>
      <c r="B1045" s="15"/>
    </row>
    <row r="1046" spans="1:2" ht="13.5" customHeight="1" x14ac:dyDescent="0.25">
      <c r="A1046" s="15"/>
      <c r="B1046" s="15"/>
    </row>
    <row r="1047" spans="1:2" ht="13.5" customHeight="1" x14ac:dyDescent="0.25">
      <c r="A1047" s="15"/>
      <c r="B1047" s="15"/>
    </row>
    <row r="1048" spans="1:2" ht="13.5" customHeight="1" x14ac:dyDescent="0.25">
      <c r="A1048" s="15"/>
      <c r="B1048" s="15"/>
    </row>
    <row r="1049" spans="1:2" ht="13.5" customHeight="1" x14ac:dyDescent="0.25">
      <c r="A1049" s="15"/>
      <c r="B1049" s="15"/>
    </row>
  </sheetData>
  <mergeCells count="97">
    <mergeCell ref="C15:D15"/>
    <mergeCell ref="A16:B16"/>
    <mergeCell ref="C16:D16"/>
    <mergeCell ref="A18:E18"/>
    <mergeCell ref="C10:D10"/>
    <mergeCell ref="C11:D11"/>
    <mergeCell ref="C12:D12"/>
    <mergeCell ref="C13:D13"/>
    <mergeCell ref="C14:D14"/>
    <mergeCell ref="A1:E1"/>
    <mergeCell ref="A4:B4"/>
    <mergeCell ref="A5:B5"/>
    <mergeCell ref="A8:E8"/>
    <mergeCell ref="C9:D9"/>
    <mergeCell ref="C19:D19"/>
    <mergeCell ref="C20:D20"/>
    <mergeCell ref="C21:D21"/>
    <mergeCell ref="C22:D22"/>
    <mergeCell ref="C23:D23"/>
    <mergeCell ref="C24:D24"/>
    <mergeCell ref="C25:D25"/>
    <mergeCell ref="A32:B32"/>
    <mergeCell ref="C32:D32"/>
    <mergeCell ref="A34:E34"/>
    <mergeCell ref="C27:D27"/>
    <mergeCell ref="C29:D29"/>
    <mergeCell ref="C28:D28"/>
    <mergeCell ref="C26:D26"/>
    <mergeCell ref="C30:D30"/>
    <mergeCell ref="C31:D31"/>
    <mergeCell ref="C35:D35"/>
    <mergeCell ref="C36:D36"/>
    <mergeCell ref="C37:D37"/>
    <mergeCell ref="C39:D39"/>
    <mergeCell ref="A42:B42"/>
    <mergeCell ref="C42:D42"/>
    <mergeCell ref="C38:D38"/>
    <mergeCell ref="C40:D40"/>
    <mergeCell ref="C41:D41"/>
    <mergeCell ref="A47:C47"/>
    <mergeCell ref="A49:C49"/>
    <mergeCell ref="A54:C55"/>
    <mergeCell ref="A62:C62"/>
    <mergeCell ref="A66:C66"/>
    <mergeCell ref="A71:C71"/>
    <mergeCell ref="A74:C74"/>
    <mergeCell ref="A80:C80"/>
    <mergeCell ref="A85:C85"/>
    <mergeCell ref="A92:C92"/>
    <mergeCell ref="A102:E102"/>
    <mergeCell ref="A103:B103"/>
    <mergeCell ref="C103:D103"/>
    <mergeCell ref="H103:H104"/>
    <mergeCell ref="A104:B104"/>
    <mergeCell ref="C104:D104"/>
    <mergeCell ref="A105:B110"/>
    <mergeCell ref="C105:D105"/>
    <mergeCell ref="C106:D106"/>
    <mergeCell ref="C107:D107"/>
    <mergeCell ref="C108:D108"/>
    <mergeCell ref="C109:D109"/>
    <mergeCell ref="C110:D110"/>
    <mergeCell ref="A111:B111"/>
    <mergeCell ref="C111:D111"/>
    <mergeCell ref="A112:B112"/>
    <mergeCell ref="C112:D112"/>
    <mergeCell ref="A114:E114"/>
    <mergeCell ref="C127:D127"/>
    <mergeCell ref="A129:B134"/>
    <mergeCell ref="A115:B115"/>
    <mergeCell ref="C115:D115"/>
    <mergeCell ref="A116:B116"/>
    <mergeCell ref="C116:D116"/>
    <mergeCell ref="C117:D117"/>
    <mergeCell ref="C118:D118"/>
    <mergeCell ref="C119:D119"/>
    <mergeCell ref="A122:B122"/>
    <mergeCell ref="C122:D122"/>
    <mergeCell ref="C120:D120"/>
    <mergeCell ref="C121:D121"/>
    <mergeCell ref="A117:B121"/>
    <mergeCell ref="A135:B135"/>
    <mergeCell ref="C135:D135"/>
    <mergeCell ref="A136:B136"/>
    <mergeCell ref="C136:D136"/>
    <mergeCell ref="A123:B123"/>
    <mergeCell ref="C123:D123"/>
    <mergeCell ref="A126:E126"/>
    <mergeCell ref="C130:D130"/>
    <mergeCell ref="C133:D133"/>
    <mergeCell ref="C131:D131"/>
    <mergeCell ref="C134:D134"/>
    <mergeCell ref="A128:B128"/>
    <mergeCell ref="C128:D128"/>
    <mergeCell ref="C129:D129"/>
    <mergeCell ref="C132:D132"/>
    <mergeCell ref="A127:B127"/>
  </mergeCells>
  <conditionalFormatting sqref="C44:C45 H102">
    <cfRule type="cellIs" dxfId="124" priority="2" operator="equal">
      <formula>0</formula>
    </cfRule>
  </conditionalFormatting>
  <conditionalFormatting sqref="C50:C53 C56:C61 C63:C65 C67:C70 C72:C73 C75:C79 C81:C84 C86:C91 C99 E105:E111 E117:E122 E129:E135">
    <cfRule type="cellIs" dxfId="123" priority="5" operator="equal">
      <formula>0</formula>
    </cfRule>
    <cfRule type="cellIs" dxfId="122" priority="6" operator="equal">
      <formula>0</formula>
    </cfRule>
  </conditionalFormatting>
  <conditionalFormatting sqref="D45">
    <cfRule type="cellIs" dxfId="121" priority="4" operator="equal">
      <formula>0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27"/>
  <sheetViews>
    <sheetView topLeftCell="A106" zoomScaleNormal="100" workbookViewId="0">
      <selection activeCell="I112" sqref="I112"/>
    </sheetView>
  </sheetViews>
  <sheetFormatPr defaultColWidth="14.42578125" defaultRowHeight="15" x14ac:dyDescent="0.25"/>
  <cols>
    <col min="1" max="2" width="32.42578125" customWidth="1"/>
    <col min="3" max="5" width="23.28515625" customWidth="1"/>
    <col min="6" max="8" width="10.42578125" customWidth="1"/>
    <col min="9" max="9" width="38.85546875" customWidth="1"/>
    <col min="10" max="10" width="10.42578125" style="31" customWidth="1"/>
    <col min="11" max="11" width="19.42578125" customWidth="1"/>
    <col min="12" max="27" width="9" customWidth="1"/>
  </cols>
  <sheetData>
    <row r="1" spans="1:37" ht="21.6" customHeight="1" x14ac:dyDescent="0.25">
      <c r="A1" s="94" t="s">
        <v>296</v>
      </c>
      <c r="B1" s="94"/>
      <c r="C1" s="94"/>
      <c r="D1" s="94"/>
      <c r="E1" s="94"/>
      <c r="F1" s="15"/>
      <c r="G1" s="15"/>
      <c r="H1" s="15"/>
      <c r="I1" s="15"/>
      <c r="J1" s="20"/>
      <c r="K1" s="15"/>
    </row>
    <row r="2" spans="1:37" ht="21.6" customHeight="1" x14ac:dyDescent="0.25">
      <c r="A2" s="3"/>
      <c r="B2" s="3"/>
      <c r="C2" s="3"/>
      <c r="D2" s="3"/>
      <c r="E2" s="3"/>
    </row>
    <row r="3" spans="1:37" ht="64.900000000000006" customHeight="1" x14ac:dyDescent="0.25">
      <c r="A3" s="7" t="s">
        <v>6</v>
      </c>
      <c r="B3" s="7" t="s">
        <v>180</v>
      </c>
      <c r="C3" s="6">
        <f>E114</f>
        <v>2877</v>
      </c>
      <c r="D3" s="12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21.6" customHeight="1" x14ac:dyDescent="0.25">
      <c r="A4" s="103" t="s">
        <v>22</v>
      </c>
      <c r="B4" s="103"/>
      <c r="C4" s="6">
        <f>SUM(C3)</f>
        <v>2877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21.6" customHeight="1" x14ac:dyDescent="0.25">
      <c r="A5" s="77" t="s">
        <v>24</v>
      </c>
      <c r="B5" s="77"/>
      <c r="C5" s="6">
        <f>C82</f>
        <v>-6933</v>
      </c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13.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3.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21.6" customHeight="1" x14ac:dyDescent="0.25">
      <c r="A8" s="88" t="s">
        <v>297</v>
      </c>
      <c r="B8" s="88"/>
      <c r="C8" s="88"/>
      <c r="D8" s="88"/>
      <c r="E8" s="88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21.6" customHeight="1" x14ac:dyDescent="0.25">
      <c r="A9" s="1" t="s">
        <v>4</v>
      </c>
      <c r="B9" s="1" t="s">
        <v>29</v>
      </c>
      <c r="C9" s="89" t="s">
        <v>30</v>
      </c>
      <c r="D9" s="89"/>
      <c r="E9" s="5" t="s">
        <v>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21.6" customHeight="1" x14ac:dyDescent="0.25">
      <c r="A10" s="13" t="s">
        <v>298</v>
      </c>
      <c r="B10" s="14" t="s">
        <v>34</v>
      </c>
      <c r="C10" s="73" t="s">
        <v>35</v>
      </c>
      <c r="D10" s="73"/>
      <c r="E10" s="6">
        <v>2405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ht="21.6" customHeight="1" x14ac:dyDescent="0.25">
      <c r="A11" s="13" t="s">
        <v>299</v>
      </c>
      <c r="B11" s="14" t="s">
        <v>263</v>
      </c>
      <c r="C11" s="80" t="s">
        <v>35</v>
      </c>
      <c r="D11" s="80"/>
      <c r="E11" s="6">
        <v>68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ht="21.6" customHeight="1" x14ac:dyDescent="0.25">
      <c r="A12" s="13" t="s">
        <v>300</v>
      </c>
      <c r="B12" s="14" t="s">
        <v>57</v>
      </c>
      <c r="C12" s="73" t="s">
        <v>201</v>
      </c>
      <c r="D12" s="73"/>
      <c r="E12" s="6">
        <v>0</v>
      </c>
    </row>
    <row r="13" spans="1:37" ht="21.6" customHeight="1" x14ac:dyDescent="0.25">
      <c r="A13" s="85"/>
      <c r="B13" s="85"/>
      <c r="C13" s="77" t="s">
        <v>37</v>
      </c>
      <c r="D13" s="77"/>
      <c r="E13" s="6">
        <f>SUM(E10:E12)</f>
        <v>2473</v>
      </c>
    </row>
    <row r="14" spans="1:37" ht="13.5" customHeight="1" x14ac:dyDescent="0.25">
      <c r="A14" s="15"/>
      <c r="B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37" ht="21.6" customHeight="1" x14ac:dyDescent="0.25">
      <c r="A15" s="88" t="s">
        <v>301</v>
      </c>
      <c r="B15" s="88"/>
      <c r="C15" s="88"/>
      <c r="D15" s="88"/>
      <c r="E15" s="88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37" ht="21.6" customHeight="1" x14ac:dyDescent="0.25">
      <c r="A16" s="1" t="s">
        <v>4</v>
      </c>
      <c r="B16" s="1" t="s">
        <v>29</v>
      </c>
      <c r="C16" s="89" t="s">
        <v>30</v>
      </c>
      <c r="D16" s="89"/>
      <c r="E16" s="5" t="s">
        <v>31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21.6" customHeight="1" x14ac:dyDescent="0.25">
      <c r="A17" s="13" t="s">
        <v>302</v>
      </c>
      <c r="B17" s="14" t="s">
        <v>34</v>
      </c>
      <c r="C17" s="73" t="s">
        <v>35</v>
      </c>
      <c r="D17" s="73"/>
      <c r="E17" s="6">
        <v>2405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21.6" customHeight="1" x14ac:dyDescent="0.25">
      <c r="A18" s="13" t="s">
        <v>303</v>
      </c>
      <c r="B18" s="14" t="s">
        <v>263</v>
      </c>
      <c r="C18" s="80" t="s">
        <v>35</v>
      </c>
      <c r="D18" s="80"/>
      <c r="E18" s="6">
        <v>68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21.6" customHeight="1" x14ac:dyDescent="0.25">
      <c r="A19" s="13" t="s">
        <v>304</v>
      </c>
      <c r="B19" s="14" t="s">
        <v>57</v>
      </c>
      <c r="C19" s="73" t="s">
        <v>201</v>
      </c>
      <c r="D19" s="73"/>
      <c r="E19" s="6">
        <v>0</v>
      </c>
    </row>
    <row r="20" spans="1:28" ht="21.6" customHeight="1" x14ac:dyDescent="0.25">
      <c r="A20" s="85"/>
      <c r="B20" s="85"/>
      <c r="C20" s="77" t="s">
        <v>37</v>
      </c>
      <c r="D20" s="77"/>
      <c r="E20" s="6">
        <f>SUM(E17:E19)</f>
        <v>2473</v>
      </c>
    </row>
    <row r="21" spans="1:28" ht="13.5" customHeight="1" x14ac:dyDescent="0.25">
      <c r="A21" s="15"/>
      <c r="B21" s="15"/>
      <c r="C21" s="15"/>
      <c r="D21" s="32"/>
      <c r="E21" s="3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8" ht="21.6" customHeight="1" x14ac:dyDescent="0.25">
      <c r="A22" s="88" t="s">
        <v>305</v>
      </c>
      <c r="B22" s="88"/>
      <c r="C22" s="88"/>
      <c r="D22" s="88"/>
      <c r="E22" s="88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44"/>
    </row>
    <row r="23" spans="1:28" ht="21.6" customHeight="1" x14ac:dyDescent="0.25">
      <c r="A23" s="1" t="s">
        <v>4</v>
      </c>
      <c r="B23" s="1" t="s">
        <v>29</v>
      </c>
      <c r="C23" s="89" t="s">
        <v>30</v>
      </c>
      <c r="D23" s="89"/>
      <c r="E23" s="5" t="s">
        <v>31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8" ht="21.6" customHeight="1" x14ac:dyDescent="0.25">
      <c r="A24" s="13" t="s">
        <v>306</v>
      </c>
      <c r="B24" s="14" t="s">
        <v>34</v>
      </c>
      <c r="C24" s="73" t="s">
        <v>35</v>
      </c>
      <c r="D24" s="73"/>
      <c r="E24" s="6">
        <v>2405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8" ht="21.6" customHeight="1" x14ac:dyDescent="0.25">
      <c r="A25" s="13" t="s">
        <v>307</v>
      </c>
      <c r="B25" s="14" t="s">
        <v>57</v>
      </c>
      <c r="C25" s="73" t="s">
        <v>201</v>
      </c>
      <c r="D25" s="73"/>
      <c r="E25" s="6">
        <v>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8" ht="21.6" customHeight="1" x14ac:dyDescent="0.25">
      <c r="A26" s="85"/>
      <c r="B26" s="85"/>
      <c r="C26" s="77" t="s">
        <v>37</v>
      </c>
      <c r="D26" s="77"/>
      <c r="E26" s="6">
        <f>SUM(E24:E25)</f>
        <v>2405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8" ht="13.5" customHeight="1" x14ac:dyDescent="0.25">
      <c r="A27" s="15"/>
      <c r="B27" s="15"/>
      <c r="C27" s="15"/>
      <c r="D27" s="32"/>
      <c r="E27" s="33"/>
    </row>
    <row r="28" spans="1:28" ht="12.75" customHeight="1" x14ac:dyDescent="0.25">
      <c r="A28" s="15"/>
      <c r="B28" s="15"/>
      <c r="C28" s="15"/>
      <c r="D28" s="32"/>
      <c r="E28" s="33"/>
    </row>
    <row r="29" spans="1:28" ht="13.5" customHeight="1" x14ac:dyDescent="0.25">
      <c r="A29" s="15"/>
      <c r="B29" s="15"/>
      <c r="C29" s="15"/>
      <c r="D29" s="32"/>
      <c r="E29" s="33"/>
    </row>
    <row r="30" spans="1:28" ht="13.5" customHeight="1" x14ac:dyDescent="0.25">
      <c r="A30" s="15"/>
      <c r="B30" s="15"/>
    </row>
    <row r="31" spans="1:28" ht="21.6" customHeight="1" x14ac:dyDescent="0.25">
      <c r="A31" s="83" t="s">
        <v>308</v>
      </c>
      <c r="B31" s="83"/>
      <c r="C31" s="83"/>
    </row>
    <row r="32" spans="1:28" ht="21.6" customHeight="1" x14ac:dyDescent="0.25">
      <c r="A32" s="22" t="s">
        <v>29</v>
      </c>
      <c r="B32" s="22" t="s">
        <v>30</v>
      </c>
      <c r="C32" s="9" t="s">
        <v>31</v>
      </c>
      <c r="D32" s="45"/>
    </row>
    <row r="33" spans="1:38" ht="21.6" customHeight="1" x14ac:dyDescent="0.25">
      <c r="A33" s="82" t="s">
        <v>71</v>
      </c>
      <c r="B33" s="82"/>
      <c r="C33" s="82"/>
      <c r="D33" s="45"/>
    </row>
    <row r="34" spans="1:38" ht="21.6" customHeight="1" x14ac:dyDescent="0.25">
      <c r="A34" s="13" t="s">
        <v>259</v>
      </c>
      <c r="B34" s="14"/>
      <c r="C34" s="23">
        <v>78</v>
      </c>
    </row>
    <row r="35" spans="1:38" ht="21.6" customHeight="1" x14ac:dyDescent="0.25">
      <c r="A35" s="13" t="s">
        <v>48</v>
      </c>
      <c r="B35" s="4"/>
      <c r="C35" s="23">
        <v>0</v>
      </c>
    </row>
    <row r="36" spans="1:38" ht="21.6" customHeight="1" x14ac:dyDescent="0.25">
      <c r="A36" s="13" t="s">
        <v>74</v>
      </c>
      <c r="B36" s="14" t="s">
        <v>75</v>
      </c>
      <c r="C36" s="23">
        <v>149</v>
      </c>
    </row>
    <row r="37" spans="1:38" ht="21.6" customHeight="1" x14ac:dyDescent="0.25">
      <c r="A37" s="25"/>
      <c r="B37" s="11" t="s">
        <v>77</v>
      </c>
      <c r="C37" s="23">
        <f>SUM(C34:C36)</f>
        <v>227</v>
      </c>
    </row>
    <row r="38" spans="1:38" ht="21.6" customHeight="1" x14ac:dyDescent="0.25">
      <c r="A38" s="82" t="s">
        <v>281</v>
      </c>
      <c r="B38" s="82"/>
      <c r="C38" s="82"/>
    </row>
    <row r="39" spans="1:38" s="15" customFormat="1" ht="21.6" customHeight="1" x14ac:dyDescent="0.25">
      <c r="A39" s="82"/>
      <c r="B39" s="82"/>
      <c r="C39" s="82"/>
      <c r="D39"/>
      <c r="E39"/>
      <c r="F39"/>
      <c r="G39"/>
      <c r="H39"/>
      <c r="I39"/>
      <c r="J39" s="31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21.6" customHeight="1" x14ac:dyDescent="0.25">
      <c r="A40" s="13" t="s">
        <v>82</v>
      </c>
      <c r="B40" s="14"/>
      <c r="C40" s="23">
        <v>0</v>
      </c>
    </row>
    <row r="41" spans="1:38" ht="21.6" customHeight="1" x14ac:dyDescent="0.25">
      <c r="A41" s="13" t="s">
        <v>84</v>
      </c>
      <c r="B41" s="14"/>
      <c r="C41" s="23">
        <v>0</v>
      </c>
    </row>
    <row r="42" spans="1:38" ht="21.6" customHeight="1" x14ac:dyDescent="0.25">
      <c r="A42" s="13" t="s">
        <v>86</v>
      </c>
      <c r="B42" s="14"/>
      <c r="C42" s="23">
        <v>0</v>
      </c>
    </row>
    <row r="43" spans="1:38" ht="21.6" customHeight="1" x14ac:dyDescent="0.25">
      <c r="A43" s="13" t="s">
        <v>88</v>
      </c>
      <c r="B43" s="14"/>
      <c r="C43" s="23">
        <v>0</v>
      </c>
    </row>
    <row r="44" spans="1:38" ht="21.6" customHeight="1" x14ac:dyDescent="0.25">
      <c r="A44" s="13" t="s">
        <v>218</v>
      </c>
      <c r="B44" s="14"/>
      <c r="C44" s="23">
        <v>0</v>
      </c>
    </row>
    <row r="45" spans="1:38" ht="21.6" customHeight="1" x14ac:dyDescent="0.25">
      <c r="A45" s="13"/>
      <c r="B45" s="11" t="s">
        <v>90</v>
      </c>
      <c r="C45" s="23">
        <f>SUM(C40:C44)</f>
        <v>0</v>
      </c>
    </row>
    <row r="46" spans="1:38" ht="21.6" customHeight="1" x14ac:dyDescent="0.25">
      <c r="A46" s="82" t="s">
        <v>92</v>
      </c>
      <c r="B46" s="82"/>
      <c r="C46" s="82"/>
    </row>
    <row r="47" spans="1:38" ht="21.6" customHeight="1" x14ac:dyDescent="0.25">
      <c r="A47" s="13" t="s">
        <v>94</v>
      </c>
      <c r="B47" s="14" t="s">
        <v>95</v>
      </c>
      <c r="C47" s="23">
        <v>0</v>
      </c>
    </row>
    <row r="48" spans="1:38" ht="21.6" customHeight="1" x14ac:dyDescent="0.25">
      <c r="A48" s="13" t="s">
        <v>97</v>
      </c>
      <c r="B48" s="14" t="s">
        <v>98</v>
      </c>
      <c r="C48" s="23">
        <v>0</v>
      </c>
    </row>
    <row r="49" spans="1:3" ht="21.6" customHeight="1" x14ac:dyDescent="0.25">
      <c r="A49" s="13"/>
      <c r="B49" s="11" t="s">
        <v>100</v>
      </c>
      <c r="C49" s="23">
        <f>SUM(C47:C48)</f>
        <v>0</v>
      </c>
    </row>
    <row r="50" spans="1:3" ht="21.6" customHeight="1" x14ac:dyDescent="0.25">
      <c r="A50" s="82" t="s">
        <v>102</v>
      </c>
      <c r="B50" s="82"/>
      <c r="C50" s="82"/>
    </row>
    <row r="51" spans="1:3" ht="21.6" customHeight="1" x14ac:dyDescent="0.25">
      <c r="A51" s="13" t="s">
        <v>104</v>
      </c>
      <c r="B51" s="14" t="s">
        <v>105</v>
      </c>
      <c r="C51" s="23">
        <v>0</v>
      </c>
    </row>
    <row r="52" spans="1:3" ht="21.6" customHeight="1" x14ac:dyDescent="0.25">
      <c r="A52" s="25"/>
      <c r="B52" s="14" t="s">
        <v>107</v>
      </c>
      <c r="C52" s="23">
        <v>0</v>
      </c>
    </row>
    <row r="53" spans="1:3" ht="21.6" customHeight="1" x14ac:dyDescent="0.25">
      <c r="A53" s="25"/>
      <c r="B53" s="14" t="s">
        <v>109</v>
      </c>
      <c r="C53" s="23">
        <v>0</v>
      </c>
    </row>
    <row r="54" spans="1:3" ht="21.6" customHeight="1" x14ac:dyDescent="0.25">
      <c r="A54" s="25"/>
      <c r="B54" s="11" t="s">
        <v>111</v>
      </c>
      <c r="C54" s="23">
        <f>SUM(C51:C53)</f>
        <v>0</v>
      </c>
    </row>
    <row r="55" spans="1:3" ht="21.6" customHeight="1" x14ac:dyDescent="0.25">
      <c r="A55" s="82" t="s">
        <v>112</v>
      </c>
      <c r="B55" s="82"/>
      <c r="C55" s="82"/>
    </row>
    <row r="56" spans="1:3" ht="21.6" customHeight="1" x14ac:dyDescent="0.25">
      <c r="A56" s="13" t="s">
        <v>113</v>
      </c>
      <c r="B56" s="14" t="s">
        <v>114</v>
      </c>
      <c r="C56" s="23">
        <v>0</v>
      </c>
    </row>
    <row r="57" spans="1:3" ht="21.6" customHeight="1" x14ac:dyDescent="0.25">
      <c r="A57" s="25"/>
      <c r="B57" s="11" t="s">
        <v>115</v>
      </c>
      <c r="C57" s="23">
        <f>SUM(C56)</f>
        <v>0</v>
      </c>
    </row>
    <row r="58" spans="1:3" ht="21.6" customHeight="1" x14ac:dyDescent="0.25">
      <c r="A58" s="82" t="s">
        <v>116</v>
      </c>
      <c r="B58" s="82"/>
      <c r="C58" s="82"/>
    </row>
    <row r="59" spans="1:3" ht="43.15" customHeight="1" x14ac:dyDescent="0.25">
      <c r="A59" s="13" t="s">
        <v>282</v>
      </c>
      <c r="B59" s="14" t="s">
        <v>118</v>
      </c>
      <c r="C59" s="23">
        <v>0</v>
      </c>
    </row>
    <row r="60" spans="1:3" ht="21.6" customHeight="1" x14ac:dyDescent="0.25">
      <c r="A60" s="13" t="s">
        <v>119</v>
      </c>
      <c r="B60" s="14" t="s">
        <v>120</v>
      </c>
      <c r="C60" s="23">
        <v>0</v>
      </c>
    </row>
    <row r="61" spans="1:3" ht="43.15" customHeight="1" x14ac:dyDescent="0.25">
      <c r="A61" s="13" t="s">
        <v>121</v>
      </c>
      <c r="B61" s="14" t="s">
        <v>122</v>
      </c>
      <c r="C61" s="23">
        <v>0</v>
      </c>
    </row>
    <row r="62" spans="1:3" ht="21.6" customHeight="1" x14ac:dyDescent="0.25">
      <c r="A62" s="13" t="s">
        <v>123</v>
      </c>
      <c r="B62" s="14" t="s">
        <v>123</v>
      </c>
      <c r="C62" s="23">
        <v>0</v>
      </c>
    </row>
    <row r="63" spans="1:3" ht="21.6" customHeight="1" x14ac:dyDescent="0.25">
      <c r="A63" s="13"/>
      <c r="B63" s="11" t="s">
        <v>22</v>
      </c>
      <c r="C63" s="23">
        <f>SUM(C59:C62)</f>
        <v>0</v>
      </c>
    </row>
    <row r="64" spans="1:3" ht="21.6" customHeight="1" x14ac:dyDescent="0.25">
      <c r="A64" s="82" t="s">
        <v>125</v>
      </c>
      <c r="B64" s="82"/>
      <c r="C64" s="82"/>
    </row>
    <row r="65" spans="1:3" ht="21.6" customHeight="1" x14ac:dyDescent="0.25">
      <c r="A65" s="13" t="s">
        <v>126</v>
      </c>
      <c r="B65" s="4"/>
      <c r="C65" s="23">
        <v>0</v>
      </c>
    </row>
    <row r="66" spans="1:3" ht="21.6" customHeight="1" x14ac:dyDescent="0.25">
      <c r="A66" s="25" t="s">
        <v>127</v>
      </c>
      <c r="B66" s="4" t="s">
        <v>128</v>
      </c>
      <c r="C66" s="23">
        <v>0</v>
      </c>
    </row>
    <row r="67" spans="1:3" ht="21.6" customHeight="1" x14ac:dyDescent="0.25">
      <c r="A67" s="13" t="s">
        <v>57</v>
      </c>
      <c r="B67" s="14" t="s">
        <v>129</v>
      </c>
      <c r="C67" s="23">
        <v>0</v>
      </c>
    </row>
    <row r="68" spans="1:3" ht="21.6" customHeight="1" x14ac:dyDescent="0.25">
      <c r="A68" s="13"/>
      <c r="B68" s="11" t="s">
        <v>130</v>
      </c>
      <c r="C68" s="23">
        <f>SUM(C65:C67)</f>
        <v>0</v>
      </c>
    </row>
    <row r="69" spans="1:3" ht="21.6" customHeight="1" x14ac:dyDescent="0.25">
      <c r="A69" s="82" t="s">
        <v>131</v>
      </c>
      <c r="B69" s="82"/>
      <c r="C69" s="82"/>
    </row>
    <row r="70" spans="1:3" ht="21.6" customHeight="1" x14ac:dyDescent="0.25">
      <c r="A70" s="13" t="s">
        <v>132</v>
      </c>
      <c r="B70" s="4" t="s">
        <v>133</v>
      </c>
      <c r="C70" s="23">
        <v>0</v>
      </c>
    </row>
    <row r="71" spans="1:3" ht="21.6" customHeight="1" x14ac:dyDescent="0.25">
      <c r="A71" s="7" t="s">
        <v>134</v>
      </c>
      <c r="B71" s="36" t="s">
        <v>135</v>
      </c>
      <c r="C71" s="23">
        <v>68</v>
      </c>
    </row>
    <row r="72" spans="1:3" ht="39.950000000000003" customHeight="1" x14ac:dyDescent="0.25">
      <c r="A72" s="13" t="s">
        <v>136</v>
      </c>
      <c r="B72" s="14" t="s">
        <v>309</v>
      </c>
      <c r="C72" s="23">
        <v>52</v>
      </c>
    </row>
    <row r="73" spans="1:3" ht="21.6" customHeight="1" x14ac:dyDescent="0.25">
      <c r="A73" s="13" t="s">
        <v>524</v>
      </c>
      <c r="B73" s="42" t="s">
        <v>525</v>
      </c>
      <c r="C73" s="23">
        <v>0</v>
      </c>
    </row>
    <row r="74" spans="1:3" ht="21.6" customHeight="1" x14ac:dyDescent="0.25">
      <c r="A74" s="25"/>
      <c r="B74" s="27" t="s">
        <v>140</v>
      </c>
      <c r="C74" s="23">
        <f>SUM(C70:C73)</f>
        <v>120</v>
      </c>
    </row>
    <row r="75" spans="1:3" ht="21.6" customHeight="1" x14ac:dyDescent="0.25">
      <c r="A75" s="25"/>
      <c r="B75" s="27" t="s">
        <v>22</v>
      </c>
      <c r="C75" s="23">
        <f>C37+C45+C49+C54+C57+C63+C68+C74</f>
        <v>347</v>
      </c>
    </row>
    <row r="76" spans="1:3" ht="21.6" customHeight="1" x14ac:dyDescent="0.25">
      <c r="A76" s="82" t="s">
        <v>142</v>
      </c>
      <c r="B76" s="82"/>
      <c r="C76" s="82"/>
    </row>
    <row r="77" spans="1:3" ht="21.6" customHeight="1" x14ac:dyDescent="0.25">
      <c r="A77" s="25" t="s">
        <v>143</v>
      </c>
      <c r="B77" s="4"/>
      <c r="C77" s="6">
        <f>IF(('October 2024 - December 2024'!C93)+SUM(E88+E100+E101+E110)  &lt; 0,(('October 2024 - December 2024'!C93))+SUM(E88+E100+E101+E110), TEXT((('October 2024 - December 2024'!C93))+SUM(E88+E100+E101+E110),"+$0.00"))</f>
        <v>-6933</v>
      </c>
    </row>
    <row r="78" spans="1:3" ht="21.6" customHeight="1" x14ac:dyDescent="0.25">
      <c r="A78" s="25" t="s">
        <v>144</v>
      </c>
      <c r="B78" s="4"/>
      <c r="C78" s="6">
        <v>0</v>
      </c>
    </row>
    <row r="79" spans="1:3" ht="21.6" customHeight="1" x14ac:dyDescent="0.25">
      <c r="A79" s="25" t="s">
        <v>145</v>
      </c>
      <c r="B79" s="4"/>
      <c r="C79" s="6" t="str">
        <f>IF(('October 2024 - December 2024'!C95)+SUM(E91) &lt; 0,(('October 2024 - December 2024'!C95))+SUM(E91), TEXT((('October 2024 - December 2024'!C95))+SUM(E91),"+$0.00"))</f>
        <v>+$0.00</v>
      </c>
    </row>
    <row r="80" spans="1:3" ht="43.15" customHeight="1" x14ac:dyDescent="0.25">
      <c r="A80" s="13" t="s">
        <v>146</v>
      </c>
      <c r="B80" s="4"/>
      <c r="C80" s="6">
        <v>0</v>
      </c>
    </row>
    <row r="81" spans="1:37" ht="43.15" customHeight="1" x14ac:dyDescent="0.25">
      <c r="A81" s="13" t="s">
        <v>147</v>
      </c>
      <c r="B81" s="4"/>
      <c r="C81" s="6">
        <v>0</v>
      </c>
    </row>
    <row r="82" spans="1:37" ht="21.6" customHeight="1" x14ac:dyDescent="0.25">
      <c r="A82" s="25"/>
      <c r="B82" s="27" t="s">
        <v>148</v>
      </c>
      <c r="C82" s="6">
        <f>C77+C78+C79+C80+C81</f>
        <v>-6933</v>
      </c>
    </row>
    <row r="83" spans="1:37" ht="21.6" customHeight="1" x14ac:dyDescent="0.25">
      <c r="A83" s="13"/>
      <c r="B83" s="11" t="s">
        <v>149</v>
      </c>
      <c r="C83" s="23">
        <f>C75</f>
        <v>347</v>
      </c>
      <c r="J83" s="43"/>
    </row>
    <row r="84" spans="1:37" ht="13.5" customHeight="1" x14ac:dyDescent="0.25">
      <c r="A84" s="15"/>
      <c r="B84" s="15"/>
    </row>
    <row r="85" spans="1:37" ht="13.5" customHeight="1" x14ac:dyDescent="0.25">
      <c r="A85" s="15"/>
      <c r="B85" s="15"/>
    </row>
    <row r="86" spans="1:37" ht="21.6" customHeight="1" x14ac:dyDescent="0.25">
      <c r="A86" s="78" t="s">
        <v>310</v>
      </c>
      <c r="B86" s="78"/>
      <c r="C86" s="78"/>
      <c r="D86" s="78"/>
      <c r="E86" s="78"/>
      <c r="F86" s="78"/>
      <c r="G86" s="78"/>
      <c r="J86"/>
    </row>
    <row r="87" spans="1:37" ht="21.6" customHeight="1" x14ac:dyDescent="0.25">
      <c r="A87" s="78" t="s">
        <v>151</v>
      </c>
      <c r="B87" s="78"/>
      <c r="C87" s="78" t="s">
        <v>30</v>
      </c>
      <c r="D87" s="78"/>
      <c r="E87" s="78" t="s">
        <v>31</v>
      </c>
      <c r="F87" s="78"/>
      <c r="G87" s="78"/>
      <c r="H87" s="15"/>
      <c r="J87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</row>
    <row r="88" spans="1:37" ht="43.15" customHeight="1" x14ac:dyDescent="0.25">
      <c r="A88" s="108" t="s">
        <v>131</v>
      </c>
      <c r="B88" s="109"/>
      <c r="C88" s="73" t="s">
        <v>529</v>
      </c>
      <c r="D88" s="73"/>
      <c r="E88" s="121">
        <v>0</v>
      </c>
      <c r="F88" s="121"/>
      <c r="G88" s="121"/>
      <c r="J88"/>
    </row>
    <row r="89" spans="1:37" ht="43.15" customHeight="1" x14ac:dyDescent="0.25">
      <c r="A89" s="110"/>
      <c r="B89" s="111"/>
      <c r="C89" s="107" t="s">
        <v>510</v>
      </c>
      <c r="D89" s="80"/>
      <c r="E89" s="121">
        <v>900</v>
      </c>
      <c r="F89" s="121"/>
      <c r="G89" s="121"/>
      <c r="J89"/>
    </row>
    <row r="90" spans="1:37" ht="21.6" customHeight="1" x14ac:dyDescent="0.25">
      <c r="A90" s="110"/>
      <c r="B90" s="111"/>
      <c r="C90" s="80" t="s">
        <v>311</v>
      </c>
      <c r="D90" s="80"/>
      <c r="E90" s="121">
        <v>0</v>
      </c>
      <c r="F90" s="121"/>
      <c r="G90" s="121"/>
      <c r="J90"/>
    </row>
    <row r="91" spans="1:37" ht="21.6" customHeight="1" x14ac:dyDescent="0.25">
      <c r="A91" s="110"/>
      <c r="B91" s="111"/>
      <c r="C91" s="106" t="s">
        <v>239</v>
      </c>
      <c r="D91" s="105"/>
      <c r="E91" s="122">
        <v>500</v>
      </c>
      <c r="F91" s="123"/>
      <c r="G91" s="124"/>
      <c r="J91"/>
    </row>
    <row r="92" spans="1:37" ht="129.94999999999999" customHeight="1" x14ac:dyDescent="0.25">
      <c r="A92" s="112"/>
      <c r="B92" s="113"/>
      <c r="C92" s="106" t="s">
        <v>550</v>
      </c>
      <c r="D92" s="105"/>
      <c r="E92" s="121">
        <v>499.2</v>
      </c>
      <c r="F92" s="121"/>
      <c r="G92" s="121"/>
      <c r="H92" s="31"/>
      <c r="J92"/>
    </row>
    <row r="93" spans="1:37" ht="21.6" customHeight="1" x14ac:dyDescent="0.25">
      <c r="A93" s="74" t="s">
        <v>152</v>
      </c>
      <c r="B93" s="74"/>
      <c r="C93" s="73"/>
      <c r="D93" s="73"/>
      <c r="E93" s="121">
        <f>C83</f>
        <v>347</v>
      </c>
      <c r="F93" s="121"/>
      <c r="G93" s="121"/>
      <c r="J93"/>
    </row>
    <row r="94" spans="1:37" ht="21.6" customHeight="1" x14ac:dyDescent="0.25">
      <c r="A94" s="74"/>
      <c r="B94" s="74"/>
      <c r="C94" s="81" t="s">
        <v>153</v>
      </c>
      <c r="D94" s="81"/>
      <c r="E94" s="84">
        <f>('October 2024 - December 2024'!E136+E13)-SUM(E88:E93)</f>
        <v>841.40000000000009</v>
      </c>
      <c r="F94" s="84"/>
      <c r="G94" s="84"/>
      <c r="J94"/>
    </row>
    <row r="95" spans="1:37" ht="13.5" customHeight="1" x14ac:dyDescent="0.25">
      <c r="J95"/>
    </row>
    <row r="96" spans="1:37" ht="21.6" customHeight="1" x14ac:dyDescent="0.25">
      <c r="A96" s="78" t="s">
        <v>312</v>
      </c>
      <c r="B96" s="78"/>
      <c r="C96" s="78"/>
      <c r="D96" s="78"/>
      <c r="E96" s="78"/>
      <c r="F96" s="78"/>
      <c r="G96" s="78"/>
      <c r="J96"/>
    </row>
    <row r="97" spans="1:37" ht="21.6" customHeight="1" x14ac:dyDescent="0.25">
      <c r="A97" s="78" t="s">
        <v>151</v>
      </c>
      <c r="B97" s="78"/>
      <c r="C97" s="78" t="s">
        <v>30</v>
      </c>
      <c r="D97" s="78"/>
      <c r="E97" s="78" t="s">
        <v>31</v>
      </c>
      <c r="F97" s="78"/>
      <c r="G97" s="78"/>
      <c r="H97" s="15"/>
      <c r="J97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</row>
    <row r="98" spans="1:37" ht="43.15" customHeight="1" x14ac:dyDescent="0.25">
      <c r="A98" s="74" t="s">
        <v>313</v>
      </c>
      <c r="B98" s="74"/>
      <c r="C98" s="73"/>
      <c r="D98" s="73"/>
      <c r="E98" s="84">
        <f>E94</f>
        <v>841.40000000000009</v>
      </c>
      <c r="F98" s="84"/>
      <c r="G98" s="84"/>
      <c r="J98"/>
    </row>
    <row r="99" spans="1:37" ht="43.15" customHeight="1" x14ac:dyDescent="0.25">
      <c r="A99" s="108" t="s">
        <v>131</v>
      </c>
      <c r="B99" s="109"/>
      <c r="C99" s="80" t="s">
        <v>314</v>
      </c>
      <c r="D99" s="80"/>
      <c r="E99" s="121">
        <v>150</v>
      </c>
      <c r="F99" s="121"/>
      <c r="G99" s="121"/>
      <c r="J99"/>
    </row>
    <row r="100" spans="1:37" ht="64.900000000000006" customHeight="1" x14ac:dyDescent="0.25">
      <c r="A100" s="110"/>
      <c r="B100" s="111"/>
      <c r="C100" s="80" t="s">
        <v>509</v>
      </c>
      <c r="D100" s="80"/>
      <c r="E100" s="121">
        <v>0</v>
      </c>
      <c r="F100" s="121"/>
      <c r="G100" s="121"/>
      <c r="J100"/>
    </row>
    <row r="101" spans="1:37" ht="21.6" customHeight="1" x14ac:dyDescent="0.25">
      <c r="A101" s="110"/>
      <c r="B101" s="111"/>
      <c r="C101" s="106" t="s">
        <v>526</v>
      </c>
      <c r="D101" s="105"/>
      <c r="E101" s="122">
        <v>500</v>
      </c>
      <c r="F101" s="123"/>
      <c r="G101" s="124"/>
      <c r="J101"/>
    </row>
    <row r="102" spans="1:37" ht="150" customHeight="1" x14ac:dyDescent="0.25">
      <c r="A102" s="112"/>
      <c r="B102" s="113"/>
      <c r="C102" s="106" t="s">
        <v>551</v>
      </c>
      <c r="D102" s="105"/>
      <c r="E102" s="121">
        <v>499.2</v>
      </c>
      <c r="F102" s="121"/>
      <c r="G102" s="121"/>
      <c r="H102" s="31"/>
      <c r="J102"/>
    </row>
    <row r="103" spans="1:37" ht="21.6" customHeight="1" x14ac:dyDescent="0.25">
      <c r="A103" s="74" t="s">
        <v>152</v>
      </c>
      <c r="B103" s="74"/>
      <c r="C103" s="125"/>
      <c r="D103" s="125"/>
      <c r="E103" s="121">
        <f>C83</f>
        <v>347</v>
      </c>
      <c r="F103" s="121"/>
      <c r="G103" s="121"/>
      <c r="J103"/>
    </row>
    <row r="104" spans="1:37" ht="21.6" customHeight="1" x14ac:dyDescent="0.25">
      <c r="A104" s="74"/>
      <c r="B104" s="74"/>
      <c r="C104" s="77" t="s">
        <v>163</v>
      </c>
      <c r="D104" s="77"/>
      <c r="E104" s="84">
        <f>(E20+E98)-SUM(E99:E103)</f>
        <v>1818.2</v>
      </c>
      <c r="F104" s="84"/>
      <c r="G104" s="84"/>
      <c r="J104"/>
    </row>
    <row r="105" spans="1:37" ht="13.5" customHeight="1" x14ac:dyDescent="0.25">
      <c r="A105" s="30"/>
      <c r="B105" s="30"/>
      <c r="C105" s="30"/>
      <c r="D105" s="30"/>
      <c r="E105" s="30"/>
      <c r="J105"/>
    </row>
    <row r="106" spans="1:37" ht="17.25" customHeight="1" x14ac:dyDescent="0.25">
      <c r="A106" s="30"/>
      <c r="B106" s="30"/>
      <c r="C106" s="30"/>
      <c r="D106" s="30"/>
      <c r="E106" s="30"/>
      <c r="J106"/>
    </row>
    <row r="107" spans="1:37" ht="21.6" customHeight="1" x14ac:dyDescent="0.25">
      <c r="A107" s="78" t="s">
        <v>315</v>
      </c>
      <c r="B107" s="78"/>
      <c r="C107" s="78"/>
      <c r="D107" s="78"/>
      <c r="E107" s="78"/>
      <c r="F107" s="78"/>
      <c r="G107" s="78"/>
      <c r="J107"/>
    </row>
    <row r="108" spans="1:37" ht="21.6" customHeight="1" x14ac:dyDescent="0.25">
      <c r="A108" s="78" t="s">
        <v>151</v>
      </c>
      <c r="B108" s="78"/>
      <c r="C108" s="78" t="s">
        <v>30</v>
      </c>
      <c r="D108" s="78"/>
      <c r="E108" s="78" t="s">
        <v>31</v>
      </c>
      <c r="F108" s="78"/>
      <c r="G108" s="78"/>
      <c r="H108" s="15"/>
      <c r="J108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ht="43.15" customHeight="1" x14ac:dyDescent="0.25">
      <c r="A109" s="74" t="s">
        <v>316</v>
      </c>
      <c r="B109" s="74"/>
      <c r="C109" s="73"/>
      <c r="D109" s="73"/>
      <c r="E109" s="84">
        <f>E104</f>
        <v>1818.2</v>
      </c>
      <c r="F109" s="84"/>
      <c r="G109" s="84"/>
      <c r="J109"/>
    </row>
    <row r="110" spans="1:37" ht="21.6" customHeight="1" x14ac:dyDescent="0.25">
      <c r="A110" s="108" t="s">
        <v>131</v>
      </c>
      <c r="B110" s="109"/>
      <c r="C110" s="73" t="s">
        <v>529</v>
      </c>
      <c r="D110" s="73"/>
      <c r="E110" s="121">
        <v>500</v>
      </c>
      <c r="F110" s="121"/>
      <c r="G110" s="121"/>
      <c r="J110"/>
    </row>
    <row r="111" spans="1:37" ht="21.6" customHeight="1" x14ac:dyDescent="0.25">
      <c r="A111" s="110"/>
      <c r="B111" s="111"/>
      <c r="C111" s="80" t="s">
        <v>317</v>
      </c>
      <c r="D111" s="80"/>
      <c r="E111" s="121">
        <v>0</v>
      </c>
      <c r="F111" s="121"/>
      <c r="G111" s="121"/>
      <c r="J111"/>
    </row>
    <row r="112" spans="1:37" ht="150" customHeight="1" x14ac:dyDescent="0.25">
      <c r="A112" s="112"/>
      <c r="B112" s="113"/>
      <c r="C112" s="106" t="s">
        <v>552</v>
      </c>
      <c r="D112" s="105"/>
      <c r="E112" s="121">
        <v>499.2</v>
      </c>
      <c r="F112" s="121"/>
      <c r="G112" s="121"/>
      <c r="H112" s="31"/>
      <c r="J112"/>
    </row>
    <row r="113" spans="1:7" ht="21.6" customHeight="1" x14ac:dyDescent="0.25">
      <c r="A113" s="74" t="s">
        <v>152</v>
      </c>
      <c r="B113" s="74"/>
      <c r="C113" s="73"/>
      <c r="D113" s="73"/>
      <c r="E113" s="121">
        <f>C83</f>
        <v>347</v>
      </c>
      <c r="F113" s="121"/>
      <c r="G113" s="121"/>
    </row>
    <row r="114" spans="1:7" ht="21.6" customHeight="1" x14ac:dyDescent="0.25">
      <c r="A114" s="74"/>
      <c r="B114" s="74"/>
      <c r="C114" s="77" t="s">
        <v>163</v>
      </c>
      <c r="D114" s="77"/>
      <c r="E114" s="84">
        <f>(E26+E109)-SUM(E110:E113)</f>
        <v>2877</v>
      </c>
      <c r="F114" s="84"/>
      <c r="G114" s="84"/>
    </row>
    <row r="115" spans="1:7" ht="13.5" customHeight="1" x14ac:dyDescent="0.25">
      <c r="A115" s="15"/>
      <c r="B115" s="15"/>
    </row>
    <row r="116" spans="1:7" ht="13.5" customHeight="1" x14ac:dyDescent="0.25">
      <c r="A116" s="15"/>
      <c r="B116" s="15"/>
    </row>
    <row r="117" spans="1:7" ht="13.5" customHeight="1" x14ac:dyDescent="0.25">
      <c r="A117" s="15"/>
      <c r="B117" s="15"/>
    </row>
    <row r="118" spans="1:7" ht="13.5" customHeight="1" x14ac:dyDescent="0.25">
      <c r="A118" s="15"/>
      <c r="B118" s="15"/>
    </row>
    <row r="119" spans="1:7" ht="13.5" customHeight="1" x14ac:dyDescent="0.25">
      <c r="A119" s="15"/>
      <c r="B119" s="15"/>
    </row>
    <row r="120" spans="1:7" ht="13.5" customHeight="1" x14ac:dyDescent="0.25">
      <c r="A120" s="15"/>
      <c r="B120" s="15"/>
    </row>
    <row r="121" spans="1:7" ht="13.5" customHeight="1" x14ac:dyDescent="0.25">
      <c r="A121" s="15"/>
      <c r="B121" s="15"/>
    </row>
    <row r="122" spans="1:7" ht="13.5" customHeight="1" x14ac:dyDescent="0.25">
      <c r="A122" s="15"/>
      <c r="B122" s="15"/>
    </row>
    <row r="123" spans="1:7" ht="13.5" customHeight="1" x14ac:dyDescent="0.25">
      <c r="A123" s="15"/>
      <c r="B123" s="15"/>
    </row>
    <row r="124" spans="1:7" ht="13.5" customHeight="1" x14ac:dyDescent="0.25">
      <c r="A124" s="15"/>
      <c r="B124" s="15"/>
    </row>
    <row r="125" spans="1:7" ht="13.5" customHeight="1" x14ac:dyDescent="0.25">
      <c r="A125" s="15"/>
      <c r="B125" s="15"/>
    </row>
    <row r="126" spans="1:7" ht="13.5" customHeight="1" x14ac:dyDescent="0.25">
      <c r="A126" s="15"/>
      <c r="B126" s="15"/>
    </row>
    <row r="127" spans="1:7" ht="13.5" customHeight="1" x14ac:dyDescent="0.25">
      <c r="A127" s="15"/>
      <c r="B127" s="15"/>
    </row>
    <row r="128" spans="1:7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  <row r="1026" spans="1:2" ht="13.5" customHeight="1" x14ac:dyDescent="0.25">
      <c r="A1026" s="15"/>
      <c r="B1026" s="15"/>
    </row>
    <row r="1027" spans="1:2" ht="13.5" customHeight="1" x14ac:dyDescent="0.25">
      <c r="A1027" s="15"/>
      <c r="B1027" s="15"/>
    </row>
  </sheetData>
  <mergeCells count="96">
    <mergeCell ref="A88:B92"/>
    <mergeCell ref="C112:D112"/>
    <mergeCell ref="E112:G112"/>
    <mergeCell ref="A110:B112"/>
    <mergeCell ref="A99:B102"/>
    <mergeCell ref="C92:D92"/>
    <mergeCell ref="E92:G92"/>
    <mergeCell ref="C102:D102"/>
    <mergeCell ref="E102:G102"/>
    <mergeCell ref="C88:D88"/>
    <mergeCell ref="E88:G88"/>
    <mergeCell ref="C89:D89"/>
    <mergeCell ref="E89:G89"/>
    <mergeCell ref="A98:B98"/>
    <mergeCell ref="C98:D98"/>
    <mergeCell ref="E98:G98"/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C19:D19"/>
    <mergeCell ref="A20:B20"/>
    <mergeCell ref="C20:D20"/>
    <mergeCell ref="A22:E22"/>
    <mergeCell ref="C23:D23"/>
    <mergeCell ref="C24:D24"/>
    <mergeCell ref="C25:D25"/>
    <mergeCell ref="A26:B26"/>
    <mergeCell ref="C26:D26"/>
    <mergeCell ref="A31:C31"/>
    <mergeCell ref="A33:C33"/>
    <mergeCell ref="A38:C39"/>
    <mergeCell ref="A46:C46"/>
    <mergeCell ref="A50:C50"/>
    <mergeCell ref="A55:C55"/>
    <mergeCell ref="A58:C58"/>
    <mergeCell ref="A64:C64"/>
    <mergeCell ref="A69:C69"/>
    <mergeCell ref="A76:C76"/>
    <mergeCell ref="A86:G86"/>
    <mergeCell ref="A87:B87"/>
    <mergeCell ref="C87:D87"/>
    <mergeCell ref="E87:G87"/>
    <mergeCell ref="A93:B93"/>
    <mergeCell ref="C93:D93"/>
    <mergeCell ref="E93:G93"/>
    <mergeCell ref="A94:B94"/>
    <mergeCell ref="C94:D94"/>
    <mergeCell ref="E94:G94"/>
    <mergeCell ref="A103:B103"/>
    <mergeCell ref="C103:D103"/>
    <mergeCell ref="E103:G103"/>
    <mergeCell ref="A104:B104"/>
    <mergeCell ref="C104:D104"/>
    <mergeCell ref="E104:G104"/>
    <mergeCell ref="A113:B113"/>
    <mergeCell ref="C113:D113"/>
    <mergeCell ref="E113:G113"/>
    <mergeCell ref="A107:G107"/>
    <mergeCell ref="A108:B108"/>
    <mergeCell ref="C108:D108"/>
    <mergeCell ref="E108:G108"/>
    <mergeCell ref="A109:B109"/>
    <mergeCell ref="C109:D109"/>
    <mergeCell ref="E109:G109"/>
    <mergeCell ref="E97:G97"/>
    <mergeCell ref="C110:D110"/>
    <mergeCell ref="E110:G110"/>
    <mergeCell ref="C111:D111"/>
    <mergeCell ref="E111:G111"/>
    <mergeCell ref="C90:D90"/>
    <mergeCell ref="E90:G90"/>
    <mergeCell ref="A114:B114"/>
    <mergeCell ref="C114:D114"/>
    <mergeCell ref="E114:G114"/>
    <mergeCell ref="C91:D91"/>
    <mergeCell ref="E91:G91"/>
    <mergeCell ref="C101:D101"/>
    <mergeCell ref="E101:G101"/>
    <mergeCell ref="C99:D99"/>
    <mergeCell ref="E99:G99"/>
    <mergeCell ref="C100:D100"/>
    <mergeCell ref="E100:G100"/>
    <mergeCell ref="A96:G96"/>
    <mergeCell ref="A97:B97"/>
    <mergeCell ref="C97:D97"/>
  </mergeCells>
  <conditionalFormatting sqref="C34:C37 C40:C45 C47:C49 C51:C54 C56:C57 C59:C63 C65:C68 C83">
    <cfRule type="cellIs" dxfId="120" priority="10" operator="equal">
      <formula>0</formula>
    </cfRule>
  </conditionalFormatting>
  <conditionalFormatting sqref="C70:C75">
    <cfRule type="cellIs" dxfId="119" priority="7" operator="equal">
      <formula>0</formula>
    </cfRule>
  </conditionalFormatting>
  <conditionalFormatting sqref="C73">
    <cfRule type="cellIs" dxfId="118" priority="8" operator="equal">
      <formula>0</formula>
    </cfRule>
  </conditionalFormatting>
  <conditionalFormatting sqref="D35">
    <cfRule type="cellIs" dxfId="117" priority="11" operator="equal">
      <formula>0</formula>
    </cfRule>
  </conditionalFormatting>
  <conditionalFormatting sqref="E88:E93">
    <cfRule type="cellIs" dxfId="116" priority="5" operator="equal">
      <formula>0</formula>
    </cfRule>
  </conditionalFormatting>
  <conditionalFormatting sqref="E92">
    <cfRule type="cellIs" dxfId="115" priority="6" operator="equal">
      <formula>0</formula>
    </cfRule>
  </conditionalFormatting>
  <conditionalFormatting sqref="E99:E103">
    <cfRule type="cellIs" dxfId="114" priority="3" operator="equal">
      <formula>0</formula>
    </cfRule>
  </conditionalFormatting>
  <conditionalFormatting sqref="E102">
    <cfRule type="cellIs" dxfId="113" priority="4" operator="equal">
      <formula>0</formula>
    </cfRule>
  </conditionalFormatting>
  <conditionalFormatting sqref="E110:E113">
    <cfRule type="cellIs" dxfId="112" priority="1" operator="equal">
      <formula>0</formula>
    </cfRule>
  </conditionalFormatting>
  <conditionalFormatting sqref="E112">
    <cfRule type="cellIs" dxfId="111" priority="2" operator="equal">
      <formula>0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25"/>
  <sheetViews>
    <sheetView topLeftCell="A7" zoomScaleNormal="100" workbookViewId="0">
      <selection activeCell="G110" sqref="G110"/>
    </sheetView>
  </sheetViews>
  <sheetFormatPr defaultColWidth="14.42578125" defaultRowHeight="15" x14ac:dyDescent="0.25"/>
  <cols>
    <col min="1" max="2" width="32.42578125" customWidth="1"/>
    <col min="3" max="5" width="23.28515625" customWidth="1"/>
    <col min="6" max="6" width="10.42578125" customWidth="1"/>
    <col min="7" max="7" width="38.85546875" customWidth="1"/>
    <col min="8" max="8" width="10.42578125" style="31" customWidth="1"/>
    <col min="9" max="9" width="19.42578125" customWidth="1"/>
    <col min="10" max="25" width="9" customWidth="1"/>
  </cols>
  <sheetData>
    <row r="1" spans="1:25" ht="21.6" customHeight="1" x14ac:dyDescent="0.25">
      <c r="A1" s="94" t="s">
        <v>318</v>
      </c>
      <c r="B1" s="94"/>
      <c r="C1" s="94"/>
      <c r="D1" s="94"/>
      <c r="E1" s="94"/>
      <c r="F1" s="15"/>
      <c r="G1" s="15"/>
      <c r="H1" s="20"/>
      <c r="I1" s="15"/>
    </row>
    <row r="2" spans="1:25" ht="21.6" customHeight="1" x14ac:dyDescent="0.25">
      <c r="A2" s="3"/>
      <c r="B2" s="3"/>
      <c r="C2" s="3"/>
      <c r="D2" s="3"/>
      <c r="E2" s="3"/>
    </row>
    <row r="3" spans="1:25" ht="64.900000000000006" customHeight="1" x14ac:dyDescent="0.25">
      <c r="A3" s="7" t="s">
        <v>6</v>
      </c>
      <c r="B3" s="7" t="s">
        <v>180</v>
      </c>
      <c r="C3" s="6">
        <f>E112</f>
        <v>6107.4000000000005</v>
      </c>
      <c r="D3" s="12"/>
      <c r="E3" s="12"/>
      <c r="F3" s="44"/>
      <c r="G3" s="44"/>
      <c r="H3" s="46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 spans="1:25" ht="21.6" customHeight="1" x14ac:dyDescent="0.25">
      <c r="A4" s="103" t="s">
        <v>22</v>
      </c>
      <c r="B4" s="103"/>
      <c r="C4" s="6">
        <f>SUM(C3)</f>
        <v>6107.4000000000005</v>
      </c>
      <c r="D4" s="12"/>
      <c r="E4" s="12"/>
      <c r="F4" s="44"/>
      <c r="G4" s="44"/>
      <c r="H4" s="46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 spans="1:25" ht="21.6" customHeight="1" x14ac:dyDescent="0.25">
      <c r="A5" s="77" t="s">
        <v>24</v>
      </c>
      <c r="B5" s="77"/>
      <c r="C5" s="6">
        <f>C83</f>
        <v>-5433</v>
      </c>
      <c r="D5" s="12"/>
      <c r="E5" s="12"/>
      <c r="F5" s="44"/>
      <c r="G5" s="44"/>
      <c r="H5" s="46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 spans="1:25" ht="13.5" customHeight="1" x14ac:dyDescent="0.25">
      <c r="A6" s="47"/>
      <c r="B6" s="47"/>
      <c r="C6" s="47"/>
      <c r="D6" s="47"/>
      <c r="E6" s="47"/>
      <c r="F6" s="44"/>
      <c r="G6" s="44"/>
      <c r="H6" s="46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 spans="1:25" ht="13.5" customHeight="1" x14ac:dyDescent="0.25"/>
    <row r="8" spans="1:25" ht="21.6" customHeight="1" x14ac:dyDescent="0.25">
      <c r="A8" s="88" t="s">
        <v>319</v>
      </c>
      <c r="B8" s="88"/>
      <c r="C8" s="88"/>
      <c r="D8" s="88"/>
      <c r="E8" s="88"/>
      <c r="G8" s="44"/>
      <c r="H8" s="46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 spans="1:25" ht="21.6" customHeight="1" x14ac:dyDescent="0.25">
      <c r="A9" s="1" t="s">
        <v>4</v>
      </c>
      <c r="B9" s="1" t="s">
        <v>29</v>
      </c>
      <c r="C9" s="89" t="s">
        <v>30</v>
      </c>
      <c r="D9" s="89"/>
      <c r="E9" s="5" t="s">
        <v>31</v>
      </c>
    </row>
    <row r="10" spans="1:25" ht="21.6" customHeight="1" x14ac:dyDescent="0.25">
      <c r="A10" s="13" t="s">
        <v>320</v>
      </c>
      <c r="B10" s="14" t="s">
        <v>34</v>
      </c>
      <c r="C10" s="73" t="s">
        <v>35</v>
      </c>
      <c r="D10" s="73"/>
      <c r="E10" s="6">
        <v>2405</v>
      </c>
    </row>
    <row r="11" spans="1:25" ht="21.6" customHeight="1" x14ac:dyDescent="0.25">
      <c r="A11" s="13" t="s">
        <v>321</v>
      </c>
      <c r="B11" s="14" t="s">
        <v>263</v>
      </c>
      <c r="C11" s="80" t="s">
        <v>35</v>
      </c>
      <c r="D11" s="80"/>
      <c r="E11" s="6">
        <v>68</v>
      </c>
    </row>
    <row r="12" spans="1:25" ht="21.6" customHeight="1" x14ac:dyDescent="0.25">
      <c r="A12" s="13" t="s">
        <v>322</v>
      </c>
      <c r="B12" s="14" t="s">
        <v>57</v>
      </c>
      <c r="C12" s="73" t="s">
        <v>201</v>
      </c>
      <c r="D12" s="73"/>
      <c r="E12" s="6">
        <v>0</v>
      </c>
    </row>
    <row r="13" spans="1:25" ht="21.6" customHeight="1" x14ac:dyDescent="0.25">
      <c r="A13" s="85"/>
      <c r="B13" s="85"/>
      <c r="C13" s="77" t="s">
        <v>37</v>
      </c>
      <c r="D13" s="77"/>
      <c r="E13" s="6">
        <f>SUM(E10:E12)</f>
        <v>2473</v>
      </c>
    </row>
    <row r="14" spans="1:25" ht="13.5" customHeight="1" x14ac:dyDescent="0.25">
      <c r="A14" s="15"/>
      <c r="B14" s="15"/>
    </row>
    <row r="15" spans="1:25" ht="21.6" customHeight="1" x14ac:dyDescent="0.25">
      <c r="A15" s="88" t="s">
        <v>323</v>
      </c>
      <c r="B15" s="88"/>
      <c r="C15" s="88"/>
      <c r="D15" s="88"/>
      <c r="E15" s="88"/>
      <c r="G15" s="44"/>
      <c r="H15" s="46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 spans="1:25" ht="21.6" customHeight="1" x14ac:dyDescent="0.25">
      <c r="A16" s="1" t="s">
        <v>4</v>
      </c>
      <c r="B16" s="1" t="s">
        <v>29</v>
      </c>
      <c r="C16" s="89" t="s">
        <v>30</v>
      </c>
      <c r="D16" s="89"/>
      <c r="E16" s="5" t="s">
        <v>31</v>
      </c>
    </row>
    <row r="17" spans="1:25" ht="21.6" customHeight="1" x14ac:dyDescent="0.25">
      <c r="A17" s="13" t="s">
        <v>324</v>
      </c>
      <c r="B17" s="14" t="s">
        <v>34</v>
      </c>
      <c r="C17" s="73" t="s">
        <v>35</v>
      </c>
      <c r="D17" s="73"/>
      <c r="E17" s="6">
        <v>2405</v>
      </c>
    </row>
    <row r="18" spans="1:25" ht="21.6" customHeight="1" x14ac:dyDescent="0.25">
      <c r="A18" s="13" t="s">
        <v>325</v>
      </c>
      <c r="B18" s="14" t="s">
        <v>263</v>
      </c>
      <c r="C18" s="80" t="s">
        <v>35</v>
      </c>
      <c r="D18" s="80"/>
      <c r="E18" s="6">
        <v>68</v>
      </c>
    </row>
    <row r="19" spans="1:25" ht="21.6" customHeight="1" x14ac:dyDescent="0.25">
      <c r="A19" s="13" t="s">
        <v>326</v>
      </c>
      <c r="B19" s="14" t="s">
        <v>263</v>
      </c>
      <c r="C19" s="80" t="s">
        <v>35</v>
      </c>
      <c r="D19" s="80"/>
      <c r="E19" s="6">
        <v>68</v>
      </c>
    </row>
    <row r="20" spans="1:25" ht="21.6" customHeight="1" x14ac:dyDescent="0.25">
      <c r="A20" s="13" t="s">
        <v>327</v>
      </c>
      <c r="B20" s="14" t="s">
        <v>57</v>
      </c>
      <c r="C20" s="73" t="s">
        <v>201</v>
      </c>
      <c r="D20" s="73"/>
      <c r="E20" s="6">
        <v>0</v>
      </c>
    </row>
    <row r="21" spans="1:25" ht="21.6" customHeight="1" x14ac:dyDescent="0.25">
      <c r="A21" s="85"/>
      <c r="B21" s="85"/>
      <c r="C21" s="77" t="s">
        <v>37</v>
      </c>
      <c r="D21" s="77"/>
      <c r="E21" s="6">
        <f>SUM(E17:E20)</f>
        <v>2541</v>
      </c>
    </row>
    <row r="22" spans="1:25" ht="13.5" customHeight="1" x14ac:dyDescent="0.25">
      <c r="A22" s="15"/>
      <c r="B22" s="15"/>
      <c r="C22" s="15"/>
      <c r="D22" s="32"/>
      <c r="E22" s="33"/>
    </row>
    <row r="23" spans="1:25" ht="21.6" customHeight="1" x14ac:dyDescent="0.25">
      <c r="A23" s="88" t="s">
        <v>328</v>
      </c>
      <c r="B23" s="88"/>
      <c r="C23" s="88"/>
      <c r="D23" s="88"/>
      <c r="E23" s="88"/>
      <c r="G23" s="44"/>
      <c r="H23" s="46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 spans="1:25" ht="21.6" customHeight="1" x14ac:dyDescent="0.25">
      <c r="A24" s="1" t="s">
        <v>4</v>
      </c>
      <c r="B24" s="1" t="s">
        <v>29</v>
      </c>
      <c r="C24" s="89" t="s">
        <v>30</v>
      </c>
      <c r="D24" s="89"/>
      <c r="E24" s="5" t="s">
        <v>31</v>
      </c>
    </row>
    <row r="25" spans="1:25" ht="21.6" customHeight="1" x14ac:dyDescent="0.25">
      <c r="A25" s="13" t="s">
        <v>329</v>
      </c>
      <c r="B25" s="14" t="s">
        <v>34</v>
      </c>
      <c r="C25" s="73" t="s">
        <v>35</v>
      </c>
      <c r="D25" s="73"/>
      <c r="E25" s="6">
        <v>2405</v>
      </c>
    </row>
    <row r="26" spans="1:25" ht="21.6" customHeight="1" x14ac:dyDescent="0.25">
      <c r="A26" s="13" t="s">
        <v>330</v>
      </c>
      <c r="B26" s="14" t="s">
        <v>57</v>
      </c>
      <c r="C26" s="73" t="s">
        <v>201</v>
      </c>
      <c r="D26" s="73"/>
      <c r="E26" s="6">
        <v>0</v>
      </c>
    </row>
    <row r="27" spans="1:25" ht="21.6" customHeight="1" x14ac:dyDescent="0.25">
      <c r="A27" s="85"/>
      <c r="B27" s="85"/>
      <c r="C27" s="77" t="s">
        <v>37</v>
      </c>
      <c r="D27" s="77"/>
      <c r="E27" s="6">
        <f>SUM(E25:E26)</f>
        <v>2405</v>
      </c>
    </row>
    <row r="28" spans="1:25" ht="13.5" customHeight="1" x14ac:dyDescent="0.25">
      <c r="A28" s="15"/>
      <c r="B28" s="15"/>
      <c r="C28" s="15"/>
      <c r="D28" s="32"/>
      <c r="E28" s="33"/>
    </row>
    <row r="29" spans="1:25" ht="12.75" customHeight="1" x14ac:dyDescent="0.25">
      <c r="A29" s="15"/>
      <c r="B29" s="15"/>
      <c r="C29" s="15"/>
      <c r="D29" s="32"/>
      <c r="E29" s="33"/>
    </row>
    <row r="30" spans="1:25" ht="13.5" customHeight="1" x14ac:dyDescent="0.25">
      <c r="A30" s="15"/>
      <c r="B30" s="15"/>
      <c r="C30" s="15"/>
      <c r="D30" s="32"/>
      <c r="E30" s="33"/>
    </row>
    <row r="31" spans="1:25" ht="13.5" customHeight="1" x14ac:dyDescent="0.25">
      <c r="A31" s="15"/>
      <c r="B31" s="15"/>
    </row>
    <row r="32" spans="1:25" ht="21.6" customHeight="1" x14ac:dyDescent="0.25">
      <c r="A32" s="83" t="s">
        <v>331</v>
      </c>
      <c r="B32" s="83"/>
      <c r="C32" s="83"/>
    </row>
    <row r="33" spans="1:4" ht="21.6" customHeight="1" x14ac:dyDescent="0.25">
      <c r="A33" s="22" t="s">
        <v>29</v>
      </c>
      <c r="B33" s="22" t="s">
        <v>30</v>
      </c>
      <c r="C33" s="9" t="s">
        <v>31</v>
      </c>
      <c r="D33" s="20"/>
    </row>
    <row r="34" spans="1:4" ht="21.6" customHeight="1" x14ac:dyDescent="0.25">
      <c r="A34" s="82" t="s">
        <v>71</v>
      </c>
      <c r="B34" s="82"/>
      <c r="C34" s="82"/>
    </row>
    <row r="35" spans="1:4" ht="21.6" customHeight="1" x14ac:dyDescent="0.25">
      <c r="A35" s="13" t="s">
        <v>259</v>
      </c>
      <c r="B35" s="14"/>
      <c r="C35" s="23">
        <v>78</v>
      </c>
    </row>
    <row r="36" spans="1:4" ht="21.6" customHeight="1" x14ac:dyDescent="0.25">
      <c r="A36" s="13" t="s">
        <v>48</v>
      </c>
      <c r="B36" s="4"/>
      <c r="C36" s="23">
        <v>0</v>
      </c>
    </row>
    <row r="37" spans="1:4" ht="21.6" customHeight="1" x14ac:dyDescent="0.25">
      <c r="A37" s="13" t="s">
        <v>74</v>
      </c>
      <c r="B37" s="14" t="s">
        <v>75</v>
      </c>
      <c r="C37" s="23">
        <v>149</v>
      </c>
    </row>
    <row r="38" spans="1:4" ht="21.6" customHeight="1" x14ac:dyDescent="0.25">
      <c r="A38" s="25"/>
      <c r="B38" s="11" t="s">
        <v>77</v>
      </c>
      <c r="C38" s="23">
        <f>SUM(C35:C37)</f>
        <v>227</v>
      </c>
    </row>
    <row r="39" spans="1:4" ht="21.6" customHeight="1" x14ac:dyDescent="0.25">
      <c r="A39" s="82" t="s">
        <v>281</v>
      </c>
      <c r="B39" s="82"/>
      <c r="C39" s="82"/>
    </row>
    <row r="40" spans="1:4" ht="21.6" customHeight="1" x14ac:dyDescent="0.25">
      <c r="A40" s="82"/>
      <c r="B40" s="82"/>
      <c r="C40" s="82"/>
    </row>
    <row r="41" spans="1:4" ht="21.6" customHeight="1" x14ac:dyDescent="0.25">
      <c r="A41" s="13" t="s">
        <v>82</v>
      </c>
      <c r="B41" s="14"/>
      <c r="C41" s="23">
        <v>0</v>
      </c>
    </row>
    <row r="42" spans="1:4" ht="21.6" customHeight="1" x14ac:dyDescent="0.25">
      <c r="A42" s="13" t="s">
        <v>84</v>
      </c>
      <c r="B42" s="14"/>
      <c r="C42" s="23">
        <v>0</v>
      </c>
    </row>
    <row r="43" spans="1:4" ht="21.6" customHeight="1" x14ac:dyDescent="0.25">
      <c r="A43" s="13" t="s">
        <v>86</v>
      </c>
      <c r="B43" s="14"/>
      <c r="C43" s="23">
        <v>0</v>
      </c>
    </row>
    <row r="44" spans="1:4" ht="21.6" customHeight="1" x14ac:dyDescent="0.25">
      <c r="A44" s="13" t="s">
        <v>88</v>
      </c>
      <c r="B44" s="14"/>
      <c r="C44" s="23">
        <v>0</v>
      </c>
    </row>
    <row r="45" spans="1:4" ht="21.6" customHeight="1" x14ac:dyDescent="0.25">
      <c r="A45" s="13" t="s">
        <v>218</v>
      </c>
      <c r="B45" s="14"/>
      <c r="C45" s="23">
        <v>0</v>
      </c>
    </row>
    <row r="46" spans="1:4" ht="21.6" customHeight="1" x14ac:dyDescent="0.25">
      <c r="A46" s="13"/>
      <c r="B46" s="11" t="s">
        <v>90</v>
      </c>
      <c r="C46" s="23">
        <f>SUM(C41:C45)</f>
        <v>0</v>
      </c>
    </row>
    <row r="47" spans="1:4" ht="21.6" customHeight="1" x14ac:dyDescent="0.25">
      <c r="A47" s="82" t="s">
        <v>92</v>
      </c>
      <c r="B47" s="82"/>
      <c r="C47" s="82"/>
    </row>
    <row r="48" spans="1:4" ht="21.6" customHeight="1" x14ac:dyDescent="0.25">
      <c r="A48" s="13" t="s">
        <v>94</v>
      </c>
      <c r="B48" s="14" t="s">
        <v>95</v>
      </c>
      <c r="C48" s="23">
        <v>0</v>
      </c>
    </row>
    <row r="49" spans="1:5" ht="21.6" customHeight="1" x14ac:dyDescent="0.25">
      <c r="A49" s="13" t="s">
        <v>97</v>
      </c>
      <c r="B49" s="14" t="s">
        <v>98</v>
      </c>
      <c r="C49" s="23">
        <v>0</v>
      </c>
    </row>
    <row r="50" spans="1:5" ht="21.6" customHeight="1" x14ac:dyDescent="0.25">
      <c r="A50" s="13"/>
      <c r="B50" s="11" t="s">
        <v>100</v>
      </c>
      <c r="C50" s="23">
        <f>SUM(C48:C49)</f>
        <v>0</v>
      </c>
    </row>
    <row r="51" spans="1:5" ht="21.6" customHeight="1" x14ac:dyDescent="0.25">
      <c r="A51" s="82" t="s">
        <v>102</v>
      </c>
      <c r="B51" s="82"/>
      <c r="C51" s="82"/>
    </row>
    <row r="52" spans="1:5" ht="21.6" customHeight="1" x14ac:dyDescent="0.25">
      <c r="A52" s="13" t="s">
        <v>104</v>
      </c>
      <c r="B52" s="14" t="s">
        <v>105</v>
      </c>
      <c r="C52" s="23">
        <v>0</v>
      </c>
    </row>
    <row r="53" spans="1:5" ht="21.6" customHeight="1" x14ac:dyDescent="0.25">
      <c r="A53" s="25"/>
      <c r="B53" s="14" t="s">
        <v>107</v>
      </c>
      <c r="C53" s="23">
        <v>0</v>
      </c>
    </row>
    <row r="54" spans="1:5" ht="21.6" customHeight="1" x14ac:dyDescent="0.25">
      <c r="A54" s="25"/>
      <c r="B54" s="14" t="s">
        <v>109</v>
      </c>
      <c r="C54" s="23">
        <v>0</v>
      </c>
    </row>
    <row r="55" spans="1:5" ht="21.6" customHeight="1" x14ac:dyDescent="0.25">
      <c r="A55" s="25"/>
      <c r="B55" s="11" t="s">
        <v>111</v>
      </c>
      <c r="C55" s="23">
        <f>SUM(C52:C54)</f>
        <v>0</v>
      </c>
    </row>
    <row r="56" spans="1:5" ht="21.6" customHeight="1" x14ac:dyDescent="0.25">
      <c r="A56" s="82" t="s">
        <v>112</v>
      </c>
      <c r="B56" s="82"/>
      <c r="C56" s="82"/>
    </row>
    <row r="57" spans="1:5" ht="21.6" customHeight="1" x14ac:dyDescent="0.25">
      <c r="A57" s="13" t="s">
        <v>113</v>
      </c>
      <c r="B57" s="14" t="s">
        <v>114</v>
      </c>
      <c r="C57" s="23">
        <v>0</v>
      </c>
    </row>
    <row r="58" spans="1:5" ht="21.6" customHeight="1" x14ac:dyDescent="0.25">
      <c r="A58" s="25"/>
      <c r="B58" s="11" t="s">
        <v>115</v>
      </c>
      <c r="C58" s="23">
        <f>SUM(C57)</f>
        <v>0</v>
      </c>
    </row>
    <row r="59" spans="1:5" ht="21.6" customHeight="1" x14ac:dyDescent="0.25">
      <c r="A59" s="82" t="s">
        <v>116</v>
      </c>
      <c r="B59" s="82"/>
      <c r="C59" s="82"/>
    </row>
    <row r="60" spans="1:5" ht="43.15" customHeight="1" x14ac:dyDescent="0.25">
      <c r="A60" s="13" t="s">
        <v>282</v>
      </c>
      <c r="B60" s="14" t="s">
        <v>118</v>
      </c>
      <c r="C60" s="23">
        <v>0</v>
      </c>
      <c r="E60" s="48"/>
    </row>
    <row r="61" spans="1:5" ht="21.6" customHeight="1" x14ac:dyDescent="0.25">
      <c r="A61" s="13" t="s">
        <v>119</v>
      </c>
      <c r="B61" s="14" t="s">
        <v>120</v>
      </c>
      <c r="C61" s="23">
        <v>0</v>
      </c>
    </row>
    <row r="62" spans="1:5" ht="43.15" customHeight="1" x14ac:dyDescent="0.25">
      <c r="A62" s="13" t="s">
        <v>121</v>
      </c>
      <c r="B62" s="14" t="s">
        <v>122</v>
      </c>
      <c r="C62" s="23">
        <v>0</v>
      </c>
    </row>
    <row r="63" spans="1:5" ht="21.6" customHeight="1" x14ac:dyDescent="0.25">
      <c r="A63" s="13" t="s">
        <v>123</v>
      </c>
      <c r="B63" s="14" t="s">
        <v>123</v>
      </c>
      <c r="C63" s="23">
        <v>0</v>
      </c>
    </row>
    <row r="64" spans="1:5" ht="21.6" customHeight="1" x14ac:dyDescent="0.25">
      <c r="A64" s="13"/>
      <c r="B64" s="11" t="s">
        <v>22</v>
      </c>
      <c r="C64" s="23">
        <f>SUM(C60:C63)</f>
        <v>0</v>
      </c>
    </row>
    <row r="65" spans="1:10" ht="21.6" customHeight="1" x14ac:dyDescent="0.25">
      <c r="A65" s="82" t="s">
        <v>125</v>
      </c>
      <c r="B65" s="82"/>
      <c r="C65" s="82"/>
    </row>
    <row r="66" spans="1:10" ht="21.6" customHeight="1" x14ac:dyDescent="0.25">
      <c r="A66" s="13" t="s">
        <v>126</v>
      </c>
      <c r="B66" s="4"/>
      <c r="C66" s="23">
        <v>0</v>
      </c>
    </row>
    <row r="67" spans="1:10" ht="21.6" customHeight="1" x14ac:dyDescent="0.25">
      <c r="A67" s="25" t="s">
        <v>127</v>
      </c>
      <c r="B67" s="4" t="s">
        <v>128</v>
      </c>
      <c r="C67" s="23">
        <v>0</v>
      </c>
    </row>
    <row r="68" spans="1:10" ht="21.6" customHeight="1" x14ac:dyDescent="0.25">
      <c r="A68" s="13" t="s">
        <v>57</v>
      </c>
      <c r="B68" s="14" t="s">
        <v>129</v>
      </c>
      <c r="C68" s="23">
        <v>0</v>
      </c>
    </row>
    <row r="69" spans="1:10" ht="21.6" customHeight="1" x14ac:dyDescent="0.25">
      <c r="A69" s="13"/>
      <c r="B69" s="11" t="s">
        <v>130</v>
      </c>
      <c r="C69" s="23">
        <f>SUM(C66:C68)</f>
        <v>0</v>
      </c>
    </row>
    <row r="70" spans="1:10" ht="21.6" customHeight="1" x14ac:dyDescent="0.25">
      <c r="A70" s="82" t="s">
        <v>131</v>
      </c>
      <c r="B70" s="82"/>
      <c r="C70" s="82"/>
    </row>
    <row r="71" spans="1:10" ht="21.6" customHeight="1" x14ac:dyDescent="0.25">
      <c r="A71" s="13" t="s">
        <v>132</v>
      </c>
      <c r="B71" s="4" t="s">
        <v>133</v>
      </c>
      <c r="C71" s="23">
        <v>0</v>
      </c>
    </row>
    <row r="72" spans="1:10" ht="21.6" customHeight="1" x14ac:dyDescent="0.25">
      <c r="A72" s="7" t="s">
        <v>134</v>
      </c>
      <c r="B72" s="36" t="s">
        <v>135</v>
      </c>
      <c r="C72" s="23">
        <v>68</v>
      </c>
    </row>
    <row r="73" spans="1:10" ht="39.950000000000003" customHeight="1" x14ac:dyDescent="0.25">
      <c r="A73" s="13" t="s">
        <v>136</v>
      </c>
      <c r="B73" s="14" t="s">
        <v>309</v>
      </c>
      <c r="C73" s="23">
        <v>52</v>
      </c>
    </row>
    <row r="74" spans="1:10" ht="21.6" customHeight="1" x14ac:dyDescent="0.25">
      <c r="A74" s="13" t="s">
        <v>524</v>
      </c>
      <c r="B74" s="42" t="s">
        <v>525</v>
      </c>
      <c r="C74" s="23">
        <v>0</v>
      </c>
      <c r="H74"/>
      <c r="J74" s="31"/>
    </row>
    <row r="75" spans="1:10" ht="21.6" customHeight="1" x14ac:dyDescent="0.25">
      <c r="A75" s="25"/>
      <c r="B75" s="27" t="s">
        <v>140</v>
      </c>
      <c r="C75" s="23">
        <f>SUM(C71:C74)</f>
        <v>120</v>
      </c>
    </row>
    <row r="76" spans="1:10" ht="21.6" customHeight="1" x14ac:dyDescent="0.25">
      <c r="A76" s="25"/>
      <c r="B76" s="27" t="s">
        <v>22</v>
      </c>
      <c r="C76" s="23">
        <f>C38+C46+C50+C55+C58+C64+C69+C75</f>
        <v>347</v>
      </c>
    </row>
    <row r="77" spans="1:10" ht="21.6" customHeight="1" x14ac:dyDescent="0.25">
      <c r="A77" s="82" t="s">
        <v>142</v>
      </c>
      <c r="B77" s="82"/>
      <c r="C77" s="82"/>
    </row>
    <row r="78" spans="1:10" ht="21.6" customHeight="1" x14ac:dyDescent="0.25">
      <c r="A78" s="25" t="s">
        <v>143</v>
      </c>
      <c r="B78" s="4"/>
      <c r="C78" s="6">
        <f>IF(('January 2025 - March 2025'!C77)+SUM(E89+E98+E108) &lt; 0,(('January 2025 - March 2025'!C77))+SUM(E89+E98+E108), TEXT((('January 2025 - March 2025'!C77))+SUM(E89+E98+E108),"+$0.00"))</f>
        <v>-5433</v>
      </c>
    </row>
    <row r="79" spans="1:10" ht="21.6" customHeight="1" x14ac:dyDescent="0.25">
      <c r="A79" s="25" t="s">
        <v>144</v>
      </c>
      <c r="B79" s="4"/>
      <c r="C79" s="6">
        <v>0</v>
      </c>
    </row>
    <row r="80" spans="1:10" ht="21.6" customHeight="1" x14ac:dyDescent="0.25">
      <c r="A80" s="25" t="s">
        <v>145</v>
      </c>
      <c r="B80" s="4"/>
      <c r="C80" s="6" t="str">
        <f>IF(('January 2025 - March 2025'!C79)+SUM(0) &lt; 0,(('January 2025 - March 2025'!C79))+SUM(0), TEXT((('January 2025 - March 2025'!C79))+SUM(0),"+$0.00"))</f>
        <v>+$0.00</v>
      </c>
    </row>
    <row r="81" spans="1:8" ht="43.15" customHeight="1" x14ac:dyDescent="0.25">
      <c r="A81" s="13" t="s">
        <v>146</v>
      </c>
      <c r="B81" s="4"/>
      <c r="C81" s="6">
        <v>0</v>
      </c>
    </row>
    <row r="82" spans="1:8" ht="43.15" customHeight="1" x14ac:dyDescent="0.25">
      <c r="A82" s="13" t="s">
        <v>147</v>
      </c>
      <c r="B82" s="4"/>
      <c r="C82" s="6">
        <v>0</v>
      </c>
    </row>
    <row r="83" spans="1:8" ht="21.6" customHeight="1" x14ac:dyDescent="0.25">
      <c r="A83" s="25"/>
      <c r="B83" s="27" t="s">
        <v>148</v>
      </c>
      <c r="C83" s="6">
        <f>C78+C79+C80+C81+C82</f>
        <v>-5433</v>
      </c>
    </row>
    <row r="84" spans="1:8" ht="21.6" customHeight="1" x14ac:dyDescent="0.25">
      <c r="A84" s="13"/>
      <c r="B84" s="11" t="s">
        <v>149</v>
      </c>
      <c r="C84" s="23">
        <f>C76</f>
        <v>347</v>
      </c>
      <c r="H84" s="43"/>
    </row>
    <row r="85" spans="1:8" ht="13.5" customHeight="1" x14ac:dyDescent="0.25">
      <c r="A85" s="15"/>
      <c r="B85" s="15"/>
    </row>
    <row r="86" spans="1:8" ht="13.5" customHeight="1" x14ac:dyDescent="0.25">
      <c r="A86" s="15"/>
      <c r="B86" s="15"/>
      <c r="H86"/>
    </row>
    <row r="87" spans="1:8" ht="21.6" customHeight="1" x14ac:dyDescent="0.25">
      <c r="A87" s="78" t="s">
        <v>332</v>
      </c>
      <c r="B87" s="78"/>
      <c r="C87" s="78"/>
      <c r="D87" s="78"/>
      <c r="E87" s="78"/>
      <c r="H87"/>
    </row>
    <row r="88" spans="1:8" ht="21.6" customHeight="1" x14ac:dyDescent="0.25">
      <c r="A88" s="78" t="s">
        <v>151</v>
      </c>
      <c r="B88" s="78"/>
      <c r="C88" s="78" t="s">
        <v>30</v>
      </c>
      <c r="D88" s="78"/>
      <c r="E88" s="28" t="s">
        <v>31</v>
      </c>
      <c r="H88"/>
    </row>
    <row r="89" spans="1:8" ht="21.6" customHeight="1" x14ac:dyDescent="0.25">
      <c r="A89" s="108" t="s">
        <v>131</v>
      </c>
      <c r="B89" s="109"/>
      <c r="C89" s="126" t="s">
        <v>529</v>
      </c>
      <c r="D89" s="73"/>
      <c r="E89" s="23">
        <v>500</v>
      </c>
      <c r="H89"/>
    </row>
    <row r="90" spans="1:8" ht="21.6" customHeight="1" x14ac:dyDescent="0.25">
      <c r="A90" s="110"/>
      <c r="B90" s="111"/>
      <c r="C90" s="73" t="s">
        <v>317</v>
      </c>
      <c r="D90" s="73"/>
      <c r="E90" s="23">
        <v>0</v>
      </c>
      <c r="H90"/>
    </row>
    <row r="91" spans="1:8" ht="150" customHeight="1" x14ac:dyDescent="0.25">
      <c r="A91" s="112"/>
      <c r="B91" s="113"/>
      <c r="C91" s="106" t="s">
        <v>552</v>
      </c>
      <c r="D91" s="105"/>
      <c r="E91" s="23">
        <v>499.2</v>
      </c>
    </row>
    <row r="92" spans="1:8" ht="21.6" customHeight="1" x14ac:dyDescent="0.25">
      <c r="A92" s="74" t="s">
        <v>152</v>
      </c>
      <c r="B92" s="74"/>
      <c r="C92" s="73"/>
      <c r="D92" s="73"/>
      <c r="E92" s="23">
        <f>C84</f>
        <v>347</v>
      </c>
      <c r="H92"/>
    </row>
    <row r="93" spans="1:8" ht="21.6" customHeight="1" x14ac:dyDescent="0.25">
      <c r="A93" s="74"/>
      <c r="B93" s="74"/>
      <c r="C93" s="81" t="s">
        <v>153</v>
      </c>
      <c r="D93" s="81"/>
      <c r="E93" s="6">
        <f>('January 2025 - March 2025'!E114+E13)-SUM(E89:E92)</f>
        <v>4003.8</v>
      </c>
      <c r="H93"/>
    </row>
    <row r="94" spans="1:8" ht="13.5" customHeight="1" x14ac:dyDescent="0.25">
      <c r="H94"/>
    </row>
    <row r="95" spans="1:8" ht="21.6" customHeight="1" x14ac:dyDescent="0.25">
      <c r="A95" s="78" t="s">
        <v>333</v>
      </c>
      <c r="B95" s="78"/>
      <c r="C95" s="78"/>
      <c r="D95" s="78"/>
      <c r="E95" s="78"/>
      <c r="H95"/>
    </row>
    <row r="96" spans="1:8" ht="21.6" customHeight="1" x14ac:dyDescent="0.25">
      <c r="A96" s="78" t="s">
        <v>151</v>
      </c>
      <c r="B96" s="78"/>
      <c r="C96" s="78" t="s">
        <v>30</v>
      </c>
      <c r="D96" s="78"/>
      <c r="E96" s="28" t="s">
        <v>31</v>
      </c>
      <c r="H96"/>
    </row>
    <row r="97" spans="1:8" ht="21.6" customHeight="1" x14ac:dyDescent="0.25">
      <c r="A97" s="74" t="s">
        <v>334</v>
      </c>
      <c r="B97" s="74"/>
      <c r="C97" s="73"/>
      <c r="D97" s="73"/>
      <c r="E97" s="6">
        <f>E93</f>
        <v>4003.8</v>
      </c>
      <c r="H97"/>
    </row>
    <row r="98" spans="1:8" ht="21.6" customHeight="1" x14ac:dyDescent="0.25">
      <c r="A98" s="108" t="s">
        <v>131</v>
      </c>
      <c r="B98" s="109"/>
      <c r="C98" s="126" t="s">
        <v>529</v>
      </c>
      <c r="D98" s="73"/>
      <c r="E98" s="23">
        <v>500</v>
      </c>
      <c r="H98"/>
    </row>
    <row r="99" spans="1:8" ht="90" customHeight="1" x14ac:dyDescent="0.25">
      <c r="A99" s="110"/>
      <c r="B99" s="111"/>
      <c r="C99" s="80" t="s">
        <v>545</v>
      </c>
      <c r="D99" s="80"/>
      <c r="E99" s="23">
        <v>150</v>
      </c>
      <c r="H99"/>
    </row>
    <row r="100" spans="1:8" ht="150" customHeight="1" x14ac:dyDescent="0.25">
      <c r="A100" s="112"/>
      <c r="B100" s="113"/>
      <c r="C100" s="106" t="s">
        <v>552</v>
      </c>
      <c r="D100" s="105"/>
      <c r="E100" s="23">
        <v>499.2</v>
      </c>
    </row>
    <row r="101" spans="1:8" ht="21.6" customHeight="1" x14ac:dyDescent="0.25">
      <c r="A101" s="74" t="s">
        <v>152</v>
      </c>
      <c r="B101" s="74"/>
      <c r="C101" s="73"/>
      <c r="D101" s="73"/>
      <c r="E101" s="23">
        <f>C84</f>
        <v>347</v>
      </c>
      <c r="H101"/>
    </row>
    <row r="102" spans="1:8" ht="21.6" customHeight="1" x14ac:dyDescent="0.25">
      <c r="A102" s="74"/>
      <c r="B102" s="74"/>
      <c r="C102" s="77" t="s">
        <v>163</v>
      </c>
      <c r="D102" s="77"/>
      <c r="E102" s="6">
        <f>(E21+E97)-SUM(E98:E101)</f>
        <v>5048.6000000000004</v>
      </c>
      <c r="H102"/>
    </row>
    <row r="103" spans="1:8" ht="13.5" customHeight="1" x14ac:dyDescent="0.25">
      <c r="A103" s="30"/>
      <c r="B103" s="30"/>
      <c r="C103" s="30"/>
      <c r="D103" s="30"/>
      <c r="E103" s="30"/>
      <c r="H103"/>
    </row>
    <row r="104" spans="1:8" ht="17.25" customHeight="1" x14ac:dyDescent="0.25">
      <c r="A104" s="30"/>
      <c r="B104" s="30"/>
      <c r="C104" s="30"/>
      <c r="D104" s="30"/>
      <c r="E104" s="30"/>
      <c r="H104"/>
    </row>
    <row r="105" spans="1:8" ht="21.6" customHeight="1" x14ac:dyDescent="0.25">
      <c r="A105" s="78" t="s">
        <v>335</v>
      </c>
      <c r="B105" s="78"/>
      <c r="C105" s="78"/>
      <c r="D105" s="78"/>
      <c r="E105" s="78"/>
      <c r="H105"/>
    </row>
    <row r="106" spans="1:8" ht="21.6" customHeight="1" x14ac:dyDescent="0.25">
      <c r="A106" s="78" t="s">
        <v>151</v>
      </c>
      <c r="B106" s="78"/>
      <c r="C106" s="78" t="s">
        <v>30</v>
      </c>
      <c r="D106" s="78"/>
      <c r="E106" s="28" t="s">
        <v>31</v>
      </c>
      <c r="H106"/>
    </row>
    <row r="107" spans="1:8" ht="21.6" customHeight="1" x14ac:dyDescent="0.25">
      <c r="A107" s="74" t="s">
        <v>336</v>
      </c>
      <c r="B107" s="74"/>
      <c r="C107" s="73"/>
      <c r="D107" s="73"/>
      <c r="E107" s="6">
        <f>E102</f>
        <v>5048.6000000000004</v>
      </c>
      <c r="H107"/>
    </row>
    <row r="108" spans="1:8" ht="21.6" customHeight="1" x14ac:dyDescent="0.25">
      <c r="A108" s="108" t="s">
        <v>131</v>
      </c>
      <c r="B108" s="109"/>
      <c r="C108" s="126" t="s">
        <v>529</v>
      </c>
      <c r="D108" s="73"/>
      <c r="E108" s="23">
        <v>500</v>
      </c>
      <c r="H108"/>
    </row>
    <row r="109" spans="1:8" ht="90" customHeight="1" x14ac:dyDescent="0.25">
      <c r="A109" s="110"/>
      <c r="B109" s="111"/>
      <c r="C109" s="80" t="s">
        <v>546</v>
      </c>
      <c r="D109" s="73"/>
      <c r="E109" s="23">
        <v>0</v>
      </c>
      <c r="H109"/>
    </row>
    <row r="110" spans="1:8" ht="150" customHeight="1" x14ac:dyDescent="0.25">
      <c r="A110" s="112"/>
      <c r="B110" s="113"/>
      <c r="C110" s="106" t="s">
        <v>552</v>
      </c>
      <c r="D110" s="105"/>
      <c r="E110" s="23">
        <v>499.2</v>
      </c>
    </row>
    <row r="111" spans="1:8" ht="21.6" customHeight="1" x14ac:dyDescent="0.25">
      <c r="A111" s="74" t="s">
        <v>152</v>
      </c>
      <c r="B111" s="74"/>
      <c r="C111" s="73"/>
      <c r="D111" s="73"/>
      <c r="E111" s="23">
        <f>C84</f>
        <v>347</v>
      </c>
      <c r="H111"/>
    </row>
    <row r="112" spans="1:8" ht="21.6" customHeight="1" x14ac:dyDescent="0.25">
      <c r="A112" s="74"/>
      <c r="B112" s="74"/>
      <c r="C112" s="77" t="s">
        <v>163</v>
      </c>
      <c r="D112" s="77"/>
      <c r="E112" s="6">
        <f>(E27+E107)-SUM(E108:E111)</f>
        <v>6107.4000000000005</v>
      </c>
      <c r="H112"/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</sheetData>
  <mergeCells count="71">
    <mergeCell ref="C100:D100"/>
    <mergeCell ref="C110:D110"/>
    <mergeCell ref="A108:B110"/>
    <mergeCell ref="A98:B100"/>
    <mergeCell ref="A89:B91"/>
    <mergeCell ref="A93:B93"/>
    <mergeCell ref="C93:D93"/>
    <mergeCell ref="A95:E95"/>
    <mergeCell ref="A96:B96"/>
    <mergeCell ref="C96:D96"/>
    <mergeCell ref="A97:B97"/>
    <mergeCell ref="C97:D97"/>
    <mergeCell ref="C98:D98"/>
    <mergeCell ref="C99:D99"/>
    <mergeCell ref="A101:B101"/>
    <mergeCell ref="C101:D101"/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C19:D19"/>
    <mergeCell ref="C20:D20"/>
    <mergeCell ref="A21:B21"/>
    <mergeCell ref="C21:D21"/>
    <mergeCell ref="A23:E23"/>
    <mergeCell ref="C24:D24"/>
    <mergeCell ref="C25:D25"/>
    <mergeCell ref="C26:D26"/>
    <mergeCell ref="A27:B27"/>
    <mergeCell ref="C27:D27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89:D89"/>
    <mergeCell ref="C90:D90"/>
    <mergeCell ref="A92:B92"/>
    <mergeCell ref="C92:D92"/>
    <mergeCell ref="C91:D91"/>
    <mergeCell ref="A102:B102"/>
    <mergeCell ref="C102:D102"/>
    <mergeCell ref="A105:E105"/>
    <mergeCell ref="A107:B107"/>
    <mergeCell ref="C107:D107"/>
    <mergeCell ref="A106:B106"/>
    <mergeCell ref="C106:D106"/>
    <mergeCell ref="C108:D108"/>
    <mergeCell ref="C109:D109"/>
    <mergeCell ref="A111:B111"/>
    <mergeCell ref="C111:D111"/>
    <mergeCell ref="A112:B112"/>
    <mergeCell ref="C112:D112"/>
  </mergeCells>
  <conditionalFormatting sqref="C34:C38">
    <cfRule type="cellIs" dxfId="110" priority="16" operator="equal">
      <formula>0</formula>
    </cfRule>
  </conditionalFormatting>
  <conditionalFormatting sqref="C40:C50">
    <cfRule type="cellIs" dxfId="109" priority="14" operator="equal">
      <formula>0</formula>
    </cfRule>
  </conditionalFormatting>
  <conditionalFormatting sqref="C52:C55 C57:C58 C60:C64 C66:C69 C84">
    <cfRule type="cellIs" dxfId="108" priority="17" operator="equal">
      <formula>0</formula>
    </cfRule>
  </conditionalFormatting>
  <conditionalFormatting sqref="C71:C76">
    <cfRule type="cellIs" dxfId="107" priority="7" operator="equal">
      <formula>0</formula>
    </cfRule>
  </conditionalFormatting>
  <conditionalFormatting sqref="C74">
    <cfRule type="cellIs" dxfId="106" priority="8" operator="equal">
      <formula>0</formula>
    </cfRule>
  </conditionalFormatting>
  <conditionalFormatting sqref="D35">
    <cfRule type="cellIs" dxfId="105" priority="18" operator="equal">
      <formula>0</formula>
    </cfRule>
  </conditionalFormatting>
  <conditionalFormatting sqref="E89:E92">
    <cfRule type="cellIs" dxfId="104" priority="5" operator="equal">
      <formula>0</formula>
    </cfRule>
  </conditionalFormatting>
  <conditionalFormatting sqref="E91">
    <cfRule type="cellIs" dxfId="103" priority="6" operator="equal">
      <formula>0</formula>
    </cfRule>
  </conditionalFormatting>
  <conditionalFormatting sqref="E98:E101">
    <cfRule type="cellIs" dxfId="102" priority="3" operator="equal">
      <formula>0</formula>
    </cfRule>
  </conditionalFormatting>
  <conditionalFormatting sqref="E100">
    <cfRule type="cellIs" dxfId="101" priority="4" operator="equal">
      <formula>0</formula>
    </cfRule>
  </conditionalFormatting>
  <conditionalFormatting sqref="E108:E111">
    <cfRule type="cellIs" dxfId="100" priority="1" operator="equal">
      <formula>0</formula>
    </cfRule>
  </conditionalFormatting>
  <conditionalFormatting sqref="E110">
    <cfRule type="cellIs" dxfId="99" priority="2" operator="equal">
      <formula>0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025"/>
  <sheetViews>
    <sheetView topLeftCell="A35" zoomScaleNormal="100" workbookViewId="0">
      <selection activeCell="A108" sqref="A108:B110"/>
    </sheetView>
  </sheetViews>
  <sheetFormatPr defaultColWidth="14.42578125" defaultRowHeight="15" x14ac:dyDescent="0.25"/>
  <cols>
    <col min="1" max="2" width="32.42578125" customWidth="1"/>
    <col min="3" max="5" width="23.28515625" customWidth="1"/>
    <col min="6" max="6" width="10.42578125" customWidth="1"/>
    <col min="7" max="7" width="38.85546875" customWidth="1"/>
    <col min="8" max="8" width="10.42578125" style="31" customWidth="1"/>
    <col min="9" max="9" width="19.42578125" customWidth="1"/>
    <col min="10" max="25" width="9" customWidth="1"/>
  </cols>
  <sheetData>
    <row r="1" spans="1:49" ht="21.6" customHeight="1" x14ac:dyDescent="0.25">
      <c r="A1" s="94" t="s">
        <v>337</v>
      </c>
      <c r="B1" s="94"/>
      <c r="C1" s="94"/>
      <c r="D1" s="94"/>
      <c r="E1" s="94"/>
      <c r="F1" s="15"/>
      <c r="G1" s="15"/>
      <c r="H1" s="20"/>
      <c r="I1" s="15"/>
    </row>
    <row r="2" spans="1:49" ht="21.6" customHeight="1" x14ac:dyDescent="0.25">
      <c r="A2" s="49"/>
      <c r="B2" s="49"/>
      <c r="C2" s="3"/>
      <c r="D2" s="49"/>
      <c r="E2" s="49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</row>
    <row r="3" spans="1:49" ht="64.900000000000006" customHeight="1" x14ac:dyDescent="0.25">
      <c r="A3" s="7" t="s">
        <v>6</v>
      </c>
      <c r="B3" s="7" t="s">
        <v>180</v>
      </c>
      <c r="C3" s="6">
        <f>E112</f>
        <v>10685.400000000001</v>
      </c>
      <c r="D3" s="12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spans="1:49" ht="21.6" customHeight="1" x14ac:dyDescent="0.25">
      <c r="A4" s="103" t="s">
        <v>22</v>
      </c>
      <c r="B4" s="103"/>
      <c r="C4" s="6">
        <f>SUM(C3)</f>
        <v>10685.400000000001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</row>
    <row r="5" spans="1:49" ht="21.6" customHeight="1" x14ac:dyDescent="0.25">
      <c r="A5" s="77" t="s">
        <v>24</v>
      </c>
      <c r="B5" s="77"/>
      <c r="C5" s="6">
        <f>C83</f>
        <v>-3933</v>
      </c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</row>
    <row r="6" spans="1:49" ht="13.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49" ht="13.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49" ht="21.6" customHeight="1" x14ac:dyDescent="0.25">
      <c r="A8" s="88" t="s">
        <v>338</v>
      </c>
      <c r="B8" s="88"/>
      <c r="C8" s="88"/>
      <c r="D8" s="88"/>
      <c r="E8" s="88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49" ht="21.6" customHeight="1" x14ac:dyDescent="0.25">
      <c r="A9" s="1" t="s">
        <v>4</v>
      </c>
      <c r="B9" s="1" t="s">
        <v>29</v>
      </c>
      <c r="C9" s="89" t="s">
        <v>30</v>
      </c>
      <c r="D9" s="89"/>
      <c r="E9" s="5" t="s">
        <v>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49" ht="21.6" customHeight="1" x14ac:dyDescent="0.25">
      <c r="A10" s="13" t="s">
        <v>339</v>
      </c>
      <c r="B10" s="14" t="s">
        <v>34</v>
      </c>
      <c r="C10" s="73" t="s">
        <v>35</v>
      </c>
      <c r="D10" s="73"/>
      <c r="E10" s="6">
        <v>2405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49" ht="21.6" customHeight="1" x14ac:dyDescent="0.25">
      <c r="A11" s="13" t="s">
        <v>340</v>
      </c>
      <c r="B11" s="14" t="s">
        <v>263</v>
      </c>
      <c r="C11" s="80" t="s">
        <v>35</v>
      </c>
      <c r="D11" s="80"/>
      <c r="E11" s="6">
        <v>68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49" ht="21.6" customHeight="1" x14ac:dyDescent="0.25">
      <c r="A12" s="13" t="s">
        <v>341</v>
      </c>
      <c r="B12" s="14" t="s">
        <v>263</v>
      </c>
      <c r="C12" s="80" t="s">
        <v>35</v>
      </c>
      <c r="D12" s="80"/>
      <c r="E12" s="6">
        <v>68</v>
      </c>
    </row>
    <row r="13" spans="1:49" ht="21.6" customHeight="1" x14ac:dyDescent="0.25">
      <c r="A13" s="13" t="s">
        <v>342</v>
      </c>
      <c r="B13" s="14" t="s">
        <v>57</v>
      </c>
      <c r="C13" s="73" t="s">
        <v>201</v>
      </c>
      <c r="D13" s="73"/>
      <c r="E13" s="6">
        <v>0</v>
      </c>
    </row>
    <row r="14" spans="1:49" ht="21.6" customHeight="1" x14ac:dyDescent="0.25">
      <c r="A14" s="85"/>
      <c r="B14" s="85"/>
      <c r="C14" s="77" t="s">
        <v>37</v>
      </c>
      <c r="D14" s="77"/>
      <c r="E14" s="6">
        <f>SUM(E10:E13)</f>
        <v>2541</v>
      </c>
    </row>
    <row r="15" spans="1:49" ht="13.5" customHeight="1" x14ac:dyDescent="0.25">
      <c r="A15" s="15"/>
      <c r="B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49" ht="21.6" customHeight="1" x14ac:dyDescent="0.25">
      <c r="A16" s="88" t="s">
        <v>343</v>
      </c>
      <c r="B16" s="88"/>
      <c r="C16" s="88"/>
      <c r="D16" s="88"/>
      <c r="E16" s="88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1.6" customHeight="1" x14ac:dyDescent="0.25">
      <c r="A17" s="1" t="s">
        <v>4</v>
      </c>
      <c r="B17" s="1" t="s">
        <v>29</v>
      </c>
      <c r="C17" s="89" t="s">
        <v>30</v>
      </c>
      <c r="D17" s="89"/>
      <c r="E17" s="5" t="s">
        <v>31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1.6" customHeight="1" x14ac:dyDescent="0.25">
      <c r="A18" s="13" t="s">
        <v>344</v>
      </c>
      <c r="B18" s="14" t="s">
        <v>34</v>
      </c>
      <c r="C18" s="73" t="s">
        <v>35</v>
      </c>
      <c r="D18" s="73"/>
      <c r="E18" s="6">
        <v>2405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1.6" customHeight="1" x14ac:dyDescent="0.25">
      <c r="A19" s="13" t="s">
        <v>345</v>
      </c>
      <c r="B19" s="14" t="s">
        <v>263</v>
      </c>
      <c r="C19" s="80" t="s">
        <v>35</v>
      </c>
      <c r="D19" s="80"/>
      <c r="E19" s="6">
        <v>68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1.6" customHeight="1" x14ac:dyDescent="0.25">
      <c r="A20" s="13" t="s">
        <v>346</v>
      </c>
      <c r="B20" s="14" t="s">
        <v>57</v>
      </c>
      <c r="C20" s="73" t="s">
        <v>201</v>
      </c>
      <c r="D20" s="73"/>
      <c r="E20" s="6">
        <v>0</v>
      </c>
    </row>
    <row r="21" spans="1:26" ht="21.6" customHeight="1" x14ac:dyDescent="0.25">
      <c r="A21" s="85"/>
      <c r="B21" s="85"/>
      <c r="C21" s="77" t="s">
        <v>37</v>
      </c>
      <c r="D21" s="77"/>
      <c r="E21" s="6">
        <f>SUM(E18:E20)</f>
        <v>2473</v>
      </c>
    </row>
    <row r="22" spans="1:26" ht="13.5" customHeight="1" x14ac:dyDescent="0.25">
      <c r="A22" s="15"/>
      <c r="B22" s="15"/>
      <c r="C22" s="15"/>
      <c r="D22" s="32"/>
      <c r="E22" s="3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1.6" customHeight="1" x14ac:dyDescent="0.25">
      <c r="A23" s="88" t="s">
        <v>347</v>
      </c>
      <c r="B23" s="88"/>
      <c r="C23" s="88"/>
      <c r="D23" s="88"/>
      <c r="E23" s="88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1.6" customHeight="1" x14ac:dyDescent="0.25">
      <c r="A24" s="1" t="s">
        <v>4</v>
      </c>
      <c r="B24" s="1" t="s">
        <v>29</v>
      </c>
      <c r="C24" s="89" t="s">
        <v>30</v>
      </c>
      <c r="D24" s="89"/>
      <c r="E24" s="5" t="s">
        <v>31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1.6" customHeight="1" x14ac:dyDescent="0.25">
      <c r="A25" s="13" t="s">
        <v>348</v>
      </c>
      <c r="B25" s="14" t="s">
        <v>34</v>
      </c>
      <c r="C25" s="73" t="s">
        <v>35</v>
      </c>
      <c r="D25" s="73"/>
      <c r="E25" s="6">
        <v>2405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1.6" customHeight="1" x14ac:dyDescent="0.25">
      <c r="A26" s="13" t="s">
        <v>349</v>
      </c>
      <c r="B26" s="14" t="s">
        <v>57</v>
      </c>
      <c r="C26" s="73" t="s">
        <v>201</v>
      </c>
      <c r="D26" s="73"/>
      <c r="E26" s="6">
        <v>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21.6" customHeight="1" x14ac:dyDescent="0.25">
      <c r="A27" s="85"/>
      <c r="B27" s="85"/>
      <c r="C27" s="77" t="s">
        <v>37</v>
      </c>
      <c r="D27" s="77"/>
      <c r="E27" s="6">
        <f>SUM(E25:E26)</f>
        <v>2405</v>
      </c>
    </row>
    <row r="28" spans="1:26" ht="13.5" customHeight="1" x14ac:dyDescent="0.25">
      <c r="A28" s="15"/>
      <c r="B28" s="15"/>
      <c r="C28" s="15"/>
      <c r="D28" s="32"/>
      <c r="E28" s="33"/>
    </row>
    <row r="29" spans="1:26" ht="12.75" customHeight="1" x14ac:dyDescent="0.25">
      <c r="A29" s="15"/>
      <c r="B29" s="15"/>
      <c r="C29" s="15"/>
      <c r="D29" s="32"/>
      <c r="E29" s="33"/>
    </row>
    <row r="30" spans="1:26" ht="13.5" customHeight="1" x14ac:dyDescent="0.25">
      <c r="A30" s="15"/>
      <c r="B30" s="15"/>
      <c r="C30" s="15"/>
      <c r="D30" s="32"/>
      <c r="E30" s="33"/>
    </row>
    <row r="31" spans="1:26" ht="13.5" customHeight="1" x14ac:dyDescent="0.25">
      <c r="A31" s="15"/>
      <c r="B31" s="15"/>
    </row>
    <row r="32" spans="1:26" ht="21.6" customHeight="1" x14ac:dyDescent="0.25">
      <c r="A32" s="83" t="s">
        <v>350</v>
      </c>
      <c r="B32" s="83"/>
      <c r="C32" s="83"/>
    </row>
    <row r="33" spans="1:4" ht="21.6" customHeight="1" x14ac:dyDescent="0.25">
      <c r="A33" s="22" t="s">
        <v>29</v>
      </c>
      <c r="B33" s="22" t="s">
        <v>30</v>
      </c>
      <c r="C33" s="9" t="s">
        <v>31</v>
      </c>
      <c r="D33" s="20"/>
    </row>
    <row r="34" spans="1:4" ht="21.6" customHeight="1" x14ac:dyDescent="0.25">
      <c r="A34" s="82" t="s">
        <v>71</v>
      </c>
      <c r="B34" s="82"/>
      <c r="C34" s="82"/>
    </row>
    <row r="35" spans="1:4" ht="21.6" customHeight="1" x14ac:dyDescent="0.25">
      <c r="A35" s="13" t="s">
        <v>259</v>
      </c>
      <c r="B35" s="14"/>
      <c r="C35" s="23">
        <v>78</v>
      </c>
      <c r="D35" s="45"/>
    </row>
    <row r="36" spans="1:4" ht="21.6" customHeight="1" x14ac:dyDescent="0.25">
      <c r="A36" s="13" t="s">
        <v>48</v>
      </c>
      <c r="B36" s="4"/>
      <c r="C36" s="23">
        <v>0</v>
      </c>
    </row>
    <row r="37" spans="1:4" ht="21.6" customHeight="1" x14ac:dyDescent="0.25">
      <c r="A37" s="13" t="s">
        <v>74</v>
      </c>
      <c r="B37" s="14" t="s">
        <v>75</v>
      </c>
      <c r="C37" s="23">
        <v>149</v>
      </c>
    </row>
    <row r="38" spans="1:4" ht="21.6" customHeight="1" x14ac:dyDescent="0.25">
      <c r="A38" s="25"/>
      <c r="B38" s="11" t="s">
        <v>77</v>
      </c>
      <c r="C38" s="23">
        <f>SUM(C35:C37)</f>
        <v>227</v>
      </c>
    </row>
    <row r="39" spans="1:4" ht="21.6" customHeight="1" x14ac:dyDescent="0.25">
      <c r="A39" s="82" t="s">
        <v>281</v>
      </c>
      <c r="B39" s="82"/>
      <c r="C39" s="82"/>
    </row>
    <row r="40" spans="1:4" ht="21.6" customHeight="1" x14ac:dyDescent="0.25">
      <c r="A40" s="82"/>
      <c r="B40" s="82"/>
      <c r="C40" s="82"/>
    </row>
    <row r="41" spans="1:4" ht="21.6" customHeight="1" x14ac:dyDescent="0.25">
      <c r="A41" s="13" t="s">
        <v>82</v>
      </c>
      <c r="B41" s="14"/>
      <c r="C41" s="23">
        <v>0</v>
      </c>
    </row>
    <row r="42" spans="1:4" ht="21.6" customHeight="1" x14ac:dyDescent="0.25">
      <c r="A42" s="13" t="s">
        <v>84</v>
      </c>
      <c r="B42" s="14"/>
      <c r="C42" s="23">
        <v>0</v>
      </c>
    </row>
    <row r="43" spans="1:4" ht="21.6" customHeight="1" x14ac:dyDescent="0.25">
      <c r="A43" s="13" t="s">
        <v>86</v>
      </c>
      <c r="B43" s="14"/>
      <c r="C43" s="23">
        <v>0</v>
      </c>
    </row>
    <row r="44" spans="1:4" ht="21.6" customHeight="1" x14ac:dyDescent="0.25">
      <c r="A44" s="13" t="s">
        <v>88</v>
      </c>
      <c r="B44" s="14"/>
      <c r="C44" s="23">
        <v>0</v>
      </c>
    </row>
    <row r="45" spans="1:4" ht="43.15" customHeight="1" x14ac:dyDescent="0.25">
      <c r="A45" s="13" t="s">
        <v>146</v>
      </c>
      <c r="B45" s="14"/>
      <c r="C45" s="23">
        <v>0</v>
      </c>
    </row>
    <row r="46" spans="1:4" ht="21.6" customHeight="1" x14ac:dyDescent="0.25">
      <c r="A46" s="13"/>
      <c r="B46" s="11" t="s">
        <v>90</v>
      </c>
      <c r="C46" s="23">
        <f>SUM(C41:C45)</f>
        <v>0</v>
      </c>
    </row>
    <row r="47" spans="1:4" ht="21.6" customHeight="1" x14ac:dyDescent="0.25">
      <c r="A47" s="82" t="s">
        <v>92</v>
      </c>
      <c r="B47" s="82"/>
      <c r="C47" s="82"/>
    </row>
    <row r="48" spans="1:4" ht="21.6" customHeight="1" x14ac:dyDescent="0.25">
      <c r="A48" s="13" t="s">
        <v>94</v>
      </c>
      <c r="B48" s="14" t="s">
        <v>95</v>
      </c>
      <c r="C48" s="23">
        <v>0</v>
      </c>
    </row>
    <row r="49" spans="1:3" ht="21.6" customHeight="1" x14ac:dyDescent="0.25">
      <c r="A49" s="13" t="s">
        <v>97</v>
      </c>
      <c r="B49" s="14" t="s">
        <v>98</v>
      </c>
      <c r="C49" s="23">
        <v>0</v>
      </c>
    </row>
    <row r="50" spans="1:3" ht="21.6" customHeight="1" x14ac:dyDescent="0.25">
      <c r="A50" s="13"/>
      <c r="B50" s="11" t="s">
        <v>100</v>
      </c>
      <c r="C50" s="23">
        <f>SUM(C48:C49)</f>
        <v>0</v>
      </c>
    </row>
    <row r="51" spans="1:3" ht="21.6" customHeight="1" x14ac:dyDescent="0.25">
      <c r="A51" s="82" t="s">
        <v>102</v>
      </c>
      <c r="B51" s="82"/>
      <c r="C51" s="82"/>
    </row>
    <row r="52" spans="1:3" ht="21.6" customHeight="1" x14ac:dyDescent="0.25">
      <c r="A52" s="13" t="s">
        <v>104</v>
      </c>
      <c r="B52" s="14" t="s">
        <v>105</v>
      </c>
      <c r="C52" s="23">
        <v>0</v>
      </c>
    </row>
    <row r="53" spans="1:3" ht="21.6" customHeight="1" x14ac:dyDescent="0.25">
      <c r="A53" s="25"/>
      <c r="B53" s="14" t="s">
        <v>107</v>
      </c>
      <c r="C53" s="23">
        <v>0</v>
      </c>
    </row>
    <row r="54" spans="1:3" ht="21.6" customHeight="1" x14ac:dyDescent="0.25">
      <c r="A54" s="25"/>
      <c r="B54" s="14" t="s">
        <v>109</v>
      </c>
      <c r="C54" s="23">
        <v>0</v>
      </c>
    </row>
    <row r="55" spans="1:3" ht="21.6" customHeight="1" x14ac:dyDescent="0.25">
      <c r="A55" s="25"/>
      <c r="B55" s="11" t="s">
        <v>111</v>
      </c>
      <c r="C55" s="23">
        <f>SUM(C52:C54)</f>
        <v>0</v>
      </c>
    </row>
    <row r="56" spans="1:3" ht="21.6" customHeight="1" x14ac:dyDescent="0.25">
      <c r="A56" s="82" t="s">
        <v>112</v>
      </c>
      <c r="B56" s="82"/>
      <c r="C56" s="82"/>
    </row>
    <row r="57" spans="1:3" ht="21.6" customHeight="1" x14ac:dyDescent="0.25">
      <c r="A57" s="13" t="s">
        <v>113</v>
      </c>
      <c r="B57" s="14" t="s">
        <v>114</v>
      </c>
      <c r="C57" s="23">
        <v>0</v>
      </c>
    </row>
    <row r="58" spans="1:3" ht="21.6" customHeight="1" x14ac:dyDescent="0.25">
      <c r="A58" s="25"/>
      <c r="B58" s="11" t="s">
        <v>115</v>
      </c>
      <c r="C58" s="23">
        <f>SUM(C57)</f>
        <v>0</v>
      </c>
    </row>
    <row r="59" spans="1:3" ht="21.6" customHeight="1" x14ac:dyDescent="0.25">
      <c r="A59" s="82" t="s">
        <v>116</v>
      </c>
      <c r="B59" s="82"/>
      <c r="C59" s="82"/>
    </row>
    <row r="60" spans="1:3" ht="43.15" customHeight="1" x14ac:dyDescent="0.25">
      <c r="A60" s="13" t="s">
        <v>282</v>
      </c>
      <c r="B60" s="14" t="s">
        <v>118</v>
      </c>
      <c r="C60" s="23">
        <v>0</v>
      </c>
    </row>
    <row r="61" spans="1:3" ht="21.6" customHeight="1" x14ac:dyDescent="0.25">
      <c r="A61" s="13" t="s">
        <v>119</v>
      </c>
      <c r="B61" s="14" t="s">
        <v>120</v>
      </c>
      <c r="C61" s="23">
        <v>0</v>
      </c>
    </row>
    <row r="62" spans="1:3" ht="43.15" customHeight="1" x14ac:dyDescent="0.25">
      <c r="A62" s="13" t="s">
        <v>121</v>
      </c>
      <c r="B62" s="14" t="s">
        <v>122</v>
      </c>
      <c r="C62" s="23">
        <v>0</v>
      </c>
    </row>
    <row r="63" spans="1:3" ht="21.6" customHeight="1" x14ac:dyDescent="0.25">
      <c r="A63" s="13" t="s">
        <v>123</v>
      </c>
      <c r="B63" s="14" t="s">
        <v>123</v>
      </c>
      <c r="C63" s="23">
        <v>0</v>
      </c>
    </row>
    <row r="64" spans="1:3" ht="21.6" customHeight="1" x14ac:dyDescent="0.25">
      <c r="A64" s="13"/>
      <c r="B64" s="11" t="s">
        <v>22</v>
      </c>
      <c r="C64" s="23">
        <f>SUM(C60:C63)</f>
        <v>0</v>
      </c>
    </row>
    <row r="65" spans="1:10" ht="21.6" customHeight="1" x14ac:dyDescent="0.25">
      <c r="A65" s="82" t="s">
        <v>125</v>
      </c>
      <c r="B65" s="82"/>
      <c r="C65" s="82"/>
    </row>
    <row r="66" spans="1:10" ht="21.6" customHeight="1" x14ac:dyDescent="0.25">
      <c r="A66" s="13" t="s">
        <v>126</v>
      </c>
      <c r="B66" s="4"/>
      <c r="C66" s="23">
        <v>0</v>
      </c>
    </row>
    <row r="67" spans="1:10" ht="21.6" customHeight="1" x14ac:dyDescent="0.25">
      <c r="A67" s="25" t="s">
        <v>127</v>
      </c>
      <c r="B67" s="4" t="s">
        <v>128</v>
      </c>
      <c r="C67" s="23">
        <v>0</v>
      </c>
    </row>
    <row r="68" spans="1:10" ht="21.6" customHeight="1" x14ac:dyDescent="0.25">
      <c r="A68" s="13" t="s">
        <v>57</v>
      </c>
      <c r="B68" s="14" t="s">
        <v>129</v>
      </c>
      <c r="C68" s="23">
        <v>0</v>
      </c>
    </row>
    <row r="69" spans="1:10" ht="21.6" customHeight="1" x14ac:dyDescent="0.25">
      <c r="A69" s="13"/>
      <c r="B69" s="11" t="s">
        <v>130</v>
      </c>
      <c r="C69" s="23">
        <f>SUM(C66:C68)</f>
        <v>0</v>
      </c>
    </row>
    <row r="70" spans="1:10" ht="21.6" customHeight="1" x14ac:dyDescent="0.25">
      <c r="A70" s="82" t="s">
        <v>131</v>
      </c>
      <c r="B70" s="82"/>
      <c r="C70" s="82"/>
    </row>
    <row r="71" spans="1:10" ht="21.6" customHeight="1" x14ac:dyDescent="0.25">
      <c r="A71" s="13" t="s">
        <v>132</v>
      </c>
      <c r="B71" s="4" t="s">
        <v>133</v>
      </c>
      <c r="C71" s="23">
        <v>0</v>
      </c>
    </row>
    <row r="72" spans="1:10" ht="21.6" customHeight="1" x14ac:dyDescent="0.25">
      <c r="A72" s="7" t="s">
        <v>134</v>
      </c>
      <c r="B72" s="36" t="s">
        <v>135</v>
      </c>
      <c r="C72" s="23">
        <v>68</v>
      </c>
    </row>
    <row r="73" spans="1:10" ht="39.950000000000003" customHeight="1" x14ac:dyDescent="0.25">
      <c r="A73" s="13" t="s">
        <v>136</v>
      </c>
      <c r="B73" s="14" t="s">
        <v>309</v>
      </c>
      <c r="C73" s="23">
        <v>52</v>
      </c>
    </row>
    <row r="74" spans="1:10" ht="21.6" customHeight="1" x14ac:dyDescent="0.25">
      <c r="A74" s="13" t="s">
        <v>524</v>
      </c>
      <c r="B74" s="42" t="s">
        <v>525</v>
      </c>
      <c r="C74" s="23">
        <v>0</v>
      </c>
      <c r="H74"/>
      <c r="J74" s="31"/>
    </row>
    <row r="75" spans="1:10" ht="21.6" customHeight="1" x14ac:dyDescent="0.25">
      <c r="A75" s="25"/>
      <c r="B75" s="27" t="s">
        <v>140</v>
      </c>
      <c r="C75" s="23">
        <f>SUM(C71:C74)</f>
        <v>120</v>
      </c>
    </row>
    <row r="76" spans="1:10" ht="21.6" customHeight="1" x14ac:dyDescent="0.25">
      <c r="A76" s="25"/>
      <c r="B76" s="27" t="s">
        <v>22</v>
      </c>
      <c r="C76" s="23">
        <f>C38+C46+C50+C55+C58+C64+C69+C75</f>
        <v>347</v>
      </c>
    </row>
    <row r="77" spans="1:10" ht="21.6" customHeight="1" x14ac:dyDescent="0.25">
      <c r="A77" s="82" t="s">
        <v>142</v>
      </c>
      <c r="B77" s="82"/>
      <c r="C77" s="82"/>
    </row>
    <row r="78" spans="1:10" ht="21.6" customHeight="1" x14ac:dyDescent="0.25">
      <c r="A78" s="25" t="s">
        <v>143</v>
      </c>
      <c r="B78" s="4"/>
      <c r="C78" s="6">
        <f>IF(('April 2025 - June 2025'!C78)+SUM(E90+E99+E109) &lt; 0,(('April 2025 - June 2025'!C78))+SUM(E90+E99+E109), TEXT((('April 2025 - June 2025'!C78))+SUM(E90+E99+E109),"+$0.00"))</f>
        <v>-3933</v>
      </c>
    </row>
    <row r="79" spans="1:10" ht="21.6" customHeight="1" x14ac:dyDescent="0.25">
      <c r="A79" s="25" t="s">
        <v>144</v>
      </c>
      <c r="B79" s="4"/>
      <c r="C79" s="6">
        <v>0</v>
      </c>
    </row>
    <row r="80" spans="1:10" ht="21.6" customHeight="1" x14ac:dyDescent="0.25">
      <c r="A80" s="25" t="s">
        <v>145</v>
      </c>
      <c r="B80" s="4"/>
      <c r="C80" s="6" t="str">
        <f>IF(('April 2025 - June 2025'!C80)+SUM(0) &lt; 0,(('April 2025 - June 2025'!C80))+SUM(0), TEXT((('April 2025 - June 2025'!C80))+SUM(0),"+$0.00"))</f>
        <v>+$0.00</v>
      </c>
    </row>
    <row r="81" spans="1:8" ht="43.15" customHeight="1" x14ac:dyDescent="0.25">
      <c r="A81" s="13" t="s">
        <v>146</v>
      </c>
      <c r="B81" s="4"/>
      <c r="C81" s="6">
        <v>0</v>
      </c>
    </row>
    <row r="82" spans="1:8" ht="43.15" customHeight="1" x14ac:dyDescent="0.25">
      <c r="A82" s="13" t="s">
        <v>147</v>
      </c>
      <c r="B82" s="4"/>
      <c r="C82" s="6">
        <v>0</v>
      </c>
    </row>
    <row r="83" spans="1:8" ht="21.6" customHeight="1" x14ac:dyDescent="0.25">
      <c r="A83" s="25"/>
      <c r="B83" s="27" t="s">
        <v>148</v>
      </c>
      <c r="C83" s="6">
        <f>C78+C79+C80+C81+C82</f>
        <v>-3933</v>
      </c>
    </row>
    <row r="84" spans="1:8" ht="21.6" customHeight="1" x14ac:dyDescent="0.25">
      <c r="A84" s="13"/>
      <c r="B84" s="11" t="s">
        <v>149</v>
      </c>
      <c r="C84" s="23">
        <f>C76</f>
        <v>347</v>
      </c>
      <c r="H84" s="43"/>
    </row>
    <row r="85" spans="1:8" ht="13.5" customHeight="1" x14ac:dyDescent="0.25">
      <c r="A85" s="15"/>
      <c r="B85" s="15"/>
      <c r="H85"/>
    </row>
    <row r="86" spans="1:8" ht="13.5" customHeight="1" x14ac:dyDescent="0.25">
      <c r="A86" s="15"/>
      <c r="B86" s="15"/>
      <c r="H86"/>
    </row>
    <row r="87" spans="1:8" ht="21.6" customHeight="1" x14ac:dyDescent="0.25">
      <c r="A87" s="128" t="s">
        <v>351</v>
      </c>
      <c r="B87" s="128"/>
      <c r="C87" s="128"/>
      <c r="D87" s="128"/>
      <c r="E87" s="128"/>
      <c r="H87"/>
    </row>
    <row r="88" spans="1:8" ht="21.6" customHeight="1" x14ac:dyDescent="0.25">
      <c r="A88" s="128" t="s">
        <v>151</v>
      </c>
      <c r="B88" s="128"/>
      <c r="C88" s="128" t="s">
        <v>30</v>
      </c>
      <c r="D88" s="128"/>
      <c r="E88" s="50" t="s">
        <v>31</v>
      </c>
      <c r="H88"/>
    </row>
    <row r="89" spans="1:8" ht="43.15" customHeight="1" x14ac:dyDescent="0.25">
      <c r="A89" s="108" t="s">
        <v>131</v>
      </c>
      <c r="B89" s="109"/>
      <c r="C89" s="80" t="s">
        <v>352</v>
      </c>
      <c r="D89" s="80"/>
      <c r="E89" s="23">
        <v>150</v>
      </c>
      <c r="H89"/>
    </row>
    <row r="90" spans="1:8" ht="21.6" customHeight="1" x14ac:dyDescent="0.25">
      <c r="A90" s="110"/>
      <c r="B90" s="111"/>
      <c r="C90" s="126" t="s">
        <v>530</v>
      </c>
      <c r="D90" s="73"/>
      <c r="E90" s="23">
        <v>500</v>
      </c>
      <c r="H90"/>
    </row>
    <row r="91" spans="1:8" ht="39.950000000000003" customHeight="1" x14ac:dyDescent="0.25">
      <c r="A91" s="112"/>
      <c r="B91" s="113"/>
      <c r="C91" s="106" t="s">
        <v>544</v>
      </c>
      <c r="D91" s="105"/>
      <c r="E91" s="23">
        <v>0</v>
      </c>
    </row>
    <row r="92" spans="1:8" ht="21.6" customHeight="1" x14ac:dyDescent="0.25">
      <c r="A92" s="74" t="s">
        <v>152</v>
      </c>
      <c r="B92" s="74"/>
      <c r="C92" s="73"/>
      <c r="D92" s="73"/>
      <c r="E92" s="23">
        <f>C84</f>
        <v>347</v>
      </c>
      <c r="H92"/>
    </row>
    <row r="93" spans="1:8" ht="21.6" customHeight="1" x14ac:dyDescent="0.25">
      <c r="A93" s="74"/>
      <c r="B93" s="74"/>
      <c r="C93" s="81" t="s">
        <v>153</v>
      </c>
      <c r="D93" s="81"/>
      <c r="E93" s="6">
        <f>('April 2025 - June 2025'!E112+E14)-SUM(E89:E92)</f>
        <v>7651.4000000000015</v>
      </c>
      <c r="H93"/>
    </row>
    <row r="94" spans="1:8" ht="13.5" customHeight="1" x14ac:dyDescent="0.25">
      <c r="A94" s="51"/>
      <c r="B94" s="51"/>
      <c r="C94" s="51"/>
      <c r="D94" s="51"/>
      <c r="E94" s="51"/>
      <c r="H94"/>
    </row>
    <row r="95" spans="1:8" ht="21.6" customHeight="1" x14ac:dyDescent="0.25">
      <c r="A95" s="128" t="s">
        <v>353</v>
      </c>
      <c r="B95" s="128"/>
      <c r="C95" s="128"/>
      <c r="D95" s="128"/>
      <c r="E95" s="128"/>
      <c r="H95"/>
    </row>
    <row r="96" spans="1:8" ht="21.6" customHeight="1" x14ac:dyDescent="0.25">
      <c r="A96" s="128" t="s">
        <v>151</v>
      </c>
      <c r="B96" s="128"/>
      <c r="C96" s="128" t="s">
        <v>30</v>
      </c>
      <c r="D96" s="128"/>
      <c r="E96" s="50" t="s">
        <v>31</v>
      </c>
      <c r="H96"/>
    </row>
    <row r="97" spans="1:8" ht="21.6" customHeight="1" x14ac:dyDescent="0.25">
      <c r="A97" s="74" t="s">
        <v>354</v>
      </c>
      <c r="B97" s="74"/>
      <c r="C97" s="73"/>
      <c r="D97" s="73"/>
      <c r="E97" s="6">
        <f>E93</f>
        <v>7651.4000000000015</v>
      </c>
      <c r="H97"/>
    </row>
    <row r="98" spans="1:8" ht="43.15" customHeight="1" x14ac:dyDescent="0.25">
      <c r="A98" s="108" t="s">
        <v>131</v>
      </c>
      <c r="B98" s="109"/>
      <c r="C98" s="80" t="s">
        <v>355</v>
      </c>
      <c r="D98" s="80"/>
      <c r="E98" s="23">
        <v>150</v>
      </c>
      <c r="H98"/>
    </row>
    <row r="99" spans="1:8" ht="21.6" customHeight="1" x14ac:dyDescent="0.25">
      <c r="A99" s="110"/>
      <c r="B99" s="111"/>
      <c r="C99" s="126" t="s">
        <v>530</v>
      </c>
      <c r="D99" s="73"/>
      <c r="E99" s="23">
        <v>500</v>
      </c>
      <c r="H99"/>
    </row>
    <row r="100" spans="1:8" ht="39.950000000000003" customHeight="1" x14ac:dyDescent="0.25">
      <c r="A100" s="112"/>
      <c r="B100" s="113"/>
      <c r="C100" s="106" t="s">
        <v>544</v>
      </c>
      <c r="D100" s="105"/>
      <c r="E100" s="23">
        <v>0</v>
      </c>
    </row>
    <row r="101" spans="1:8" ht="21.6" customHeight="1" x14ac:dyDescent="0.25">
      <c r="A101" s="74" t="s">
        <v>152</v>
      </c>
      <c r="B101" s="74"/>
      <c r="C101" s="73"/>
      <c r="D101" s="73"/>
      <c r="E101" s="23">
        <f>C84</f>
        <v>347</v>
      </c>
      <c r="H101"/>
    </row>
    <row r="102" spans="1:8" ht="21.6" customHeight="1" x14ac:dyDescent="0.25">
      <c r="A102" s="74"/>
      <c r="B102" s="74"/>
      <c r="C102" s="77" t="s">
        <v>163</v>
      </c>
      <c r="D102" s="77"/>
      <c r="E102" s="6">
        <f>(E21+E97)-SUM(E98:E101)</f>
        <v>9127.4000000000015</v>
      </c>
      <c r="H102"/>
    </row>
    <row r="103" spans="1:8" ht="13.5" customHeight="1" x14ac:dyDescent="0.25">
      <c r="A103" s="30"/>
      <c r="B103" s="30"/>
      <c r="C103" s="30"/>
      <c r="D103" s="30"/>
      <c r="E103" s="30"/>
      <c r="H103"/>
    </row>
    <row r="104" spans="1:8" ht="17.25" customHeight="1" x14ac:dyDescent="0.25">
      <c r="A104" s="30"/>
      <c r="B104" s="30"/>
      <c r="C104" s="30"/>
      <c r="D104" s="30"/>
      <c r="E104" s="30"/>
      <c r="H104"/>
    </row>
    <row r="105" spans="1:8" ht="21.6" customHeight="1" x14ac:dyDescent="0.25">
      <c r="A105" s="127" t="s">
        <v>356</v>
      </c>
      <c r="B105" s="127"/>
      <c r="C105" s="127"/>
      <c r="D105" s="127"/>
      <c r="E105" s="127"/>
      <c r="H105"/>
    </row>
    <row r="106" spans="1:8" ht="21.6" customHeight="1" x14ac:dyDescent="0.25">
      <c r="A106" s="128" t="s">
        <v>151</v>
      </c>
      <c r="B106" s="128"/>
      <c r="C106" s="128" t="s">
        <v>30</v>
      </c>
      <c r="D106" s="128"/>
      <c r="E106" s="50" t="s">
        <v>31</v>
      </c>
      <c r="H106"/>
    </row>
    <row r="107" spans="1:8" ht="21.6" customHeight="1" x14ac:dyDescent="0.25">
      <c r="A107" s="74" t="s">
        <v>357</v>
      </c>
      <c r="B107" s="74"/>
      <c r="C107" s="73"/>
      <c r="D107" s="73"/>
      <c r="E107" s="6">
        <f>E102</f>
        <v>9127.4000000000015</v>
      </c>
      <c r="H107"/>
    </row>
    <row r="108" spans="1:8" ht="21.6" customHeight="1" x14ac:dyDescent="0.25">
      <c r="A108" s="108" t="s">
        <v>131</v>
      </c>
      <c r="B108" s="109"/>
      <c r="C108" s="73" t="s">
        <v>358</v>
      </c>
      <c r="D108" s="73"/>
      <c r="E108" s="23">
        <v>0</v>
      </c>
      <c r="H108"/>
    </row>
    <row r="109" spans="1:8" ht="21.6" customHeight="1" x14ac:dyDescent="0.25">
      <c r="A109" s="110"/>
      <c r="B109" s="111"/>
      <c r="C109" s="126" t="s">
        <v>530</v>
      </c>
      <c r="D109" s="73"/>
      <c r="E109" s="23">
        <v>500</v>
      </c>
      <c r="H109"/>
    </row>
    <row r="110" spans="1:8" ht="39.950000000000003" customHeight="1" x14ac:dyDescent="0.25">
      <c r="A110" s="112"/>
      <c r="B110" s="113"/>
      <c r="C110" s="106" t="s">
        <v>544</v>
      </c>
      <c r="D110" s="105"/>
      <c r="E110" s="23">
        <v>0</v>
      </c>
    </row>
    <row r="111" spans="1:8" ht="21.6" customHeight="1" x14ac:dyDescent="0.25">
      <c r="A111" s="74" t="s">
        <v>152</v>
      </c>
      <c r="B111" s="74"/>
      <c r="C111" s="73"/>
      <c r="D111" s="73"/>
      <c r="E111" s="23">
        <f>C84</f>
        <v>347</v>
      </c>
    </row>
    <row r="112" spans="1:8" ht="21.6" customHeight="1" x14ac:dyDescent="0.25">
      <c r="A112" s="74"/>
      <c r="B112" s="74"/>
      <c r="C112" s="77" t="s">
        <v>163</v>
      </c>
      <c r="D112" s="77"/>
      <c r="E112" s="6">
        <f>(E27+E107)-SUM(E108:E111)</f>
        <v>10685.400000000001</v>
      </c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</sheetData>
  <mergeCells count="71">
    <mergeCell ref="C91:D91"/>
    <mergeCell ref="C100:D100"/>
    <mergeCell ref="C110:D110"/>
    <mergeCell ref="A98:B100"/>
    <mergeCell ref="A108:B110"/>
    <mergeCell ref="A89:B91"/>
    <mergeCell ref="C89:D89"/>
    <mergeCell ref="C90:D90"/>
    <mergeCell ref="A92:B92"/>
    <mergeCell ref="C92:D92"/>
    <mergeCell ref="A93:B93"/>
    <mergeCell ref="C93:D93"/>
    <mergeCell ref="A95:E95"/>
    <mergeCell ref="A96:B96"/>
    <mergeCell ref="C96:D96"/>
    <mergeCell ref="A97:B97"/>
    <mergeCell ref="A1:E1"/>
    <mergeCell ref="A4:B4"/>
    <mergeCell ref="A5:B5"/>
    <mergeCell ref="A8:E8"/>
    <mergeCell ref="C9:D9"/>
    <mergeCell ref="C10:D10"/>
    <mergeCell ref="C11:D11"/>
    <mergeCell ref="C12:D12"/>
    <mergeCell ref="C13:D13"/>
    <mergeCell ref="A14:B14"/>
    <mergeCell ref="C14:D14"/>
    <mergeCell ref="A16:E16"/>
    <mergeCell ref="C17:D17"/>
    <mergeCell ref="C18:D18"/>
    <mergeCell ref="C19:D19"/>
    <mergeCell ref="C20:D20"/>
    <mergeCell ref="A21:B21"/>
    <mergeCell ref="C21:D21"/>
    <mergeCell ref="A23:E23"/>
    <mergeCell ref="C24:D24"/>
    <mergeCell ref="C25:D25"/>
    <mergeCell ref="C26:D26"/>
    <mergeCell ref="A27:B27"/>
    <mergeCell ref="C27:D27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97:D97"/>
    <mergeCell ref="C98:D98"/>
    <mergeCell ref="C99:D99"/>
    <mergeCell ref="A101:B101"/>
    <mergeCell ref="C101:D101"/>
    <mergeCell ref="A102:B102"/>
    <mergeCell ref="C102:D102"/>
    <mergeCell ref="A105:E105"/>
    <mergeCell ref="A107:B107"/>
    <mergeCell ref="C107:D107"/>
    <mergeCell ref="A106:B106"/>
    <mergeCell ref="C106:D106"/>
    <mergeCell ref="C108:D108"/>
    <mergeCell ref="C109:D109"/>
    <mergeCell ref="A111:B111"/>
    <mergeCell ref="C111:D111"/>
    <mergeCell ref="A112:B112"/>
    <mergeCell ref="C112:D112"/>
  </mergeCells>
  <conditionalFormatting sqref="C34">
    <cfRule type="cellIs" dxfId="98" priority="16" operator="equal">
      <formula>0</formula>
    </cfRule>
  </conditionalFormatting>
  <conditionalFormatting sqref="C40:C50">
    <cfRule type="cellIs" dxfId="97" priority="14" operator="equal">
      <formula>0</formula>
    </cfRule>
  </conditionalFormatting>
  <conditionalFormatting sqref="C71:C76">
    <cfRule type="cellIs" dxfId="96" priority="7" operator="equal">
      <formula>0</formula>
    </cfRule>
  </conditionalFormatting>
  <conditionalFormatting sqref="C74">
    <cfRule type="cellIs" dxfId="95" priority="8" operator="equal">
      <formula>0</formula>
    </cfRule>
  </conditionalFormatting>
  <conditionalFormatting sqref="C35:D35 C36:C38 C52:C55 C57:C58 C60:C64 C66:C69 C84">
    <cfRule type="cellIs" dxfId="94" priority="17" operator="equal">
      <formula>0</formula>
    </cfRule>
  </conditionalFormatting>
  <conditionalFormatting sqref="E89:E92">
    <cfRule type="cellIs" dxfId="93" priority="5" operator="equal">
      <formula>0</formula>
    </cfRule>
  </conditionalFormatting>
  <conditionalFormatting sqref="E91">
    <cfRule type="cellIs" dxfId="92" priority="6" operator="equal">
      <formula>0</formula>
    </cfRule>
  </conditionalFormatting>
  <conditionalFormatting sqref="E98:E101">
    <cfRule type="cellIs" dxfId="91" priority="3" operator="equal">
      <formula>0</formula>
    </cfRule>
  </conditionalFormatting>
  <conditionalFormatting sqref="E100">
    <cfRule type="cellIs" dxfId="90" priority="4" operator="equal">
      <formula>0</formula>
    </cfRule>
  </conditionalFormatting>
  <conditionalFormatting sqref="E108:E111">
    <cfRule type="cellIs" dxfId="89" priority="1" operator="equal">
      <formula>0</formula>
    </cfRule>
  </conditionalFormatting>
  <conditionalFormatting sqref="E110">
    <cfRule type="cellIs" dxfId="88" priority="2" operator="equal">
      <formula>0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25"/>
  <sheetViews>
    <sheetView zoomScaleNormal="100" workbookViewId="0">
      <selection activeCell="A108" sqref="A108:B110"/>
    </sheetView>
  </sheetViews>
  <sheetFormatPr defaultColWidth="14.42578125" defaultRowHeight="15" x14ac:dyDescent="0.25"/>
  <cols>
    <col min="1" max="2" width="32.42578125" customWidth="1"/>
    <col min="3" max="5" width="23.28515625" customWidth="1"/>
    <col min="6" max="6" width="10.42578125" customWidth="1"/>
    <col min="7" max="7" width="38.85546875" customWidth="1"/>
    <col min="8" max="8" width="10.42578125" style="31" customWidth="1"/>
    <col min="9" max="9" width="19.42578125" customWidth="1"/>
    <col min="10" max="25" width="9" customWidth="1"/>
  </cols>
  <sheetData>
    <row r="1" spans="1:26" ht="21.6" customHeight="1" x14ac:dyDescent="0.25">
      <c r="A1" s="94" t="s">
        <v>359</v>
      </c>
      <c r="B1" s="94"/>
      <c r="C1" s="94"/>
      <c r="D1" s="94"/>
      <c r="E1" s="94"/>
      <c r="F1" s="15"/>
      <c r="G1" s="15"/>
      <c r="H1" s="20"/>
      <c r="I1" s="15"/>
    </row>
    <row r="2" spans="1:26" ht="21.6" customHeight="1" x14ac:dyDescent="0.25">
      <c r="A2" s="49"/>
      <c r="B2" s="49"/>
      <c r="C2" s="49"/>
      <c r="D2" s="49"/>
      <c r="E2" s="49"/>
    </row>
    <row r="3" spans="1:26" ht="64.900000000000006" customHeight="1" x14ac:dyDescent="0.25">
      <c r="A3" s="7" t="s">
        <v>6</v>
      </c>
      <c r="B3" s="7" t="s">
        <v>180</v>
      </c>
      <c r="C3" s="6">
        <f>E112</f>
        <v>15413.400000000001</v>
      </c>
      <c r="D3" s="12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1.6" customHeight="1" x14ac:dyDescent="0.25">
      <c r="A4" s="103" t="s">
        <v>22</v>
      </c>
      <c r="B4" s="103"/>
      <c r="C4" s="6">
        <f>SUM(C3)</f>
        <v>15413.400000000001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21.6" customHeight="1" x14ac:dyDescent="0.25">
      <c r="A5" s="77" t="s">
        <v>24</v>
      </c>
      <c r="B5" s="77"/>
      <c r="C5" s="6">
        <f>C83</f>
        <v>-2433</v>
      </c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1.6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1.6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1.6" customHeight="1" x14ac:dyDescent="0.25">
      <c r="A8" s="129" t="s">
        <v>360</v>
      </c>
      <c r="B8" s="129"/>
      <c r="C8" s="129"/>
      <c r="D8" s="129"/>
      <c r="E8" s="12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1.6" customHeight="1" x14ac:dyDescent="0.25">
      <c r="A9" s="1" t="s">
        <v>4</v>
      </c>
      <c r="B9" s="1" t="s">
        <v>29</v>
      </c>
      <c r="C9" s="89" t="s">
        <v>30</v>
      </c>
      <c r="D9" s="89"/>
      <c r="E9" s="5" t="s">
        <v>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1.6" customHeight="1" x14ac:dyDescent="0.25">
      <c r="A10" s="13" t="s">
        <v>361</v>
      </c>
      <c r="B10" s="14" t="s">
        <v>34</v>
      </c>
      <c r="C10" s="73" t="s">
        <v>35</v>
      </c>
      <c r="D10" s="73"/>
      <c r="E10" s="6">
        <v>2405</v>
      </c>
    </row>
    <row r="11" spans="1:26" ht="21.6" customHeight="1" x14ac:dyDescent="0.25">
      <c r="A11" s="13" t="s">
        <v>362</v>
      </c>
      <c r="B11" s="14" t="s">
        <v>263</v>
      </c>
      <c r="C11" s="80" t="s">
        <v>35</v>
      </c>
      <c r="D11" s="80"/>
      <c r="E11" s="6">
        <v>68</v>
      </c>
    </row>
    <row r="12" spans="1:26" ht="21.6" customHeight="1" x14ac:dyDescent="0.25">
      <c r="A12" s="13" t="s">
        <v>363</v>
      </c>
      <c r="B12" s="14" t="s">
        <v>263</v>
      </c>
      <c r="C12" s="80" t="s">
        <v>35</v>
      </c>
      <c r="D12" s="80"/>
      <c r="E12" s="6">
        <v>68</v>
      </c>
    </row>
    <row r="13" spans="1:26" ht="21.6" customHeight="1" x14ac:dyDescent="0.25">
      <c r="A13" s="13" t="s">
        <v>364</v>
      </c>
      <c r="B13" s="14" t="s">
        <v>57</v>
      </c>
      <c r="C13" s="73" t="s">
        <v>201</v>
      </c>
      <c r="D13" s="73"/>
      <c r="E13" s="6">
        <v>0</v>
      </c>
    </row>
    <row r="14" spans="1:26" ht="21.6" customHeight="1" x14ac:dyDescent="0.25">
      <c r="A14" s="85"/>
      <c r="B14" s="85"/>
      <c r="C14" s="77" t="s">
        <v>37</v>
      </c>
      <c r="D14" s="77"/>
      <c r="E14" s="6">
        <f>SUM(E10:E13)</f>
        <v>2541</v>
      </c>
    </row>
    <row r="15" spans="1:26" ht="21.6" customHeight="1" x14ac:dyDescent="0.25">
      <c r="A15" s="15"/>
      <c r="B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1.6" customHeight="1" x14ac:dyDescent="0.25">
      <c r="A16" s="129" t="s">
        <v>365</v>
      </c>
      <c r="B16" s="129"/>
      <c r="C16" s="129"/>
      <c r="D16" s="129"/>
      <c r="E16" s="129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1.6" customHeight="1" x14ac:dyDescent="0.25">
      <c r="A17" s="1" t="s">
        <v>4</v>
      </c>
      <c r="B17" s="1" t="s">
        <v>29</v>
      </c>
      <c r="C17" s="89" t="s">
        <v>30</v>
      </c>
      <c r="D17" s="89"/>
      <c r="E17" s="5" t="s">
        <v>31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1.6" customHeight="1" x14ac:dyDescent="0.25">
      <c r="A18" s="13" t="s">
        <v>366</v>
      </c>
      <c r="B18" s="14" t="s">
        <v>34</v>
      </c>
      <c r="C18" s="73" t="s">
        <v>35</v>
      </c>
      <c r="D18" s="73"/>
      <c r="E18" s="6">
        <v>2405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1.6" customHeight="1" x14ac:dyDescent="0.25">
      <c r="A19" s="13" t="s">
        <v>367</v>
      </c>
      <c r="B19" s="14" t="s">
        <v>263</v>
      </c>
      <c r="C19" s="80" t="s">
        <v>35</v>
      </c>
      <c r="D19" s="80"/>
      <c r="E19" s="6">
        <v>68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1.6" customHeight="1" x14ac:dyDescent="0.25">
      <c r="A20" s="13" t="s">
        <v>368</v>
      </c>
      <c r="B20" s="14" t="s">
        <v>57</v>
      </c>
      <c r="C20" s="73" t="s">
        <v>201</v>
      </c>
      <c r="D20" s="73"/>
      <c r="E20" s="6">
        <v>0</v>
      </c>
    </row>
    <row r="21" spans="1:26" ht="21.6" customHeight="1" x14ac:dyDescent="0.25">
      <c r="A21" s="85"/>
      <c r="B21" s="85"/>
      <c r="C21" s="77" t="s">
        <v>37</v>
      </c>
      <c r="D21" s="77"/>
      <c r="E21" s="6">
        <f>SUM(E18:E20)</f>
        <v>2473</v>
      </c>
    </row>
    <row r="22" spans="1:26" ht="21.6" customHeight="1" x14ac:dyDescent="0.25">
      <c r="A22" s="15"/>
      <c r="B22" s="15"/>
      <c r="C22" s="15"/>
      <c r="D22" s="32"/>
      <c r="E22" s="3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1.6" customHeight="1" x14ac:dyDescent="0.25">
      <c r="A23" s="129" t="s">
        <v>369</v>
      </c>
      <c r="B23" s="129"/>
      <c r="C23" s="129"/>
      <c r="D23" s="129"/>
      <c r="E23" s="12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1.6" customHeight="1" x14ac:dyDescent="0.25">
      <c r="A24" s="1" t="s">
        <v>4</v>
      </c>
      <c r="B24" s="1" t="s">
        <v>29</v>
      </c>
      <c r="C24" s="89" t="s">
        <v>30</v>
      </c>
      <c r="D24" s="89"/>
      <c r="E24" s="5" t="s">
        <v>31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1.6" customHeight="1" x14ac:dyDescent="0.25">
      <c r="A25" s="13" t="s">
        <v>370</v>
      </c>
      <c r="B25" s="14" t="s">
        <v>34</v>
      </c>
      <c r="C25" s="73" t="s">
        <v>35</v>
      </c>
      <c r="D25" s="73"/>
      <c r="E25" s="6">
        <v>2405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1.6" customHeight="1" x14ac:dyDescent="0.25">
      <c r="A26" s="13" t="s">
        <v>371</v>
      </c>
      <c r="B26" s="14" t="s">
        <v>57</v>
      </c>
      <c r="C26" s="73" t="s">
        <v>201</v>
      </c>
      <c r="D26" s="73"/>
      <c r="E26" s="6">
        <v>0</v>
      </c>
    </row>
    <row r="27" spans="1:26" ht="21.6" customHeight="1" x14ac:dyDescent="0.25">
      <c r="A27" s="85"/>
      <c r="B27" s="85"/>
      <c r="C27" s="77" t="s">
        <v>37</v>
      </c>
      <c r="D27" s="77"/>
      <c r="E27" s="6">
        <f>SUM(E25:E26)</f>
        <v>2405</v>
      </c>
    </row>
    <row r="28" spans="1:26" ht="21.6" customHeight="1" x14ac:dyDescent="0.25">
      <c r="A28" s="15"/>
      <c r="B28" s="15"/>
      <c r="C28" s="15"/>
      <c r="D28" s="32"/>
      <c r="E28" s="33"/>
    </row>
    <row r="29" spans="1:26" ht="21.6" customHeight="1" x14ac:dyDescent="0.25">
      <c r="A29" s="15"/>
      <c r="B29" s="15"/>
      <c r="C29" s="15"/>
      <c r="D29" s="32"/>
      <c r="E29" s="33"/>
    </row>
    <row r="30" spans="1:26" ht="21.6" customHeight="1" x14ac:dyDescent="0.25">
      <c r="A30" s="15"/>
      <c r="B30" s="15"/>
      <c r="C30" s="15"/>
      <c r="D30" s="32"/>
      <c r="E30" s="33"/>
    </row>
    <row r="31" spans="1:26" ht="21.6" customHeight="1" x14ac:dyDescent="0.25">
      <c r="A31" s="15"/>
      <c r="B31" s="15"/>
    </row>
    <row r="32" spans="1:26" ht="21.6" customHeight="1" x14ac:dyDescent="0.25">
      <c r="A32" s="83" t="s">
        <v>372</v>
      </c>
      <c r="B32" s="83"/>
      <c r="C32" s="83"/>
    </row>
    <row r="33" spans="1:5" ht="21.6" customHeight="1" x14ac:dyDescent="0.25">
      <c r="A33" s="22" t="s">
        <v>29</v>
      </c>
      <c r="B33" s="22" t="s">
        <v>30</v>
      </c>
      <c r="C33" s="9" t="s">
        <v>31</v>
      </c>
      <c r="D33" s="20"/>
    </row>
    <row r="34" spans="1:5" ht="21.6" customHeight="1" x14ac:dyDescent="0.25">
      <c r="A34" s="82" t="s">
        <v>71</v>
      </c>
      <c r="B34" s="82"/>
      <c r="C34" s="82"/>
    </row>
    <row r="35" spans="1:5" ht="21.6" customHeight="1" x14ac:dyDescent="0.25">
      <c r="A35" s="13" t="s">
        <v>259</v>
      </c>
      <c r="B35" s="14"/>
      <c r="C35" s="23">
        <v>78</v>
      </c>
      <c r="E35" s="45"/>
    </row>
    <row r="36" spans="1:5" ht="21.6" customHeight="1" x14ac:dyDescent="0.25">
      <c r="A36" s="13" t="s">
        <v>48</v>
      </c>
      <c r="B36" s="4"/>
      <c r="C36" s="23">
        <v>0</v>
      </c>
    </row>
    <row r="37" spans="1:5" ht="21.6" customHeight="1" x14ac:dyDescent="0.25">
      <c r="A37" s="13" t="s">
        <v>74</v>
      </c>
      <c r="B37" s="14" t="s">
        <v>75</v>
      </c>
      <c r="C37" s="23">
        <v>149</v>
      </c>
    </row>
    <row r="38" spans="1:5" ht="21.6" customHeight="1" x14ac:dyDescent="0.25">
      <c r="A38" s="25"/>
      <c r="B38" s="11" t="s">
        <v>77</v>
      </c>
      <c r="C38" s="23">
        <f>SUM(C35:C37)</f>
        <v>227</v>
      </c>
    </row>
    <row r="39" spans="1:5" ht="21.6" customHeight="1" x14ac:dyDescent="0.25">
      <c r="A39" s="82" t="s">
        <v>281</v>
      </c>
      <c r="B39" s="82"/>
      <c r="C39" s="82"/>
    </row>
    <row r="40" spans="1:5" ht="21.6" customHeight="1" x14ac:dyDescent="0.25">
      <c r="A40" s="82"/>
      <c r="B40" s="82"/>
      <c r="C40" s="82"/>
    </row>
    <row r="41" spans="1:5" ht="21.6" customHeight="1" x14ac:dyDescent="0.25">
      <c r="A41" s="13" t="s">
        <v>82</v>
      </c>
      <c r="B41" s="14"/>
      <c r="C41" s="23">
        <v>0</v>
      </c>
    </row>
    <row r="42" spans="1:5" ht="21.6" customHeight="1" x14ac:dyDescent="0.25">
      <c r="A42" s="13" t="s">
        <v>84</v>
      </c>
      <c r="B42" s="14"/>
      <c r="C42" s="23">
        <v>0</v>
      </c>
    </row>
    <row r="43" spans="1:5" ht="21.6" customHeight="1" x14ac:dyDescent="0.25">
      <c r="A43" s="13" t="s">
        <v>86</v>
      </c>
      <c r="B43" s="14"/>
      <c r="C43" s="23">
        <v>0</v>
      </c>
    </row>
    <row r="44" spans="1:5" ht="21.6" customHeight="1" x14ac:dyDescent="0.25">
      <c r="A44" s="13" t="s">
        <v>88</v>
      </c>
      <c r="B44" s="14"/>
      <c r="C44" s="23">
        <v>0</v>
      </c>
    </row>
    <row r="45" spans="1:5" ht="43.15" customHeight="1" x14ac:dyDescent="0.25">
      <c r="A45" s="13" t="s">
        <v>146</v>
      </c>
      <c r="B45" s="14"/>
      <c r="C45" s="23">
        <v>0</v>
      </c>
    </row>
    <row r="46" spans="1:5" ht="21.6" customHeight="1" x14ac:dyDescent="0.25">
      <c r="A46" s="13"/>
      <c r="B46" s="11" t="s">
        <v>90</v>
      </c>
      <c r="C46" s="23">
        <f>SUM(C41:C45)</f>
        <v>0</v>
      </c>
    </row>
    <row r="47" spans="1:5" ht="21.6" customHeight="1" x14ac:dyDescent="0.25">
      <c r="A47" s="82" t="s">
        <v>92</v>
      </c>
      <c r="B47" s="82"/>
      <c r="C47" s="82"/>
    </row>
    <row r="48" spans="1:5" ht="21.6" customHeight="1" x14ac:dyDescent="0.25">
      <c r="A48" s="13" t="s">
        <v>94</v>
      </c>
      <c r="B48" s="14" t="s">
        <v>95</v>
      </c>
      <c r="C48" s="23">
        <v>0</v>
      </c>
    </row>
    <row r="49" spans="1:3" ht="21.6" customHeight="1" x14ac:dyDescent="0.25">
      <c r="A49" s="13" t="s">
        <v>97</v>
      </c>
      <c r="B49" s="14" t="s">
        <v>98</v>
      </c>
      <c r="C49" s="23">
        <v>0</v>
      </c>
    </row>
    <row r="50" spans="1:3" ht="21.6" customHeight="1" x14ac:dyDescent="0.25">
      <c r="A50" s="13"/>
      <c r="B50" s="11" t="s">
        <v>100</v>
      </c>
      <c r="C50" s="23">
        <f>SUM(C48:C49)</f>
        <v>0</v>
      </c>
    </row>
    <row r="51" spans="1:3" ht="21.6" customHeight="1" x14ac:dyDescent="0.25">
      <c r="A51" s="82" t="s">
        <v>102</v>
      </c>
      <c r="B51" s="82"/>
      <c r="C51" s="82"/>
    </row>
    <row r="52" spans="1:3" ht="21.6" customHeight="1" x14ac:dyDescent="0.25">
      <c r="A52" s="13" t="s">
        <v>104</v>
      </c>
      <c r="B52" s="14" t="s">
        <v>105</v>
      </c>
      <c r="C52" s="23">
        <v>0</v>
      </c>
    </row>
    <row r="53" spans="1:3" ht="21.6" customHeight="1" x14ac:dyDescent="0.25">
      <c r="A53" s="25"/>
      <c r="B53" s="14" t="s">
        <v>107</v>
      </c>
      <c r="C53" s="23">
        <v>0</v>
      </c>
    </row>
    <row r="54" spans="1:3" ht="21.6" customHeight="1" x14ac:dyDescent="0.25">
      <c r="A54" s="25"/>
      <c r="B54" s="14" t="s">
        <v>109</v>
      </c>
      <c r="C54" s="23">
        <v>0</v>
      </c>
    </row>
    <row r="55" spans="1:3" ht="21.6" customHeight="1" x14ac:dyDescent="0.25">
      <c r="A55" s="25"/>
      <c r="B55" s="11" t="s">
        <v>111</v>
      </c>
      <c r="C55" s="23">
        <f>SUM(C52:C54)</f>
        <v>0</v>
      </c>
    </row>
    <row r="56" spans="1:3" ht="21.6" customHeight="1" x14ac:dyDescent="0.25">
      <c r="A56" s="82" t="s">
        <v>112</v>
      </c>
      <c r="B56" s="82"/>
      <c r="C56" s="82"/>
    </row>
    <row r="57" spans="1:3" ht="21.6" customHeight="1" x14ac:dyDescent="0.25">
      <c r="A57" s="13" t="s">
        <v>113</v>
      </c>
      <c r="B57" s="14" t="s">
        <v>114</v>
      </c>
      <c r="C57" s="23">
        <v>0</v>
      </c>
    </row>
    <row r="58" spans="1:3" ht="21.6" customHeight="1" x14ac:dyDescent="0.25">
      <c r="A58" s="25"/>
      <c r="B58" s="11" t="s">
        <v>115</v>
      </c>
      <c r="C58" s="23">
        <f>SUM(C57)</f>
        <v>0</v>
      </c>
    </row>
    <row r="59" spans="1:3" ht="21.6" customHeight="1" x14ac:dyDescent="0.25">
      <c r="A59" s="82" t="s">
        <v>116</v>
      </c>
      <c r="B59" s="82"/>
      <c r="C59" s="82"/>
    </row>
    <row r="60" spans="1:3" ht="43.15" customHeight="1" x14ac:dyDescent="0.25">
      <c r="A60" s="13" t="s">
        <v>282</v>
      </c>
      <c r="B60" s="14" t="s">
        <v>118</v>
      </c>
      <c r="C60" s="23">
        <v>0</v>
      </c>
    </row>
    <row r="61" spans="1:3" ht="21.6" customHeight="1" x14ac:dyDescent="0.25">
      <c r="A61" s="13" t="s">
        <v>119</v>
      </c>
      <c r="B61" s="14" t="s">
        <v>120</v>
      </c>
      <c r="C61" s="23">
        <v>0</v>
      </c>
    </row>
    <row r="62" spans="1:3" ht="43.15" customHeight="1" x14ac:dyDescent="0.25">
      <c r="A62" s="13" t="s">
        <v>121</v>
      </c>
      <c r="B62" s="14" t="s">
        <v>122</v>
      </c>
      <c r="C62" s="23">
        <v>0</v>
      </c>
    </row>
    <row r="63" spans="1:3" ht="21.6" customHeight="1" x14ac:dyDescent="0.25">
      <c r="A63" s="13" t="s">
        <v>123</v>
      </c>
      <c r="B63" s="14" t="s">
        <v>123</v>
      </c>
      <c r="C63" s="23">
        <v>0</v>
      </c>
    </row>
    <row r="64" spans="1:3" ht="21.6" customHeight="1" x14ac:dyDescent="0.25">
      <c r="A64" s="13"/>
      <c r="B64" s="11" t="s">
        <v>22</v>
      </c>
      <c r="C64" s="23">
        <f>SUM(C60:C63)</f>
        <v>0</v>
      </c>
    </row>
    <row r="65" spans="1:10" ht="21.6" customHeight="1" x14ac:dyDescent="0.25">
      <c r="A65" s="82" t="s">
        <v>125</v>
      </c>
      <c r="B65" s="82"/>
      <c r="C65" s="82"/>
    </row>
    <row r="66" spans="1:10" ht="21.6" customHeight="1" x14ac:dyDescent="0.25">
      <c r="A66" s="13" t="s">
        <v>126</v>
      </c>
      <c r="B66" s="4"/>
      <c r="C66" s="23">
        <v>0</v>
      </c>
    </row>
    <row r="67" spans="1:10" ht="21.6" customHeight="1" x14ac:dyDescent="0.25">
      <c r="A67" s="25" t="s">
        <v>127</v>
      </c>
      <c r="B67" s="4" t="s">
        <v>128</v>
      </c>
      <c r="C67" s="23">
        <v>0</v>
      </c>
    </row>
    <row r="68" spans="1:10" ht="21.6" customHeight="1" x14ac:dyDescent="0.25">
      <c r="A68" s="13" t="s">
        <v>57</v>
      </c>
      <c r="B68" s="14" t="s">
        <v>129</v>
      </c>
      <c r="C68" s="23">
        <v>0</v>
      </c>
    </row>
    <row r="69" spans="1:10" ht="21.6" customHeight="1" x14ac:dyDescent="0.25">
      <c r="A69" s="13"/>
      <c r="B69" s="11" t="s">
        <v>130</v>
      </c>
      <c r="C69" s="23">
        <f>SUM(C66:C68)</f>
        <v>0</v>
      </c>
    </row>
    <row r="70" spans="1:10" ht="21.6" customHeight="1" x14ac:dyDescent="0.25">
      <c r="A70" s="82" t="s">
        <v>131</v>
      </c>
      <c r="B70" s="82"/>
      <c r="C70" s="82"/>
    </row>
    <row r="71" spans="1:10" ht="21.6" customHeight="1" x14ac:dyDescent="0.25">
      <c r="A71" s="13" t="s">
        <v>132</v>
      </c>
      <c r="B71" s="4" t="s">
        <v>133</v>
      </c>
      <c r="C71" s="23">
        <v>0</v>
      </c>
    </row>
    <row r="72" spans="1:10" ht="21.6" customHeight="1" x14ac:dyDescent="0.25">
      <c r="A72" s="7" t="s">
        <v>134</v>
      </c>
      <c r="B72" s="36" t="s">
        <v>135</v>
      </c>
      <c r="C72" s="23">
        <v>68</v>
      </c>
    </row>
    <row r="73" spans="1:10" ht="39.950000000000003" customHeight="1" x14ac:dyDescent="0.25">
      <c r="A73" s="13" t="s">
        <v>136</v>
      </c>
      <c r="B73" s="14" t="s">
        <v>309</v>
      </c>
      <c r="C73" s="23">
        <v>52</v>
      </c>
    </row>
    <row r="74" spans="1:10" ht="21.6" customHeight="1" x14ac:dyDescent="0.25">
      <c r="A74" s="13" t="s">
        <v>524</v>
      </c>
      <c r="B74" s="42" t="s">
        <v>525</v>
      </c>
      <c r="C74" s="23">
        <v>0</v>
      </c>
      <c r="H74"/>
      <c r="J74" s="31"/>
    </row>
    <row r="75" spans="1:10" ht="21.6" customHeight="1" x14ac:dyDescent="0.25">
      <c r="A75" s="25"/>
      <c r="B75" s="27" t="s">
        <v>140</v>
      </c>
      <c r="C75" s="23">
        <f>SUM(C71:C74)</f>
        <v>120</v>
      </c>
    </row>
    <row r="76" spans="1:10" ht="21.6" customHeight="1" x14ac:dyDescent="0.25">
      <c r="A76" s="25"/>
      <c r="B76" s="27" t="s">
        <v>22</v>
      </c>
      <c r="C76" s="23">
        <f>C38+C46+C50+C55+C58+C64+C69+C75</f>
        <v>347</v>
      </c>
    </row>
    <row r="77" spans="1:10" ht="21.6" customHeight="1" x14ac:dyDescent="0.25">
      <c r="A77" s="82" t="s">
        <v>142</v>
      </c>
      <c r="B77" s="82"/>
      <c r="C77" s="82"/>
    </row>
    <row r="78" spans="1:10" ht="21.6" customHeight="1" x14ac:dyDescent="0.25">
      <c r="A78" s="25" t="s">
        <v>143</v>
      </c>
      <c r="B78" s="4"/>
      <c r="C78" s="6">
        <f>IF(('July 2025 - September 2025'!C78)+SUM(E90+E99+E109) &lt; 0,(('July 2025 - September 2025'!C78))+SUM(E90+E99+E109), TEXT((('July 2025 - September 2025'!C78))+SUM(E90+E99+E109),"+$0.00"))</f>
        <v>-2433</v>
      </c>
    </row>
    <row r="79" spans="1:10" ht="21.6" customHeight="1" x14ac:dyDescent="0.25">
      <c r="A79" s="25" t="s">
        <v>144</v>
      </c>
      <c r="B79" s="4"/>
      <c r="C79" s="6">
        <v>0</v>
      </c>
    </row>
    <row r="80" spans="1:10" ht="21.6" customHeight="1" x14ac:dyDescent="0.25">
      <c r="A80" s="25" t="s">
        <v>145</v>
      </c>
      <c r="B80" s="4"/>
      <c r="C80" s="6" t="str">
        <f>IF(('July 2025 - September 2025'!C80)+SUM(0) &lt; 0,(('July 2025 - September 2025'!C80))+SUM(0), TEXT((('July 2025 - September 2025'!C80))+SUM(0),"+$0.00"))</f>
        <v>+$0.00</v>
      </c>
    </row>
    <row r="81" spans="1:8" ht="43.15" customHeight="1" x14ac:dyDescent="0.25">
      <c r="A81" s="13" t="s">
        <v>146</v>
      </c>
      <c r="B81" s="4"/>
      <c r="C81" s="6">
        <v>0</v>
      </c>
    </row>
    <row r="82" spans="1:8" ht="43.15" customHeight="1" x14ac:dyDescent="0.25">
      <c r="A82" s="13" t="s">
        <v>147</v>
      </c>
      <c r="B82" s="4"/>
      <c r="C82" s="6">
        <v>0</v>
      </c>
      <c r="D82" s="52"/>
    </row>
    <row r="83" spans="1:8" ht="21.6" customHeight="1" x14ac:dyDescent="0.25">
      <c r="A83" s="25"/>
      <c r="B83" s="27" t="s">
        <v>148</v>
      </c>
      <c r="C83" s="6">
        <f>C78+C79+C80+C81+C82</f>
        <v>-2433</v>
      </c>
    </row>
    <row r="84" spans="1:8" ht="21.6" customHeight="1" x14ac:dyDescent="0.25">
      <c r="A84" s="13"/>
      <c r="B84" s="11" t="s">
        <v>149</v>
      </c>
      <c r="C84" s="23">
        <f>C76</f>
        <v>347</v>
      </c>
      <c r="H84" s="43"/>
    </row>
    <row r="85" spans="1:8" ht="21.6" customHeight="1" x14ac:dyDescent="0.25">
      <c r="A85" s="15"/>
      <c r="B85" s="15"/>
    </row>
    <row r="86" spans="1:8" ht="21.6" customHeight="1" x14ac:dyDescent="0.25">
      <c r="A86" s="15"/>
      <c r="B86" s="15"/>
    </row>
    <row r="87" spans="1:8" ht="21.6" customHeight="1" x14ac:dyDescent="0.25">
      <c r="A87" s="127" t="s">
        <v>373</v>
      </c>
      <c r="B87" s="127"/>
      <c r="C87" s="127"/>
      <c r="D87" s="127"/>
      <c r="E87" s="127"/>
      <c r="H87"/>
    </row>
    <row r="88" spans="1:8" ht="21.6" customHeight="1" x14ac:dyDescent="0.25">
      <c r="A88" s="128" t="s">
        <v>151</v>
      </c>
      <c r="B88" s="128"/>
      <c r="C88" s="128" t="s">
        <v>30</v>
      </c>
      <c r="D88" s="128"/>
      <c r="E88" s="50" t="s">
        <v>31</v>
      </c>
      <c r="H88"/>
    </row>
    <row r="89" spans="1:8" ht="43.15" customHeight="1" x14ac:dyDescent="0.25">
      <c r="A89" s="108" t="s">
        <v>131</v>
      </c>
      <c r="B89" s="109"/>
      <c r="C89" s="80" t="s">
        <v>352</v>
      </c>
      <c r="D89" s="80"/>
      <c r="E89" s="23">
        <v>150</v>
      </c>
      <c r="H89"/>
    </row>
    <row r="90" spans="1:8" ht="21.6" customHeight="1" x14ac:dyDescent="0.25">
      <c r="A90" s="110"/>
      <c r="B90" s="111"/>
      <c r="C90" s="126" t="s">
        <v>531</v>
      </c>
      <c r="D90" s="73"/>
      <c r="E90" s="23">
        <v>500</v>
      </c>
      <c r="H90"/>
    </row>
    <row r="91" spans="1:8" ht="39.950000000000003" customHeight="1" x14ac:dyDescent="0.25">
      <c r="A91" s="112"/>
      <c r="B91" s="113"/>
      <c r="C91" s="106" t="s">
        <v>544</v>
      </c>
      <c r="D91" s="105"/>
      <c r="E91" s="23">
        <v>0</v>
      </c>
    </row>
    <row r="92" spans="1:8" ht="21.6" customHeight="1" x14ac:dyDescent="0.25">
      <c r="A92" s="74" t="s">
        <v>152</v>
      </c>
      <c r="B92" s="74"/>
      <c r="C92" s="73"/>
      <c r="D92" s="73"/>
      <c r="E92" s="23">
        <f>C84</f>
        <v>347</v>
      </c>
      <c r="H92"/>
    </row>
    <row r="93" spans="1:8" ht="21.6" customHeight="1" x14ac:dyDescent="0.25">
      <c r="A93" s="74"/>
      <c r="B93" s="74"/>
      <c r="C93" s="81" t="s">
        <v>153</v>
      </c>
      <c r="D93" s="81"/>
      <c r="E93" s="6">
        <f>('July 2025 - September 2025'!E112+E14)-SUM(E89:E92)</f>
        <v>12229.400000000001</v>
      </c>
      <c r="H93"/>
    </row>
    <row r="94" spans="1:8" ht="21.6" customHeight="1" x14ac:dyDescent="0.25">
      <c r="H94"/>
    </row>
    <row r="95" spans="1:8" ht="21.6" customHeight="1" x14ac:dyDescent="0.25">
      <c r="A95" s="127" t="s">
        <v>374</v>
      </c>
      <c r="B95" s="127"/>
      <c r="C95" s="127"/>
      <c r="D95" s="127"/>
      <c r="E95" s="127"/>
      <c r="H95"/>
    </row>
    <row r="96" spans="1:8" ht="21.6" customHeight="1" x14ac:dyDescent="0.25">
      <c r="A96" s="128" t="s">
        <v>151</v>
      </c>
      <c r="B96" s="128"/>
      <c r="C96" s="128" t="s">
        <v>30</v>
      </c>
      <c r="D96" s="128"/>
      <c r="E96" s="50" t="s">
        <v>31</v>
      </c>
      <c r="H96"/>
    </row>
    <row r="97" spans="1:8" ht="21.6" customHeight="1" x14ac:dyDescent="0.25">
      <c r="A97" s="74" t="s">
        <v>375</v>
      </c>
      <c r="B97" s="74"/>
      <c r="C97" s="73"/>
      <c r="D97" s="73"/>
      <c r="E97" s="6">
        <f>E93</f>
        <v>12229.400000000001</v>
      </c>
      <c r="H97"/>
    </row>
    <row r="98" spans="1:8" ht="21.6" customHeight="1" x14ac:dyDescent="0.25">
      <c r="A98" s="108" t="s">
        <v>131</v>
      </c>
      <c r="B98" s="109"/>
      <c r="C98" s="80" t="s">
        <v>358</v>
      </c>
      <c r="D98" s="80"/>
      <c r="E98" s="23">
        <v>0</v>
      </c>
      <c r="H98"/>
    </row>
    <row r="99" spans="1:8" ht="21.6" customHeight="1" x14ac:dyDescent="0.25">
      <c r="A99" s="110"/>
      <c r="B99" s="111"/>
      <c r="C99" s="73" t="s">
        <v>530</v>
      </c>
      <c r="D99" s="73"/>
      <c r="E99" s="23">
        <v>500</v>
      </c>
      <c r="H99"/>
    </row>
    <row r="100" spans="1:8" ht="39.950000000000003" customHeight="1" x14ac:dyDescent="0.25">
      <c r="A100" s="112"/>
      <c r="B100" s="113"/>
      <c r="C100" s="106" t="s">
        <v>544</v>
      </c>
      <c r="D100" s="105"/>
      <c r="E100" s="23">
        <v>0</v>
      </c>
    </row>
    <row r="101" spans="1:8" ht="21.6" customHeight="1" x14ac:dyDescent="0.25">
      <c r="A101" s="74" t="s">
        <v>152</v>
      </c>
      <c r="B101" s="74"/>
      <c r="C101" s="79"/>
      <c r="D101" s="79"/>
      <c r="E101" s="23">
        <f>C84</f>
        <v>347</v>
      </c>
      <c r="H101"/>
    </row>
    <row r="102" spans="1:8" ht="21.6" customHeight="1" x14ac:dyDescent="0.25">
      <c r="A102" s="74"/>
      <c r="B102" s="74"/>
      <c r="C102" s="77" t="s">
        <v>163</v>
      </c>
      <c r="D102" s="77"/>
      <c r="E102" s="6">
        <f>(E21+E97)-SUM(E98:E101)</f>
        <v>13855.400000000001</v>
      </c>
      <c r="H102"/>
    </row>
    <row r="103" spans="1:8" ht="21.6" customHeight="1" x14ac:dyDescent="0.25">
      <c r="A103" s="30"/>
      <c r="B103" s="30"/>
      <c r="C103" s="30"/>
      <c r="D103" s="30"/>
      <c r="E103" s="30"/>
      <c r="H103"/>
    </row>
    <row r="104" spans="1:8" ht="21.6" customHeight="1" x14ac:dyDescent="0.25">
      <c r="A104" s="30"/>
      <c r="B104" s="30"/>
      <c r="C104" s="30"/>
      <c r="D104" s="30"/>
      <c r="E104" s="30"/>
      <c r="H104"/>
    </row>
    <row r="105" spans="1:8" ht="21.6" customHeight="1" x14ac:dyDescent="0.25">
      <c r="A105" s="127" t="s">
        <v>377</v>
      </c>
      <c r="B105" s="127"/>
      <c r="C105" s="127"/>
      <c r="D105" s="127"/>
      <c r="E105" s="127"/>
      <c r="H105"/>
    </row>
    <row r="106" spans="1:8" ht="21.6" customHeight="1" x14ac:dyDescent="0.25">
      <c r="A106" s="128" t="s">
        <v>151</v>
      </c>
      <c r="B106" s="128"/>
      <c r="C106" s="128" t="s">
        <v>30</v>
      </c>
      <c r="D106" s="128"/>
      <c r="E106" s="50" t="s">
        <v>31</v>
      </c>
      <c r="H106"/>
    </row>
    <row r="107" spans="1:8" ht="21.6" customHeight="1" x14ac:dyDescent="0.25">
      <c r="A107" s="74" t="s">
        <v>378</v>
      </c>
      <c r="B107" s="74"/>
      <c r="C107" s="73"/>
      <c r="D107" s="73"/>
      <c r="E107" s="6">
        <f>E102</f>
        <v>13855.400000000001</v>
      </c>
      <c r="H107"/>
    </row>
    <row r="108" spans="1:8" ht="21.6" customHeight="1" x14ac:dyDescent="0.25">
      <c r="A108" s="108" t="s">
        <v>131</v>
      </c>
      <c r="B108" s="109"/>
      <c r="C108" s="80" t="s">
        <v>358</v>
      </c>
      <c r="D108" s="80"/>
      <c r="E108" s="23">
        <v>0</v>
      </c>
      <c r="H108"/>
    </row>
    <row r="109" spans="1:8" ht="21.6" customHeight="1" x14ac:dyDescent="0.25">
      <c r="A109" s="110"/>
      <c r="B109" s="111"/>
      <c r="C109" s="73" t="s">
        <v>530</v>
      </c>
      <c r="D109" s="73"/>
      <c r="E109" s="23">
        <v>500</v>
      </c>
      <c r="H109"/>
    </row>
    <row r="110" spans="1:8" ht="39.950000000000003" customHeight="1" x14ac:dyDescent="0.25">
      <c r="A110" s="112"/>
      <c r="B110" s="113"/>
      <c r="C110" s="106" t="s">
        <v>544</v>
      </c>
      <c r="D110" s="105"/>
      <c r="E110" s="23">
        <v>0</v>
      </c>
    </row>
    <row r="111" spans="1:8" ht="21.6" customHeight="1" x14ac:dyDescent="0.25">
      <c r="A111" s="74" t="s">
        <v>152</v>
      </c>
      <c r="B111" s="74"/>
      <c r="C111" s="73"/>
      <c r="D111" s="73"/>
      <c r="E111" s="23">
        <f>C84</f>
        <v>347</v>
      </c>
    </row>
    <row r="112" spans="1:8" ht="21.6" customHeight="1" x14ac:dyDescent="0.25">
      <c r="A112" s="74"/>
      <c r="B112" s="74"/>
      <c r="C112" s="77" t="s">
        <v>163</v>
      </c>
      <c r="D112" s="77"/>
      <c r="E112" s="6">
        <f>(E27+E107)-SUM(E108:E111)</f>
        <v>15413.400000000001</v>
      </c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</sheetData>
  <mergeCells count="71">
    <mergeCell ref="C91:D91"/>
    <mergeCell ref="C100:D100"/>
    <mergeCell ref="C110:D110"/>
    <mergeCell ref="A89:B91"/>
    <mergeCell ref="A98:B100"/>
    <mergeCell ref="A108:B110"/>
    <mergeCell ref="C89:D89"/>
    <mergeCell ref="C90:D90"/>
    <mergeCell ref="A92:B92"/>
    <mergeCell ref="C92:D92"/>
    <mergeCell ref="A93:B93"/>
    <mergeCell ref="C93:D93"/>
    <mergeCell ref="A95:E95"/>
    <mergeCell ref="A96:B96"/>
    <mergeCell ref="C96:D96"/>
    <mergeCell ref="A97:B97"/>
    <mergeCell ref="A1:E1"/>
    <mergeCell ref="A4:B4"/>
    <mergeCell ref="A5:B5"/>
    <mergeCell ref="A8:E8"/>
    <mergeCell ref="C9:D9"/>
    <mergeCell ref="C10:D10"/>
    <mergeCell ref="C11:D11"/>
    <mergeCell ref="C12:D12"/>
    <mergeCell ref="C13:D13"/>
    <mergeCell ref="A14:B14"/>
    <mergeCell ref="C14:D14"/>
    <mergeCell ref="A16:E16"/>
    <mergeCell ref="C17:D17"/>
    <mergeCell ref="C18:D18"/>
    <mergeCell ref="C19:D19"/>
    <mergeCell ref="C20:D20"/>
    <mergeCell ref="A21:B21"/>
    <mergeCell ref="C21:D21"/>
    <mergeCell ref="A23:E23"/>
    <mergeCell ref="C24:D24"/>
    <mergeCell ref="C25:D25"/>
    <mergeCell ref="C26:D26"/>
    <mergeCell ref="A27:B27"/>
    <mergeCell ref="C27:D27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97:D97"/>
    <mergeCell ref="C98:D98"/>
    <mergeCell ref="C99:D99"/>
    <mergeCell ref="A101:B101"/>
    <mergeCell ref="C101:D101"/>
    <mergeCell ref="A102:B102"/>
    <mergeCell ref="C102:D102"/>
    <mergeCell ref="A105:E105"/>
    <mergeCell ref="A107:B107"/>
    <mergeCell ref="C107:D107"/>
    <mergeCell ref="A106:B106"/>
    <mergeCell ref="C106:D106"/>
    <mergeCell ref="C108:D108"/>
    <mergeCell ref="C109:D109"/>
    <mergeCell ref="A111:B111"/>
    <mergeCell ref="C111:D111"/>
    <mergeCell ref="A112:B112"/>
    <mergeCell ref="C112:D112"/>
  </mergeCells>
  <conditionalFormatting sqref="C34:C38">
    <cfRule type="cellIs" dxfId="87" priority="18" operator="equal">
      <formula>0</formula>
    </cfRule>
  </conditionalFormatting>
  <conditionalFormatting sqref="C40:C50">
    <cfRule type="cellIs" dxfId="86" priority="16" operator="equal">
      <formula>0</formula>
    </cfRule>
  </conditionalFormatting>
  <conditionalFormatting sqref="C52:C55 C57:C58 C60:C64 C66:C69 C84">
    <cfRule type="cellIs" dxfId="85" priority="20" operator="equal">
      <formula>0</formula>
    </cfRule>
  </conditionalFormatting>
  <conditionalFormatting sqref="C71:C76">
    <cfRule type="cellIs" dxfId="84" priority="7" operator="equal">
      <formula>0</formula>
    </cfRule>
  </conditionalFormatting>
  <conditionalFormatting sqref="C74">
    <cfRule type="cellIs" dxfId="83" priority="8" operator="equal">
      <formula>0</formula>
    </cfRule>
  </conditionalFormatting>
  <conditionalFormatting sqref="D35:E35">
    <cfRule type="cellIs" dxfId="82" priority="19" operator="equal">
      <formula>0</formula>
    </cfRule>
  </conditionalFormatting>
  <conditionalFormatting sqref="E89:E92">
    <cfRule type="cellIs" dxfId="81" priority="5" operator="equal">
      <formula>0</formula>
    </cfRule>
  </conditionalFormatting>
  <conditionalFormatting sqref="E91">
    <cfRule type="cellIs" dxfId="80" priority="6" operator="equal">
      <formula>0</formula>
    </cfRule>
  </conditionalFormatting>
  <conditionalFormatting sqref="E98:E101">
    <cfRule type="cellIs" dxfId="79" priority="3" operator="equal">
      <formula>0</formula>
    </cfRule>
  </conditionalFormatting>
  <conditionalFormatting sqref="E100">
    <cfRule type="cellIs" dxfId="78" priority="4" operator="equal">
      <formula>0</formula>
    </cfRule>
  </conditionalFormatting>
  <conditionalFormatting sqref="E108:E111">
    <cfRule type="cellIs" dxfId="77" priority="1" operator="equal">
      <formula>0</formula>
    </cfRule>
  </conditionalFormatting>
  <conditionalFormatting sqref="E110">
    <cfRule type="cellIs" dxfId="76" priority="2" operator="equal">
      <formula>0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1025"/>
  <sheetViews>
    <sheetView topLeftCell="A16" zoomScaleNormal="100" workbookViewId="0">
      <selection activeCell="A108" sqref="A108:B110"/>
    </sheetView>
  </sheetViews>
  <sheetFormatPr defaultColWidth="14.42578125" defaultRowHeight="15" x14ac:dyDescent="0.25"/>
  <cols>
    <col min="1" max="2" width="32.42578125" customWidth="1"/>
    <col min="3" max="5" width="23.28515625" customWidth="1"/>
    <col min="6" max="6" width="10.42578125" customWidth="1"/>
    <col min="7" max="7" width="38.85546875" style="53" customWidth="1"/>
    <col min="8" max="8" width="10.42578125" style="53" customWidth="1"/>
    <col min="9" max="9" width="19.42578125" style="53" customWidth="1"/>
    <col min="10" max="25" width="9" style="53" customWidth="1"/>
    <col min="26" max="42" width="14.42578125" style="53"/>
  </cols>
  <sheetData>
    <row r="1" spans="1:6" ht="21.6" customHeight="1" x14ac:dyDescent="0.25">
      <c r="A1" s="94" t="s">
        <v>379</v>
      </c>
      <c r="B1" s="94"/>
      <c r="C1" s="94"/>
      <c r="D1" s="94"/>
      <c r="E1" s="94"/>
      <c r="F1" s="15"/>
    </row>
    <row r="2" spans="1:6" ht="21.6" customHeight="1" x14ac:dyDescent="0.25">
      <c r="A2" s="3"/>
      <c r="B2" s="3"/>
      <c r="C2" s="3"/>
      <c r="D2" s="3"/>
      <c r="E2" s="3"/>
      <c r="F2" s="15"/>
    </row>
    <row r="3" spans="1:6" ht="64.900000000000006" customHeight="1" x14ac:dyDescent="0.25">
      <c r="A3" s="7" t="s">
        <v>6</v>
      </c>
      <c r="B3" s="7" t="s">
        <v>180</v>
      </c>
      <c r="C3" s="6">
        <f>E112</f>
        <v>20141.400000000001</v>
      </c>
      <c r="D3" s="12"/>
      <c r="E3" s="12"/>
      <c r="F3" s="15"/>
    </row>
    <row r="4" spans="1:6" ht="21.6" customHeight="1" x14ac:dyDescent="0.25">
      <c r="A4" s="77" t="s">
        <v>22</v>
      </c>
      <c r="B4" s="77"/>
      <c r="C4" s="6">
        <f>SUM(C3)</f>
        <v>20141.400000000001</v>
      </c>
      <c r="D4" s="12"/>
      <c r="E4" s="12"/>
      <c r="F4" s="15"/>
    </row>
    <row r="5" spans="1:6" ht="21.6" customHeight="1" x14ac:dyDescent="0.25">
      <c r="A5" s="77" t="s">
        <v>24</v>
      </c>
      <c r="B5" s="77"/>
      <c r="C5" s="6">
        <f>C83</f>
        <v>-933</v>
      </c>
      <c r="D5" s="12"/>
      <c r="E5" s="12"/>
      <c r="F5" s="15"/>
    </row>
    <row r="6" spans="1:6" ht="21.6" customHeight="1" x14ac:dyDescent="0.25">
      <c r="A6" s="15"/>
      <c r="B6" s="15"/>
      <c r="C6" s="15"/>
      <c r="D6" s="15"/>
      <c r="E6" s="15"/>
      <c r="F6" s="15"/>
    </row>
    <row r="7" spans="1:6" ht="21.6" customHeight="1" x14ac:dyDescent="0.25">
      <c r="A7" s="15"/>
      <c r="B7" s="15"/>
      <c r="C7" s="15"/>
      <c r="D7" s="15"/>
      <c r="E7" s="15"/>
      <c r="F7" s="15"/>
    </row>
    <row r="8" spans="1:6" ht="21.6" customHeight="1" x14ac:dyDescent="0.25">
      <c r="A8" s="88" t="s">
        <v>380</v>
      </c>
      <c r="B8" s="88"/>
      <c r="C8" s="88"/>
      <c r="D8" s="88"/>
      <c r="E8" s="88"/>
      <c r="F8" s="15"/>
    </row>
    <row r="9" spans="1:6" ht="21.6" customHeight="1" x14ac:dyDescent="0.25">
      <c r="A9" s="1" t="s">
        <v>4</v>
      </c>
      <c r="B9" s="1" t="s">
        <v>29</v>
      </c>
      <c r="C9" s="89" t="s">
        <v>30</v>
      </c>
      <c r="D9" s="89"/>
      <c r="E9" s="5" t="s">
        <v>31</v>
      </c>
      <c r="F9" s="15"/>
    </row>
    <row r="10" spans="1:6" ht="21.6" customHeight="1" x14ac:dyDescent="0.25">
      <c r="A10" s="13" t="s">
        <v>381</v>
      </c>
      <c r="B10" s="14" t="s">
        <v>34</v>
      </c>
      <c r="C10" s="73" t="s">
        <v>35</v>
      </c>
      <c r="D10" s="73"/>
      <c r="E10" s="6">
        <v>2405</v>
      </c>
      <c r="F10" s="15"/>
    </row>
    <row r="11" spans="1:6" ht="21.6" customHeight="1" x14ac:dyDescent="0.25">
      <c r="A11" s="13" t="s">
        <v>382</v>
      </c>
      <c r="B11" s="14" t="s">
        <v>263</v>
      </c>
      <c r="C11" s="80" t="s">
        <v>35</v>
      </c>
      <c r="D11" s="80"/>
      <c r="E11" s="6">
        <v>68</v>
      </c>
    </row>
    <row r="12" spans="1:6" ht="21.6" customHeight="1" x14ac:dyDescent="0.25">
      <c r="A12" s="13" t="s">
        <v>383</v>
      </c>
      <c r="B12" s="14" t="s">
        <v>263</v>
      </c>
      <c r="C12" s="80" t="s">
        <v>35</v>
      </c>
      <c r="D12" s="80"/>
      <c r="E12" s="6">
        <v>68</v>
      </c>
    </row>
    <row r="13" spans="1:6" ht="21.6" customHeight="1" x14ac:dyDescent="0.25">
      <c r="A13" s="13" t="s">
        <v>384</v>
      </c>
      <c r="B13" s="14" t="s">
        <v>57</v>
      </c>
      <c r="C13" s="73" t="s">
        <v>201</v>
      </c>
      <c r="D13" s="73"/>
      <c r="E13" s="6">
        <v>0</v>
      </c>
    </row>
    <row r="14" spans="1:6" ht="21.6" customHeight="1" x14ac:dyDescent="0.25">
      <c r="A14" s="85"/>
      <c r="B14" s="85"/>
      <c r="C14" s="77" t="s">
        <v>37</v>
      </c>
      <c r="D14" s="77"/>
      <c r="E14" s="6">
        <f>SUM(E10:E13)</f>
        <v>2541</v>
      </c>
    </row>
    <row r="15" spans="1:6" ht="21.6" customHeight="1" x14ac:dyDescent="0.25">
      <c r="A15" s="15"/>
      <c r="B15" s="15"/>
      <c r="F15" s="15"/>
    </row>
    <row r="16" spans="1:6" ht="21.6" customHeight="1" x14ac:dyDescent="0.25">
      <c r="A16" s="88" t="s">
        <v>385</v>
      </c>
      <c r="B16" s="88"/>
      <c r="C16" s="88"/>
      <c r="D16" s="88"/>
      <c r="E16" s="88"/>
      <c r="F16" s="15"/>
    </row>
    <row r="17" spans="1:6" ht="21.6" customHeight="1" x14ac:dyDescent="0.25">
      <c r="A17" s="1" t="s">
        <v>4</v>
      </c>
      <c r="B17" s="1" t="s">
        <v>29</v>
      </c>
      <c r="C17" s="89" t="s">
        <v>30</v>
      </c>
      <c r="D17" s="89"/>
      <c r="E17" s="5" t="s">
        <v>31</v>
      </c>
      <c r="F17" s="15"/>
    </row>
    <row r="18" spans="1:6" ht="21.6" customHeight="1" x14ac:dyDescent="0.25">
      <c r="A18" s="13" t="s">
        <v>386</v>
      </c>
      <c r="B18" s="14" t="s">
        <v>34</v>
      </c>
      <c r="C18" s="73" t="s">
        <v>35</v>
      </c>
      <c r="D18" s="73"/>
      <c r="E18" s="6">
        <v>2405</v>
      </c>
      <c r="F18" s="15"/>
    </row>
    <row r="19" spans="1:6" ht="21.6" customHeight="1" x14ac:dyDescent="0.25">
      <c r="A19" s="13" t="s">
        <v>387</v>
      </c>
      <c r="B19" s="14" t="s">
        <v>263</v>
      </c>
      <c r="C19" s="80" t="s">
        <v>35</v>
      </c>
      <c r="D19" s="80"/>
      <c r="E19" s="6">
        <v>68</v>
      </c>
      <c r="F19" s="15"/>
    </row>
    <row r="20" spans="1:6" ht="21.6" customHeight="1" x14ac:dyDescent="0.25">
      <c r="A20" s="13" t="s">
        <v>388</v>
      </c>
      <c r="B20" s="14" t="s">
        <v>57</v>
      </c>
      <c r="C20" s="73" t="s">
        <v>201</v>
      </c>
      <c r="D20" s="73"/>
      <c r="E20" s="6">
        <v>0</v>
      </c>
    </row>
    <row r="21" spans="1:6" ht="21.6" customHeight="1" x14ac:dyDescent="0.25">
      <c r="A21" s="85"/>
      <c r="B21" s="85"/>
      <c r="C21" s="77" t="s">
        <v>37</v>
      </c>
      <c r="D21" s="77"/>
      <c r="E21" s="6">
        <f>SUM(E18:E20)</f>
        <v>2473</v>
      </c>
    </row>
    <row r="22" spans="1:6" ht="21.6" customHeight="1" x14ac:dyDescent="0.25">
      <c r="A22" s="15"/>
      <c r="B22" s="15"/>
      <c r="C22" s="15"/>
      <c r="D22" s="32"/>
      <c r="E22" s="33"/>
      <c r="F22" s="15"/>
    </row>
    <row r="23" spans="1:6" ht="21.6" customHeight="1" x14ac:dyDescent="0.25">
      <c r="A23" s="129" t="s">
        <v>389</v>
      </c>
      <c r="B23" s="129"/>
      <c r="C23" s="129"/>
      <c r="D23" s="129"/>
      <c r="E23" s="129"/>
      <c r="F23" s="15"/>
    </row>
    <row r="24" spans="1:6" ht="21.6" customHeight="1" x14ac:dyDescent="0.25">
      <c r="A24" s="41" t="s">
        <v>4</v>
      </c>
      <c r="B24" s="1" t="s">
        <v>29</v>
      </c>
      <c r="C24" s="89" t="s">
        <v>30</v>
      </c>
      <c r="D24" s="89"/>
      <c r="E24" s="5" t="s">
        <v>31</v>
      </c>
      <c r="F24" s="15"/>
    </row>
    <row r="25" spans="1:6" ht="21.6" customHeight="1" x14ac:dyDescent="0.25">
      <c r="A25" s="13" t="s">
        <v>390</v>
      </c>
      <c r="B25" s="14" t="s">
        <v>34</v>
      </c>
      <c r="C25" s="73" t="s">
        <v>35</v>
      </c>
      <c r="D25" s="73"/>
      <c r="E25" s="6">
        <v>2405</v>
      </c>
    </row>
    <row r="26" spans="1:6" ht="21.6" customHeight="1" x14ac:dyDescent="0.25">
      <c r="A26" s="13" t="s">
        <v>391</v>
      </c>
      <c r="B26" s="14" t="s">
        <v>57</v>
      </c>
      <c r="C26" s="73" t="s">
        <v>201</v>
      </c>
      <c r="D26" s="73"/>
      <c r="E26" s="6">
        <v>0</v>
      </c>
    </row>
    <row r="27" spans="1:6" ht="21.6" customHeight="1" x14ac:dyDescent="0.25">
      <c r="A27" s="85"/>
      <c r="B27" s="85"/>
      <c r="C27" s="77" t="s">
        <v>37</v>
      </c>
      <c r="D27" s="77"/>
      <c r="E27" s="6">
        <f>SUM(E25:E26)</f>
        <v>2405</v>
      </c>
    </row>
    <row r="28" spans="1:6" ht="21.6" customHeight="1" x14ac:dyDescent="0.25">
      <c r="A28" s="15"/>
      <c r="B28" s="15"/>
      <c r="C28" s="15"/>
      <c r="D28" s="32"/>
      <c r="E28" s="33"/>
    </row>
    <row r="29" spans="1:6" ht="21.6" customHeight="1" x14ac:dyDescent="0.25">
      <c r="A29" s="45"/>
      <c r="B29" s="15"/>
      <c r="C29" s="15"/>
      <c r="D29" s="32"/>
      <c r="E29" s="33"/>
    </row>
    <row r="30" spans="1:6" ht="21.6" customHeight="1" x14ac:dyDescent="0.25">
      <c r="A30" s="15"/>
      <c r="B30" s="15"/>
      <c r="C30" s="15"/>
      <c r="D30" s="32"/>
      <c r="E30" s="33"/>
    </row>
    <row r="31" spans="1:6" ht="21.6" customHeight="1" x14ac:dyDescent="0.25">
      <c r="A31" s="15"/>
      <c r="B31" s="15"/>
    </row>
    <row r="32" spans="1:6" ht="21.6" customHeight="1" x14ac:dyDescent="0.25">
      <c r="A32" s="83" t="s">
        <v>392</v>
      </c>
      <c r="B32" s="83"/>
      <c r="C32" s="83"/>
      <c r="D32" s="53"/>
    </row>
    <row r="33" spans="1:6" ht="21.6" customHeight="1" x14ac:dyDescent="0.25">
      <c r="A33" s="22" t="s">
        <v>29</v>
      </c>
      <c r="B33" s="22" t="s">
        <v>30</v>
      </c>
      <c r="C33" s="9" t="s">
        <v>31</v>
      </c>
      <c r="D33" s="20"/>
    </row>
    <row r="34" spans="1:6" ht="21.6" customHeight="1" x14ac:dyDescent="0.25">
      <c r="A34" s="82" t="s">
        <v>71</v>
      </c>
      <c r="B34" s="82"/>
      <c r="C34" s="82"/>
    </row>
    <row r="35" spans="1:6" ht="21.6" customHeight="1" x14ac:dyDescent="0.25">
      <c r="A35" s="13" t="s">
        <v>259</v>
      </c>
      <c r="B35" s="14"/>
      <c r="C35" s="23">
        <v>78</v>
      </c>
      <c r="F35" s="45"/>
    </row>
    <row r="36" spans="1:6" ht="21.6" customHeight="1" x14ac:dyDescent="0.25">
      <c r="A36" s="13" t="s">
        <v>48</v>
      </c>
      <c r="B36" s="4"/>
      <c r="C36" s="23">
        <v>0</v>
      </c>
    </row>
    <row r="37" spans="1:6" ht="21.6" customHeight="1" x14ac:dyDescent="0.25">
      <c r="A37" s="13" t="s">
        <v>74</v>
      </c>
      <c r="B37" s="14" t="s">
        <v>75</v>
      </c>
      <c r="C37" s="23">
        <v>149</v>
      </c>
    </row>
    <row r="38" spans="1:6" ht="21.6" customHeight="1" x14ac:dyDescent="0.25">
      <c r="A38" s="25"/>
      <c r="B38" s="11" t="s">
        <v>77</v>
      </c>
      <c r="C38" s="23">
        <f>SUM(C35:C37)</f>
        <v>227</v>
      </c>
    </row>
    <row r="39" spans="1:6" ht="21.6" customHeight="1" x14ac:dyDescent="0.25">
      <c r="A39" s="82" t="s">
        <v>281</v>
      </c>
      <c r="B39" s="82"/>
      <c r="C39" s="82"/>
    </row>
    <row r="40" spans="1:6" ht="21.6" customHeight="1" x14ac:dyDescent="0.25">
      <c r="A40" s="82"/>
      <c r="B40" s="82"/>
      <c r="C40" s="82"/>
    </row>
    <row r="41" spans="1:6" ht="21.6" customHeight="1" x14ac:dyDescent="0.25">
      <c r="A41" s="13" t="s">
        <v>82</v>
      </c>
      <c r="B41" s="14"/>
      <c r="C41" s="23">
        <v>0</v>
      </c>
    </row>
    <row r="42" spans="1:6" ht="21.6" customHeight="1" x14ac:dyDescent="0.25">
      <c r="A42" s="13" t="s">
        <v>84</v>
      </c>
      <c r="B42" s="14"/>
      <c r="C42" s="23">
        <v>0</v>
      </c>
    </row>
    <row r="43" spans="1:6" ht="21.6" customHeight="1" x14ac:dyDescent="0.25">
      <c r="A43" s="13" t="s">
        <v>86</v>
      </c>
      <c r="B43" s="14"/>
      <c r="C43" s="23">
        <v>0</v>
      </c>
    </row>
    <row r="44" spans="1:6" ht="21.6" customHeight="1" x14ac:dyDescent="0.25">
      <c r="A44" s="13" t="s">
        <v>88</v>
      </c>
      <c r="B44" s="14"/>
      <c r="C44" s="23">
        <v>0</v>
      </c>
    </row>
    <row r="45" spans="1:6" ht="43.15" customHeight="1" x14ac:dyDescent="0.25">
      <c r="A45" s="13" t="s">
        <v>146</v>
      </c>
      <c r="B45" s="14"/>
      <c r="C45" s="23">
        <v>0</v>
      </c>
    </row>
    <row r="46" spans="1:6" ht="21.6" customHeight="1" x14ac:dyDescent="0.25">
      <c r="A46" s="13"/>
      <c r="B46" s="11" t="s">
        <v>90</v>
      </c>
      <c r="C46" s="23">
        <f>SUM(C41:C45)</f>
        <v>0</v>
      </c>
    </row>
    <row r="47" spans="1:6" ht="21.6" customHeight="1" x14ac:dyDescent="0.25">
      <c r="A47" s="82" t="s">
        <v>92</v>
      </c>
      <c r="B47" s="82"/>
      <c r="C47" s="82"/>
    </row>
    <row r="48" spans="1:6" ht="21.6" customHeight="1" x14ac:dyDescent="0.25">
      <c r="A48" s="13" t="s">
        <v>94</v>
      </c>
      <c r="B48" s="14" t="s">
        <v>95</v>
      </c>
      <c r="C48" s="23">
        <v>0</v>
      </c>
    </row>
    <row r="49" spans="1:3" ht="21.6" customHeight="1" x14ac:dyDescent="0.25">
      <c r="A49" s="13" t="s">
        <v>97</v>
      </c>
      <c r="B49" s="14" t="s">
        <v>98</v>
      </c>
      <c r="C49" s="23">
        <v>0</v>
      </c>
    </row>
    <row r="50" spans="1:3" ht="21.6" customHeight="1" x14ac:dyDescent="0.25">
      <c r="A50" s="13"/>
      <c r="B50" s="11" t="s">
        <v>100</v>
      </c>
      <c r="C50" s="23">
        <f>SUM(C48:C49)</f>
        <v>0</v>
      </c>
    </row>
    <row r="51" spans="1:3" ht="21.6" customHeight="1" x14ac:dyDescent="0.25">
      <c r="A51" s="82" t="s">
        <v>102</v>
      </c>
      <c r="B51" s="82"/>
      <c r="C51" s="82"/>
    </row>
    <row r="52" spans="1:3" ht="21.6" customHeight="1" x14ac:dyDescent="0.25">
      <c r="A52" s="13" t="s">
        <v>104</v>
      </c>
      <c r="B52" s="14" t="s">
        <v>105</v>
      </c>
      <c r="C52" s="54">
        <v>0</v>
      </c>
    </row>
    <row r="53" spans="1:3" ht="21.6" customHeight="1" x14ac:dyDescent="0.25">
      <c r="A53" s="25"/>
      <c r="B53" s="14" t="s">
        <v>107</v>
      </c>
      <c r="C53" s="23">
        <v>0</v>
      </c>
    </row>
    <row r="54" spans="1:3" ht="21.6" customHeight="1" x14ac:dyDescent="0.25">
      <c r="A54" s="25"/>
      <c r="B54" s="14" t="s">
        <v>109</v>
      </c>
      <c r="C54" s="23">
        <v>0</v>
      </c>
    </row>
    <row r="55" spans="1:3" ht="21.6" customHeight="1" x14ac:dyDescent="0.25">
      <c r="A55" s="25"/>
      <c r="B55" s="11" t="s">
        <v>111</v>
      </c>
      <c r="C55" s="23">
        <f>SUM(C52:C54)</f>
        <v>0</v>
      </c>
    </row>
    <row r="56" spans="1:3" ht="21.6" customHeight="1" x14ac:dyDescent="0.25">
      <c r="A56" s="82" t="s">
        <v>112</v>
      </c>
      <c r="B56" s="82"/>
      <c r="C56" s="82"/>
    </row>
    <row r="57" spans="1:3" ht="21.6" customHeight="1" x14ac:dyDescent="0.25">
      <c r="A57" s="13" t="s">
        <v>113</v>
      </c>
      <c r="B57" s="14" t="s">
        <v>114</v>
      </c>
      <c r="C57" s="23">
        <v>0</v>
      </c>
    </row>
    <row r="58" spans="1:3" ht="21.6" customHeight="1" x14ac:dyDescent="0.25">
      <c r="A58" s="25"/>
      <c r="B58" s="11" t="s">
        <v>115</v>
      </c>
      <c r="C58" s="23">
        <f>SUM(C57)</f>
        <v>0</v>
      </c>
    </row>
    <row r="59" spans="1:3" ht="21.6" customHeight="1" x14ac:dyDescent="0.25">
      <c r="A59" s="82" t="s">
        <v>116</v>
      </c>
      <c r="B59" s="82"/>
      <c r="C59" s="82"/>
    </row>
    <row r="60" spans="1:3" ht="43.15" customHeight="1" x14ac:dyDescent="0.25">
      <c r="A60" s="13" t="s">
        <v>282</v>
      </c>
      <c r="B60" s="14" t="s">
        <v>118</v>
      </c>
      <c r="C60" s="23">
        <v>0</v>
      </c>
    </row>
    <row r="61" spans="1:3" ht="21.6" customHeight="1" x14ac:dyDescent="0.25">
      <c r="A61" s="13" t="s">
        <v>119</v>
      </c>
      <c r="B61" s="14" t="s">
        <v>120</v>
      </c>
      <c r="C61" s="23">
        <v>0</v>
      </c>
    </row>
    <row r="62" spans="1:3" ht="43.15" customHeight="1" x14ac:dyDescent="0.25">
      <c r="A62" s="13" t="s">
        <v>121</v>
      </c>
      <c r="B62" s="14" t="s">
        <v>122</v>
      </c>
      <c r="C62" s="23">
        <v>0</v>
      </c>
    </row>
    <row r="63" spans="1:3" ht="21.6" customHeight="1" x14ac:dyDescent="0.25">
      <c r="A63" s="13" t="s">
        <v>123</v>
      </c>
      <c r="B63" s="14" t="s">
        <v>123</v>
      </c>
      <c r="C63" s="23">
        <v>0</v>
      </c>
    </row>
    <row r="64" spans="1:3" ht="21.6" customHeight="1" x14ac:dyDescent="0.25">
      <c r="A64" s="13"/>
      <c r="B64" s="11" t="s">
        <v>22</v>
      </c>
      <c r="C64" s="23">
        <f>SUM(C60:C63)</f>
        <v>0</v>
      </c>
    </row>
    <row r="65" spans="1:42" ht="21.6" customHeight="1" x14ac:dyDescent="0.25">
      <c r="A65" s="82" t="s">
        <v>125</v>
      </c>
      <c r="B65" s="82"/>
      <c r="C65" s="82"/>
    </row>
    <row r="66" spans="1:42" ht="21.6" customHeight="1" x14ac:dyDescent="0.25">
      <c r="A66" s="13" t="s">
        <v>126</v>
      </c>
      <c r="B66" s="4"/>
      <c r="C66" s="23">
        <v>0</v>
      </c>
    </row>
    <row r="67" spans="1:42" ht="21.6" customHeight="1" x14ac:dyDescent="0.25">
      <c r="A67" s="25" t="s">
        <v>127</v>
      </c>
      <c r="B67" s="4" t="s">
        <v>128</v>
      </c>
      <c r="C67" s="23">
        <v>0</v>
      </c>
    </row>
    <row r="68" spans="1:42" ht="21.6" customHeight="1" x14ac:dyDescent="0.25">
      <c r="A68" s="13" t="s">
        <v>57</v>
      </c>
      <c r="B68" s="14" t="s">
        <v>129</v>
      </c>
      <c r="C68" s="23">
        <v>0</v>
      </c>
    </row>
    <row r="69" spans="1:42" ht="21.6" customHeight="1" x14ac:dyDescent="0.25">
      <c r="A69" s="13"/>
      <c r="B69" s="11" t="s">
        <v>130</v>
      </c>
      <c r="C69" s="23">
        <f>SUM(C66:C68)</f>
        <v>0</v>
      </c>
    </row>
    <row r="70" spans="1:42" ht="21.6" customHeight="1" x14ac:dyDescent="0.25">
      <c r="A70" s="82" t="s">
        <v>131</v>
      </c>
      <c r="B70" s="82"/>
      <c r="C70" s="82"/>
    </row>
    <row r="71" spans="1:42" ht="21.6" customHeight="1" x14ac:dyDescent="0.25">
      <c r="A71" s="13" t="s">
        <v>132</v>
      </c>
      <c r="B71" s="4" t="s">
        <v>133</v>
      </c>
      <c r="C71" s="23">
        <v>0</v>
      </c>
    </row>
    <row r="72" spans="1:42" ht="21.6" customHeight="1" x14ac:dyDescent="0.25">
      <c r="A72" s="7" t="s">
        <v>134</v>
      </c>
      <c r="B72" s="36" t="s">
        <v>135</v>
      </c>
      <c r="C72" s="23">
        <v>68</v>
      </c>
    </row>
    <row r="73" spans="1:42" ht="39.950000000000003" customHeight="1" x14ac:dyDescent="0.25">
      <c r="A73" s="13" t="s">
        <v>136</v>
      </c>
      <c r="B73" s="14" t="s">
        <v>309</v>
      </c>
      <c r="C73" s="23">
        <v>52</v>
      </c>
    </row>
    <row r="74" spans="1:42" ht="21.6" customHeight="1" x14ac:dyDescent="0.25">
      <c r="A74" s="13" t="s">
        <v>524</v>
      </c>
      <c r="B74" s="42" t="s">
        <v>525</v>
      </c>
      <c r="C74" s="23">
        <v>0</v>
      </c>
      <c r="G74"/>
      <c r="H74"/>
      <c r="I74"/>
      <c r="J74" s="31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ht="21.6" customHeight="1" x14ac:dyDescent="0.25">
      <c r="A75" s="25"/>
      <c r="B75" s="27" t="s">
        <v>140</v>
      </c>
      <c r="C75" s="23">
        <f>SUM(C71:C74)</f>
        <v>120</v>
      </c>
    </row>
    <row r="76" spans="1:42" ht="21.6" customHeight="1" x14ac:dyDescent="0.25">
      <c r="A76" s="25"/>
      <c r="B76" s="27" t="s">
        <v>22</v>
      </c>
      <c r="C76" s="23">
        <f>C38+C46+C50+C55+C58+C64+C69+C75</f>
        <v>347</v>
      </c>
    </row>
    <row r="77" spans="1:42" ht="21.6" customHeight="1" x14ac:dyDescent="0.25">
      <c r="A77" s="82" t="s">
        <v>142</v>
      </c>
      <c r="B77" s="82"/>
      <c r="C77" s="82"/>
    </row>
    <row r="78" spans="1:42" ht="21.6" customHeight="1" x14ac:dyDescent="0.25">
      <c r="A78" s="25" t="s">
        <v>143</v>
      </c>
      <c r="B78" s="4"/>
      <c r="C78" s="6">
        <f>IF(('October 2025 - December 2025'!C78)+SUM(E90+E99+E109) &lt; 0,(('October 2025 - December 2025'!C78))+SUM(E90+E99+E109), TEXT((('October 2025 - December 2025'!C78))+SUM(E90+E99+E109),"+$0.00"))</f>
        <v>-933</v>
      </c>
    </row>
    <row r="79" spans="1:42" ht="21.6" customHeight="1" x14ac:dyDescent="0.25">
      <c r="A79" s="25" t="s">
        <v>144</v>
      </c>
      <c r="B79" s="4"/>
      <c r="C79" s="6">
        <v>0</v>
      </c>
    </row>
    <row r="80" spans="1:42" ht="21.6" customHeight="1" x14ac:dyDescent="0.25">
      <c r="A80" s="25" t="s">
        <v>145</v>
      </c>
      <c r="B80" s="4"/>
      <c r="C80" s="6" t="str">
        <f>IF(('October 2025 - December 2025'!C80)+SUM(0) &lt; 0,(('October 2025 - December 2025'!C80))+SUM(0), TEXT((('October 2025 - December 2025'!C80))+SUM(0),"+$0.00"))</f>
        <v>+$0.00</v>
      </c>
    </row>
    <row r="81" spans="1:42" ht="43.15" customHeight="1" x14ac:dyDescent="0.25">
      <c r="A81" s="13" t="s">
        <v>146</v>
      </c>
      <c r="B81" s="4"/>
      <c r="C81" s="6">
        <v>0</v>
      </c>
    </row>
    <row r="82" spans="1:42" ht="43.15" customHeight="1" x14ac:dyDescent="0.25">
      <c r="A82" s="13" t="s">
        <v>147</v>
      </c>
      <c r="B82" s="4"/>
      <c r="C82" s="6">
        <v>0</v>
      </c>
    </row>
    <row r="83" spans="1:42" ht="21.6" customHeight="1" x14ac:dyDescent="0.25">
      <c r="A83" s="25"/>
      <c r="B83" s="27" t="s">
        <v>148</v>
      </c>
      <c r="C83" s="6">
        <f>C78+C79+C80+C81+C82</f>
        <v>-933</v>
      </c>
    </row>
    <row r="84" spans="1:42" ht="21.6" customHeight="1" x14ac:dyDescent="0.25">
      <c r="A84" s="13"/>
      <c r="B84" s="11" t="s">
        <v>149</v>
      </c>
      <c r="C84" s="23">
        <f>C76</f>
        <v>347</v>
      </c>
    </row>
    <row r="85" spans="1:42" ht="21.6" customHeight="1" x14ac:dyDescent="0.25">
      <c r="A85" s="15"/>
      <c r="B85" s="15"/>
    </row>
    <row r="86" spans="1:42" ht="21.6" customHeight="1" x14ac:dyDescent="0.25">
      <c r="A86" s="15"/>
      <c r="B86" s="15"/>
    </row>
    <row r="87" spans="1:42" ht="21.6" customHeight="1" x14ac:dyDescent="0.25">
      <c r="A87" s="131" t="s">
        <v>393</v>
      </c>
      <c r="B87" s="131"/>
      <c r="C87" s="131"/>
      <c r="D87" s="131"/>
      <c r="E87" s="131"/>
    </row>
    <row r="88" spans="1:42" ht="21.6" customHeight="1" x14ac:dyDescent="0.25">
      <c r="A88" s="78" t="s">
        <v>151</v>
      </c>
      <c r="B88" s="78"/>
      <c r="C88" s="78" t="s">
        <v>30</v>
      </c>
      <c r="D88" s="78"/>
      <c r="E88" s="28" t="s">
        <v>31</v>
      </c>
    </row>
    <row r="89" spans="1:42" ht="43.15" customHeight="1" x14ac:dyDescent="0.25">
      <c r="A89" s="108" t="s">
        <v>131</v>
      </c>
      <c r="B89" s="109"/>
      <c r="C89" s="80" t="s">
        <v>394</v>
      </c>
      <c r="D89" s="80"/>
      <c r="E89" s="23">
        <v>150</v>
      </c>
    </row>
    <row r="90" spans="1:42" ht="21.6" customHeight="1" x14ac:dyDescent="0.25">
      <c r="A90" s="110"/>
      <c r="B90" s="111"/>
      <c r="C90" s="73" t="s">
        <v>530</v>
      </c>
      <c r="D90" s="73"/>
      <c r="E90" s="23">
        <v>500</v>
      </c>
    </row>
    <row r="91" spans="1:42" ht="39.950000000000003" customHeight="1" x14ac:dyDescent="0.25">
      <c r="A91" s="112"/>
      <c r="B91" s="113"/>
      <c r="C91" s="106" t="s">
        <v>544</v>
      </c>
      <c r="D91" s="105"/>
      <c r="E91" s="23">
        <v>0</v>
      </c>
      <c r="G91"/>
      <c r="H91" s="3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21.6" customHeight="1" x14ac:dyDescent="0.25">
      <c r="A92" s="74" t="s">
        <v>152</v>
      </c>
      <c r="B92" s="74"/>
      <c r="C92" s="73"/>
      <c r="D92" s="73"/>
      <c r="E92" s="23">
        <f>C84</f>
        <v>347</v>
      </c>
    </row>
    <row r="93" spans="1:42" ht="21.6" customHeight="1" x14ac:dyDescent="0.25">
      <c r="A93" s="74"/>
      <c r="B93" s="74"/>
      <c r="C93" s="132" t="s">
        <v>153</v>
      </c>
      <c r="D93" s="132"/>
      <c r="E93" s="6">
        <f>('October 2025 - December 2025'!E112+E14)-SUM(E89:E92)</f>
        <v>16957.400000000001</v>
      </c>
    </row>
    <row r="94" spans="1:42" ht="21.6" customHeight="1" x14ac:dyDescent="0.25"/>
    <row r="95" spans="1:42" ht="21.6" customHeight="1" x14ac:dyDescent="0.25">
      <c r="A95" s="78" t="s">
        <v>395</v>
      </c>
      <c r="B95" s="78"/>
      <c r="C95" s="78"/>
      <c r="D95" s="78"/>
      <c r="E95" s="78"/>
    </row>
    <row r="96" spans="1:42" ht="21.6" customHeight="1" x14ac:dyDescent="0.25">
      <c r="A96" s="78" t="s">
        <v>151</v>
      </c>
      <c r="B96" s="78"/>
      <c r="C96" s="78" t="s">
        <v>30</v>
      </c>
      <c r="D96" s="78"/>
      <c r="E96" s="28" t="s">
        <v>31</v>
      </c>
    </row>
    <row r="97" spans="1:42" ht="21.6" customHeight="1" x14ac:dyDescent="0.25">
      <c r="A97" s="74" t="s">
        <v>396</v>
      </c>
      <c r="B97" s="74"/>
      <c r="C97" s="73"/>
      <c r="D97" s="73"/>
      <c r="E97" s="6">
        <f>E93</f>
        <v>16957.400000000001</v>
      </c>
    </row>
    <row r="98" spans="1:42" ht="21.6" customHeight="1" x14ac:dyDescent="0.25">
      <c r="A98" s="108" t="s">
        <v>131</v>
      </c>
      <c r="B98" s="109"/>
      <c r="C98" s="73" t="s">
        <v>358</v>
      </c>
      <c r="D98" s="73"/>
      <c r="E98" s="23">
        <v>0</v>
      </c>
    </row>
    <row r="99" spans="1:42" ht="21.6" customHeight="1" x14ac:dyDescent="0.25">
      <c r="A99" s="110"/>
      <c r="B99" s="111"/>
      <c r="C99" s="73" t="s">
        <v>530</v>
      </c>
      <c r="D99" s="73"/>
      <c r="E99" s="23">
        <v>500</v>
      </c>
    </row>
    <row r="100" spans="1:42" ht="39.950000000000003" customHeight="1" x14ac:dyDescent="0.25">
      <c r="A100" s="112"/>
      <c r="B100" s="113"/>
      <c r="C100" s="106" t="s">
        <v>544</v>
      </c>
      <c r="D100" s="105"/>
      <c r="E100" s="23">
        <v>0</v>
      </c>
      <c r="G100"/>
      <c r="H100" s="31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21.6" customHeight="1" x14ac:dyDescent="0.25">
      <c r="A101" s="74" t="s">
        <v>152</v>
      </c>
      <c r="B101" s="74"/>
      <c r="C101" s="73"/>
      <c r="D101" s="73"/>
      <c r="E101" s="23">
        <f>C84</f>
        <v>347</v>
      </c>
    </row>
    <row r="102" spans="1:42" ht="21.6" customHeight="1" x14ac:dyDescent="0.25">
      <c r="A102" s="76"/>
      <c r="B102" s="76"/>
      <c r="C102" s="130" t="s">
        <v>163</v>
      </c>
      <c r="D102" s="130"/>
      <c r="E102" s="6">
        <f>(E21+E97)-SUM(E98:E101)</f>
        <v>18583.400000000001</v>
      </c>
    </row>
    <row r="103" spans="1:42" ht="21.6" customHeight="1" x14ac:dyDescent="0.25">
      <c r="A103" s="30"/>
      <c r="B103" s="30"/>
      <c r="C103" s="30"/>
      <c r="D103" s="30"/>
      <c r="E103" s="30"/>
    </row>
    <row r="104" spans="1:42" ht="21.6" customHeight="1" x14ac:dyDescent="0.25">
      <c r="A104" s="30"/>
      <c r="B104" s="30"/>
      <c r="C104" s="30"/>
      <c r="D104" s="30"/>
      <c r="E104" s="30"/>
    </row>
    <row r="105" spans="1:42" ht="21.6" customHeight="1" x14ac:dyDescent="0.25">
      <c r="A105" s="131" t="s">
        <v>397</v>
      </c>
      <c r="B105" s="131"/>
      <c r="C105" s="131"/>
      <c r="D105" s="131"/>
      <c r="E105" s="131"/>
    </row>
    <row r="106" spans="1:42" ht="21.6" customHeight="1" x14ac:dyDescent="0.25">
      <c r="A106" s="78" t="s">
        <v>151</v>
      </c>
      <c r="B106" s="78"/>
      <c r="C106" s="78" t="s">
        <v>30</v>
      </c>
      <c r="D106" s="78"/>
      <c r="E106" s="28" t="s">
        <v>31</v>
      </c>
    </row>
    <row r="107" spans="1:42" ht="21.6" customHeight="1" x14ac:dyDescent="0.25">
      <c r="A107" s="74" t="s">
        <v>398</v>
      </c>
      <c r="B107" s="74"/>
      <c r="C107" s="73"/>
      <c r="D107" s="73"/>
      <c r="E107" s="6">
        <f>E102</f>
        <v>18583.400000000001</v>
      </c>
    </row>
    <row r="108" spans="1:42" ht="21.6" customHeight="1" x14ac:dyDescent="0.25">
      <c r="A108" s="108" t="s">
        <v>131</v>
      </c>
      <c r="B108" s="109"/>
      <c r="C108" s="80" t="s">
        <v>358</v>
      </c>
      <c r="D108" s="80"/>
      <c r="E108" s="23">
        <v>0</v>
      </c>
    </row>
    <row r="109" spans="1:42" ht="21.6" customHeight="1" x14ac:dyDescent="0.25">
      <c r="A109" s="110"/>
      <c r="B109" s="111"/>
      <c r="C109" s="73" t="s">
        <v>530</v>
      </c>
      <c r="D109" s="73"/>
      <c r="E109" s="23">
        <v>500</v>
      </c>
    </row>
    <row r="110" spans="1:42" ht="39.950000000000003" customHeight="1" x14ac:dyDescent="0.25">
      <c r="A110" s="112"/>
      <c r="B110" s="113"/>
      <c r="C110" s="106" t="s">
        <v>544</v>
      </c>
      <c r="D110" s="105"/>
      <c r="E110" s="23">
        <v>0</v>
      </c>
      <c r="G110"/>
      <c r="H110" s="31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ht="21.6" customHeight="1" x14ac:dyDescent="0.25">
      <c r="A111" s="74" t="s">
        <v>152</v>
      </c>
      <c r="B111" s="74"/>
      <c r="C111" s="73"/>
      <c r="D111" s="73"/>
      <c r="E111" s="23">
        <f>C84</f>
        <v>347</v>
      </c>
    </row>
    <row r="112" spans="1:42" ht="21.6" customHeight="1" x14ac:dyDescent="0.25">
      <c r="A112" s="74"/>
      <c r="B112" s="74"/>
      <c r="C112" s="130" t="s">
        <v>163</v>
      </c>
      <c r="D112" s="130"/>
      <c r="E112" s="6">
        <f>(E27+E107)-SUM(E108:E111)</f>
        <v>20141.400000000001</v>
      </c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</sheetData>
  <mergeCells count="71">
    <mergeCell ref="C91:D91"/>
    <mergeCell ref="C100:D100"/>
    <mergeCell ref="C110:D110"/>
    <mergeCell ref="A108:B110"/>
    <mergeCell ref="A98:B100"/>
    <mergeCell ref="A89:B91"/>
    <mergeCell ref="C89:D89"/>
    <mergeCell ref="C90:D90"/>
    <mergeCell ref="A92:B92"/>
    <mergeCell ref="C92:D92"/>
    <mergeCell ref="A93:B93"/>
    <mergeCell ref="C93:D93"/>
    <mergeCell ref="A95:E95"/>
    <mergeCell ref="A96:B96"/>
    <mergeCell ref="C96:D96"/>
    <mergeCell ref="A97:B97"/>
    <mergeCell ref="A1:E1"/>
    <mergeCell ref="A4:B4"/>
    <mergeCell ref="A5:B5"/>
    <mergeCell ref="A8:E8"/>
    <mergeCell ref="C9:D9"/>
    <mergeCell ref="C10:D10"/>
    <mergeCell ref="C11:D11"/>
    <mergeCell ref="C12:D12"/>
    <mergeCell ref="C13:D13"/>
    <mergeCell ref="A14:B14"/>
    <mergeCell ref="C14:D14"/>
    <mergeCell ref="A16:E16"/>
    <mergeCell ref="C17:D17"/>
    <mergeCell ref="C18:D18"/>
    <mergeCell ref="C19:D19"/>
    <mergeCell ref="C20:D20"/>
    <mergeCell ref="A21:B21"/>
    <mergeCell ref="C21:D21"/>
    <mergeCell ref="A23:E23"/>
    <mergeCell ref="C24:D24"/>
    <mergeCell ref="C25:D25"/>
    <mergeCell ref="C26:D26"/>
    <mergeCell ref="A27:B27"/>
    <mergeCell ref="C27:D27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97:D97"/>
    <mergeCell ref="C98:D98"/>
    <mergeCell ref="C99:D99"/>
    <mergeCell ref="A101:B101"/>
    <mergeCell ref="C101:D101"/>
    <mergeCell ref="A102:B102"/>
    <mergeCell ref="C102:D102"/>
    <mergeCell ref="A105:E105"/>
    <mergeCell ref="A107:B107"/>
    <mergeCell ref="C107:D107"/>
    <mergeCell ref="A106:B106"/>
    <mergeCell ref="C106:D106"/>
    <mergeCell ref="C108:D108"/>
    <mergeCell ref="C109:D109"/>
    <mergeCell ref="A111:B111"/>
    <mergeCell ref="C111:D111"/>
    <mergeCell ref="A112:B112"/>
    <mergeCell ref="C112:D112"/>
  </mergeCells>
  <conditionalFormatting sqref="A29">
    <cfRule type="cellIs" dxfId="75" priority="21" operator="equal">
      <formula>0</formula>
    </cfRule>
  </conditionalFormatting>
  <conditionalFormatting sqref="C34:C35">
    <cfRule type="cellIs" dxfId="74" priority="15" operator="equal">
      <formula>0</formula>
    </cfRule>
  </conditionalFormatting>
  <conditionalFormatting sqref="C40">
    <cfRule type="cellIs" dxfId="73" priority="20" operator="equal">
      <formula>0</formula>
    </cfRule>
  </conditionalFormatting>
  <conditionalFormatting sqref="C40:C43 C46:C51 C53:C55 C57:C60 C62:C63 C65:C69 C76:C81">
    <cfRule type="cellIs" dxfId="72" priority="18" operator="equal">
      <formula>0</formula>
    </cfRule>
  </conditionalFormatting>
  <conditionalFormatting sqref="C71:C74">
    <cfRule type="cellIs" dxfId="71" priority="7" operator="equal">
      <formula>0</formula>
    </cfRule>
  </conditionalFormatting>
  <conditionalFormatting sqref="C74">
    <cfRule type="cellIs" dxfId="70" priority="8" operator="equal">
      <formula>0</formula>
    </cfRule>
  </conditionalFormatting>
  <conditionalFormatting sqref="C89 H115 E118:E121">
    <cfRule type="cellIs" dxfId="69" priority="14" operator="equal">
      <formula>0</formula>
    </cfRule>
  </conditionalFormatting>
  <conditionalFormatting sqref="D35">
    <cfRule type="cellIs" dxfId="68" priority="17" operator="equal">
      <formula>0</formula>
    </cfRule>
  </conditionalFormatting>
  <conditionalFormatting sqref="E91">
    <cfRule type="cellIs" dxfId="67" priority="5" operator="equal">
      <formula>0</formula>
    </cfRule>
    <cfRule type="cellIs" dxfId="66" priority="6" operator="equal">
      <formula>0</formula>
    </cfRule>
  </conditionalFormatting>
  <conditionalFormatting sqref="E96:E101">
    <cfRule type="cellIs" dxfId="65" priority="3" operator="equal">
      <formula>0</formula>
    </cfRule>
  </conditionalFormatting>
  <conditionalFormatting sqref="E100">
    <cfRule type="cellIs" dxfId="64" priority="4" operator="equal">
      <formula>0</formula>
    </cfRule>
  </conditionalFormatting>
  <conditionalFormatting sqref="E107:E111">
    <cfRule type="cellIs" dxfId="63" priority="1" operator="equal">
      <formula>0</formula>
    </cfRule>
  </conditionalFormatting>
  <conditionalFormatting sqref="E110">
    <cfRule type="cellIs" dxfId="62" priority="2" operator="equal">
      <formula>0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25"/>
  <sheetViews>
    <sheetView zoomScaleNormal="100" workbookViewId="0">
      <selection activeCell="G100" sqref="G100"/>
    </sheetView>
  </sheetViews>
  <sheetFormatPr defaultColWidth="14.42578125" defaultRowHeight="15" x14ac:dyDescent="0.25"/>
  <cols>
    <col min="1" max="2" width="32.42578125" customWidth="1"/>
    <col min="3" max="5" width="23.28515625" customWidth="1"/>
    <col min="6" max="6" width="10.42578125" customWidth="1"/>
    <col min="7" max="7" width="38.85546875" customWidth="1"/>
    <col min="8" max="8" width="10.42578125" style="31" customWidth="1"/>
    <col min="9" max="9" width="19.42578125" customWidth="1"/>
    <col min="10" max="25" width="9" customWidth="1"/>
  </cols>
  <sheetData>
    <row r="1" spans="1:33" ht="21.6" customHeight="1" x14ac:dyDescent="0.25">
      <c r="A1" s="94" t="s">
        <v>399</v>
      </c>
      <c r="B1" s="94"/>
      <c r="C1" s="94"/>
      <c r="D1" s="94"/>
      <c r="E1" s="94"/>
      <c r="F1" s="15"/>
      <c r="G1" s="15"/>
      <c r="H1" s="20"/>
      <c r="I1" s="15"/>
    </row>
    <row r="2" spans="1:33" ht="21.6" customHeight="1" x14ac:dyDescent="0.25">
      <c r="A2" s="3"/>
      <c r="B2" s="3"/>
      <c r="C2" s="3"/>
      <c r="D2" s="3"/>
      <c r="E2" s="3"/>
    </row>
    <row r="3" spans="1:33" ht="64.900000000000006" customHeight="1" x14ac:dyDescent="0.25">
      <c r="A3" s="7" t="s">
        <v>6</v>
      </c>
      <c r="B3" s="7" t="s">
        <v>180</v>
      </c>
      <c r="C3" s="6">
        <f>E112</f>
        <v>25286.400000000001</v>
      </c>
      <c r="D3" s="12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33" ht="21.6" customHeight="1" x14ac:dyDescent="0.25">
      <c r="A4" s="103" t="s">
        <v>22</v>
      </c>
      <c r="B4" s="103"/>
      <c r="C4" s="6">
        <f>SUM(C3)</f>
        <v>25286.400000000001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33" ht="21.6" customHeight="1" x14ac:dyDescent="0.25">
      <c r="A5" s="77" t="s">
        <v>24</v>
      </c>
      <c r="B5" s="77"/>
      <c r="C5" s="6">
        <f>C83</f>
        <v>0</v>
      </c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33" ht="21.6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33" ht="21.6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33" ht="21.6" customHeight="1" x14ac:dyDescent="0.25">
      <c r="A8" s="133" t="s">
        <v>400</v>
      </c>
      <c r="B8" s="133"/>
      <c r="C8" s="133"/>
      <c r="D8" s="133"/>
      <c r="E8" s="133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33" ht="21.6" customHeight="1" x14ac:dyDescent="0.25">
      <c r="A9" s="41" t="s">
        <v>4</v>
      </c>
      <c r="B9" s="55" t="s">
        <v>29</v>
      </c>
      <c r="C9" s="134" t="s">
        <v>30</v>
      </c>
      <c r="D9" s="134"/>
      <c r="E9" s="56" t="s">
        <v>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33" ht="21.6" customHeight="1" x14ac:dyDescent="0.25">
      <c r="A10" s="13" t="s">
        <v>401</v>
      </c>
      <c r="B10" s="14" t="s">
        <v>34</v>
      </c>
      <c r="C10" s="73" t="s">
        <v>35</v>
      </c>
      <c r="D10" s="73"/>
      <c r="E10" s="6">
        <v>2405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33" ht="21.6" customHeight="1" x14ac:dyDescent="0.25">
      <c r="A11" s="13" t="s">
        <v>402</v>
      </c>
      <c r="B11" s="14" t="s">
        <v>263</v>
      </c>
      <c r="C11" s="80" t="s">
        <v>35</v>
      </c>
      <c r="D11" s="80"/>
      <c r="E11" s="6">
        <v>68</v>
      </c>
    </row>
    <row r="12" spans="1:33" ht="21.6" customHeight="1" x14ac:dyDescent="0.25">
      <c r="A12" s="13" t="s">
        <v>403</v>
      </c>
      <c r="B12" s="14" t="s">
        <v>57</v>
      </c>
      <c r="C12" s="73" t="s">
        <v>201</v>
      </c>
      <c r="D12" s="73"/>
      <c r="E12" s="6">
        <v>0</v>
      </c>
    </row>
    <row r="13" spans="1:33" ht="21.6" customHeight="1" x14ac:dyDescent="0.25">
      <c r="A13" s="85"/>
      <c r="B13" s="85"/>
      <c r="C13" s="77" t="s">
        <v>37</v>
      </c>
      <c r="D13" s="77"/>
      <c r="E13" s="6">
        <f>SUM(E10:E12)</f>
        <v>2473</v>
      </c>
    </row>
    <row r="14" spans="1:33" ht="21.6" customHeight="1" x14ac:dyDescent="0.25">
      <c r="A14" s="15"/>
      <c r="B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21.6" customHeight="1" x14ac:dyDescent="0.25">
      <c r="A15" s="133" t="s">
        <v>404</v>
      </c>
      <c r="B15" s="133"/>
      <c r="C15" s="133"/>
      <c r="D15" s="133"/>
      <c r="E15" s="13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ht="21.6" customHeight="1" x14ac:dyDescent="0.25">
      <c r="A16" s="41" t="s">
        <v>4</v>
      </c>
      <c r="B16" s="55" t="s">
        <v>29</v>
      </c>
      <c r="C16" s="134" t="s">
        <v>30</v>
      </c>
      <c r="D16" s="134"/>
      <c r="E16" s="56" t="s">
        <v>31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21.6" customHeight="1" x14ac:dyDescent="0.25">
      <c r="A17" s="13" t="s">
        <v>405</v>
      </c>
      <c r="B17" s="14" t="s">
        <v>34</v>
      </c>
      <c r="C17" s="73" t="s">
        <v>35</v>
      </c>
      <c r="D17" s="73"/>
      <c r="E17" s="6">
        <v>2405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ht="21.6" customHeight="1" x14ac:dyDescent="0.25">
      <c r="A18" s="13" t="s">
        <v>406</v>
      </c>
      <c r="B18" s="14" t="s">
        <v>263</v>
      </c>
      <c r="C18" s="80" t="s">
        <v>35</v>
      </c>
      <c r="D18" s="80"/>
      <c r="E18" s="6">
        <v>68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ht="21.6" customHeight="1" x14ac:dyDescent="0.25">
      <c r="A19" s="13" t="s">
        <v>407</v>
      </c>
      <c r="B19" s="14" t="s">
        <v>263</v>
      </c>
      <c r="C19" s="80" t="s">
        <v>35</v>
      </c>
      <c r="D19" s="80"/>
      <c r="E19" s="6">
        <v>68</v>
      </c>
    </row>
    <row r="20" spans="1:33" ht="21.6" customHeight="1" x14ac:dyDescent="0.25">
      <c r="A20" s="13" t="s">
        <v>408</v>
      </c>
      <c r="B20" s="14" t="s">
        <v>57</v>
      </c>
      <c r="C20" s="73" t="s">
        <v>201</v>
      </c>
      <c r="D20" s="73"/>
      <c r="E20" s="6">
        <v>0</v>
      </c>
    </row>
    <row r="21" spans="1:33" ht="21.6" customHeight="1" x14ac:dyDescent="0.25">
      <c r="A21" s="85"/>
      <c r="B21" s="85"/>
      <c r="C21" s="77" t="s">
        <v>37</v>
      </c>
      <c r="D21" s="77"/>
      <c r="E21" s="6">
        <f>SUM(E17:E20)</f>
        <v>2541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33" ht="21.6" customHeight="1" x14ac:dyDescent="0.25">
      <c r="A22" s="15"/>
      <c r="B22" s="15"/>
      <c r="C22" s="15"/>
      <c r="D22" s="32"/>
      <c r="E22" s="3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33" ht="21.6" customHeight="1" x14ac:dyDescent="0.25">
      <c r="A23" s="133" t="s">
        <v>409</v>
      </c>
      <c r="B23" s="133"/>
      <c r="C23" s="133"/>
      <c r="D23" s="133"/>
      <c r="E23" s="133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33" ht="21.6" customHeight="1" x14ac:dyDescent="0.25">
      <c r="A24" s="41" t="s">
        <v>4</v>
      </c>
      <c r="B24" s="55" t="s">
        <v>29</v>
      </c>
      <c r="C24" s="134" t="s">
        <v>30</v>
      </c>
      <c r="D24" s="134"/>
      <c r="E24" s="56" t="s">
        <v>31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33" ht="21.6" customHeight="1" x14ac:dyDescent="0.25">
      <c r="A25" s="13" t="s">
        <v>410</v>
      </c>
      <c r="B25" s="14" t="s">
        <v>34</v>
      </c>
      <c r="C25" s="73" t="s">
        <v>35</v>
      </c>
      <c r="D25" s="73"/>
      <c r="E25" s="6">
        <v>2405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33" ht="21.6" customHeight="1" x14ac:dyDescent="0.25">
      <c r="A26" s="13" t="s">
        <v>411</v>
      </c>
      <c r="B26" s="14" t="s">
        <v>57</v>
      </c>
      <c r="C26" s="73" t="s">
        <v>201</v>
      </c>
      <c r="D26" s="73"/>
      <c r="E26" s="6">
        <v>0</v>
      </c>
    </row>
    <row r="27" spans="1:33" ht="21.6" customHeight="1" x14ac:dyDescent="0.25">
      <c r="A27" s="85"/>
      <c r="B27" s="85"/>
      <c r="C27" s="77" t="s">
        <v>37</v>
      </c>
      <c r="D27" s="77"/>
      <c r="E27" s="6">
        <f>SUM(E25:E26)</f>
        <v>2405</v>
      </c>
    </row>
    <row r="28" spans="1:33" ht="21.6" customHeight="1" x14ac:dyDescent="0.25">
      <c r="A28" s="15"/>
      <c r="B28" s="15"/>
      <c r="C28" s="15"/>
      <c r="D28" s="32"/>
      <c r="E28" s="33"/>
    </row>
    <row r="29" spans="1:33" ht="21.6" customHeight="1" x14ac:dyDescent="0.25">
      <c r="A29" s="15"/>
      <c r="B29" s="15"/>
      <c r="C29" s="15"/>
      <c r="D29" s="32"/>
      <c r="E29" s="33"/>
    </row>
    <row r="30" spans="1:33" ht="21.6" customHeight="1" x14ac:dyDescent="0.25">
      <c r="A30" s="15"/>
      <c r="B30" s="15"/>
      <c r="C30" s="15"/>
      <c r="D30" s="32"/>
      <c r="E30" s="33"/>
    </row>
    <row r="31" spans="1:33" ht="21.6" customHeight="1" x14ac:dyDescent="0.25">
      <c r="A31" s="15"/>
      <c r="B31" s="15"/>
    </row>
    <row r="32" spans="1:33" ht="21.6" customHeight="1" x14ac:dyDescent="0.25">
      <c r="A32" s="83" t="s">
        <v>412</v>
      </c>
      <c r="B32" s="83"/>
      <c r="C32" s="83"/>
    </row>
    <row r="33" spans="1:7" ht="21.6" customHeight="1" x14ac:dyDescent="0.25">
      <c r="A33" s="22" t="s">
        <v>29</v>
      </c>
      <c r="B33" s="22" t="s">
        <v>30</v>
      </c>
      <c r="C33" s="9" t="s">
        <v>31</v>
      </c>
      <c r="D33" s="20"/>
    </row>
    <row r="34" spans="1:7" ht="21.6" customHeight="1" x14ac:dyDescent="0.25">
      <c r="A34" s="82" t="s">
        <v>71</v>
      </c>
      <c r="B34" s="82"/>
      <c r="C34" s="82"/>
    </row>
    <row r="35" spans="1:7" ht="21.6" customHeight="1" x14ac:dyDescent="0.25">
      <c r="A35" s="13" t="s">
        <v>259</v>
      </c>
      <c r="B35" s="14"/>
      <c r="C35" s="23">
        <v>78</v>
      </c>
      <c r="G35" s="45"/>
    </row>
    <row r="36" spans="1:7" ht="21.6" customHeight="1" x14ac:dyDescent="0.25">
      <c r="A36" s="13" t="s">
        <v>48</v>
      </c>
      <c r="B36" s="4"/>
      <c r="C36" s="23">
        <v>0</v>
      </c>
    </row>
    <row r="37" spans="1:7" ht="21.6" customHeight="1" x14ac:dyDescent="0.25">
      <c r="A37" s="13" t="s">
        <v>74</v>
      </c>
      <c r="B37" s="14" t="s">
        <v>75</v>
      </c>
      <c r="C37" s="23">
        <v>149</v>
      </c>
    </row>
    <row r="38" spans="1:7" ht="21.6" customHeight="1" x14ac:dyDescent="0.25">
      <c r="A38" s="25"/>
      <c r="B38" s="11" t="s">
        <v>77</v>
      </c>
      <c r="C38" s="23">
        <f>SUM(C35:C37)</f>
        <v>227</v>
      </c>
    </row>
    <row r="39" spans="1:7" ht="21.6" customHeight="1" x14ac:dyDescent="0.25">
      <c r="A39" s="82" t="s">
        <v>281</v>
      </c>
      <c r="B39" s="82"/>
      <c r="C39" s="82"/>
    </row>
    <row r="40" spans="1:7" ht="21.6" customHeight="1" x14ac:dyDescent="0.25">
      <c r="A40" s="82"/>
      <c r="B40" s="82"/>
      <c r="C40" s="82"/>
    </row>
    <row r="41" spans="1:7" ht="21.6" customHeight="1" x14ac:dyDescent="0.25">
      <c r="A41" s="13" t="s">
        <v>82</v>
      </c>
      <c r="B41" s="14"/>
      <c r="C41" s="23">
        <v>0</v>
      </c>
    </row>
    <row r="42" spans="1:7" ht="21.6" customHeight="1" x14ac:dyDescent="0.25">
      <c r="A42" s="13" t="s">
        <v>84</v>
      </c>
      <c r="B42" s="14"/>
      <c r="C42" s="23">
        <v>0</v>
      </c>
    </row>
    <row r="43" spans="1:7" ht="21.6" customHeight="1" x14ac:dyDescent="0.25">
      <c r="A43" s="13" t="s">
        <v>86</v>
      </c>
      <c r="B43" s="14"/>
      <c r="C43" s="23">
        <v>0</v>
      </c>
    </row>
    <row r="44" spans="1:7" ht="21.6" customHeight="1" x14ac:dyDescent="0.25">
      <c r="A44" s="13" t="s">
        <v>88</v>
      </c>
      <c r="B44" s="14"/>
      <c r="C44" s="23">
        <v>0</v>
      </c>
    </row>
    <row r="45" spans="1:7" ht="43.15" customHeight="1" x14ac:dyDescent="0.25">
      <c r="A45" s="13" t="s">
        <v>146</v>
      </c>
      <c r="B45" s="14"/>
      <c r="C45" s="23">
        <v>0</v>
      </c>
    </row>
    <row r="46" spans="1:7" ht="21.6" customHeight="1" x14ac:dyDescent="0.25">
      <c r="A46" s="13"/>
      <c r="B46" s="11" t="s">
        <v>90</v>
      </c>
      <c r="C46" s="23">
        <f>SUM(C41:C45)</f>
        <v>0</v>
      </c>
    </row>
    <row r="47" spans="1:7" ht="21.6" customHeight="1" x14ac:dyDescent="0.25">
      <c r="A47" s="82" t="s">
        <v>92</v>
      </c>
      <c r="B47" s="82"/>
      <c r="C47" s="82"/>
    </row>
    <row r="48" spans="1:7" ht="21.6" customHeight="1" x14ac:dyDescent="0.25">
      <c r="A48" s="13" t="s">
        <v>94</v>
      </c>
      <c r="B48" s="14" t="s">
        <v>95</v>
      </c>
      <c r="C48" s="23">
        <v>0</v>
      </c>
    </row>
    <row r="49" spans="1:3" ht="21.6" customHeight="1" x14ac:dyDescent="0.25">
      <c r="A49" s="13" t="s">
        <v>97</v>
      </c>
      <c r="B49" s="14" t="s">
        <v>98</v>
      </c>
      <c r="C49" s="23">
        <v>0</v>
      </c>
    </row>
    <row r="50" spans="1:3" ht="21.6" customHeight="1" x14ac:dyDescent="0.25">
      <c r="A50" s="13"/>
      <c r="B50" s="11" t="s">
        <v>100</v>
      </c>
      <c r="C50" s="23">
        <f>SUM(C48:C49)</f>
        <v>0</v>
      </c>
    </row>
    <row r="51" spans="1:3" ht="21.6" customHeight="1" x14ac:dyDescent="0.25">
      <c r="A51" s="82" t="s">
        <v>102</v>
      </c>
      <c r="B51" s="82"/>
      <c r="C51" s="82"/>
    </row>
    <row r="52" spans="1:3" ht="21.6" customHeight="1" x14ac:dyDescent="0.25">
      <c r="A52" s="13" t="s">
        <v>104</v>
      </c>
      <c r="B52" s="14" t="s">
        <v>105</v>
      </c>
      <c r="C52" s="23">
        <v>0</v>
      </c>
    </row>
    <row r="53" spans="1:3" ht="21.6" customHeight="1" x14ac:dyDescent="0.25">
      <c r="A53" s="25"/>
      <c r="B53" s="14" t="s">
        <v>107</v>
      </c>
      <c r="C53" s="23">
        <v>0</v>
      </c>
    </row>
    <row r="54" spans="1:3" ht="21.6" customHeight="1" x14ac:dyDescent="0.25">
      <c r="A54" s="25"/>
      <c r="B54" s="14" t="s">
        <v>109</v>
      </c>
      <c r="C54" s="23">
        <v>0</v>
      </c>
    </row>
    <row r="55" spans="1:3" ht="21.6" customHeight="1" x14ac:dyDescent="0.25">
      <c r="A55" s="25"/>
      <c r="B55" s="11" t="s">
        <v>111</v>
      </c>
      <c r="C55" s="23">
        <f>SUM(C52:C54)</f>
        <v>0</v>
      </c>
    </row>
    <row r="56" spans="1:3" ht="21.6" customHeight="1" x14ac:dyDescent="0.25">
      <c r="A56" s="82" t="s">
        <v>112</v>
      </c>
      <c r="B56" s="82"/>
      <c r="C56" s="82"/>
    </row>
    <row r="57" spans="1:3" ht="21.6" customHeight="1" x14ac:dyDescent="0.25">
      <c r="A57" s="13" t="s">
        <v>113</v>
      </c>
      <c r="B57" s="14" t="s">
        <v>114</v>
      </c>
      <c r="C57" s="23">
        <v>0</v>
      </c>
    </row>
    <row r="58" spans="1:3" ht="21.6" customHeight="1" x14ac:dyDescent="0.25">
      <c r="A58" s="25"/>
      <c r="B58" s="11" t="s">
        <v>115</v>
      </c>
      <c r="C58" s="23">
        <f>SUM(C57)</f>
        <v>0</v>
      </c>
    </row>
    <row r="59" spans="1:3" ht="21.6" customHeight="1" x14ac:dyDescent="0.25">
      <c r="A59" s="82" t="s">
        <v>116</v>
      </c>
      <c r="B59" s="82"/>
      <c r="C59" s="82"/>
    </row>
    <row r="60" spans="1:3" ht="43.15" customHeight="1" x14ac:dyDescent="0.25">
      <c r="A60" s="13" t="s">
        <v>282</v>
      </c>
      <c r="B60" s="14" t="s">
        <v>118</v>
      </c>
      <c r="C60" s="23">
        <v>0</v>
      </c>
    </row>
    <row r="61" spans="1:3" ht="21.6" customHeight="1" x14ac:dyDescent="0.25">
      <c r="A61" s="13" t="s">
        <v>119</v>
      </c>
      <c r="B61" s="14" t="s">
        <v>120</v>
      </c>
      <c r="C61" s="23">
        <v>0</v>
      </c>
    </row>
    <row r="62" spans="1:3" ht="43.15" customHeight="1" x14ac:dyDescent="0.25">
      <c r="A62" s="13" t="s">
        <v>121</v>
      </c>
      <c r="B62" s="14" t="s">
        <v>122</v>
      </c>
      <c r="C62" s="23">
        <v>0</v>
      </c>
    </row>
    <row r="63" spans="1:3" ht="21.6" customHeight="1" x14ac:dyDescent="0.25">
      <c r="A63" s="13" t="s">
        <v>123</v>
      </c>
      <c r="B63" s="14" t="s">
        <v>123</v>
      </c>
      <c r="C63" s="23">
        <v>0</v>
      </c>
    </row>
    <row r="64" spans="1:3" ht="21.6" customHeight="1" x14ac:dyDescent="0.25">
      <c r="A64" s="13"/>
      <c r="B64" s="11" t="s">
        <v>22</v>
      </c>
      <c r="C64" s="23">
        <f>SUM(C60:C63)</f>
        <v>0</v>
      </c>
    </row>
    <row r="65" spans="1:10" ht="21.6" customHeight="1" x14ac:dyDescent="0.25">
      <c r="A65" s="82" t="s">
        <v>125</v>
      </c>
      <c r="B65" s="82"/>
      <c r="C65" s="82"/>
    </row>
    <row r="66" spans="1:10" ht="21.6" customHeight="1" x14ac:dyDescent="0.25">
      <c r="A66" s="13" t="s">
        <v>126</v>
      </c>
      <c r="B66" s="4"/>
      <c r="C66" s="54">
        <v>0</v>
      </c>
    </row>
    <row r="67" spans="1:10" ht="21.6" customHeight="1" x14ac:dyDescent="0.25">
      <c r="A67" s="25" t="s">
        <v>127</v>
      </c>
      <c r="B67" s="4" t="s">
        <v>128</v>
      </c>
      <c r="C67" s="54">
        <v>0</v>
      </c>
    </row>
    <row r="68" spans="1:10" ht="21.6" customHeight="1" x14ac:dyDescent="0.25">
      <c r="A68" s="13" t="s">
        <v>57</v>
      </c>
      <c r="B68" s="14" t="s">
        <v>129</v>
      </c>
      <c r="C68" s="54">
        <v>0</v>
      </c>
    </row>
    <row r="69" spans="1:10" ht="21.6" customHeight="1" x14ac:dyDescent="0.25">
      <c r="A69" s="13"/>
      <c r="B69" s="11" t="s">
        <v>130</v>
      </c>
      <c r="C69" s="54">
        <f>SUM(C66:C68)</f>
        <v>0</v>
      </c>
    </row>
    <row r="70" spans="1:10" ht="21.6" customHeight="1" x14ac:dyDescent="0.25">
      <c r="A70" s="82" t="s">
        <v>131</v>
      </c>
      <c r="B70" s="82"/>
      <c r="C70" s="82"/>
    </row>
    <row r="71" spans="1:10" ht="21.6" customHeight="1" x14ac:dyDescent="0.25">
      <c r="A71" s="13" t="s">
        <v>132</v>
      </c>
      <c r="B71" s="4" t="s">
        <v>133</v>
      </c>
      <c r="C71" s="23">
        <v>0</v>
      </c>
    </row>
    <row r="72" spans="1:10" ht="21.6" customHeight="1" x14ac:dyDescent="0.25">
      <c r="A72" s="7" t="s">
        <v>134</v>
      </c>
      <c r="B72" s="36" t="s">
        <v>135</v>
      </c>
      <c r="C72" s="23">
        <v>68</v>
      </c>
    </row>
    <row r="73" spans="1:10" ht="39.950000000000003" customHeight="1" x14ac:dyDescent="0.25">
      <c r="A73" s="13" t="s">
        <v>136</v>
      </c>
      <c r="B73" s="14" t="s">
        <v>309</v>
      </c>
      <c r="C73" s="23">
        <v>52</v>
      </c>
    </row>
    <row r="74" spans="1:10" ht="21.6" customHeight="1" x14ac:dyDescent="0.25">
      <c r="A74" s="13" t="s">
        <v>524</v>
      </c>
      <c r="B74" s="42" t="s">
        <v>525</v>
      </c>
      <c r="C74" s="23">
        <v>0</v>
      </c>
      <c r="H74"/>
      <c r="J74" s="31"/>
    </row>
    <row r="75" spans="1:10" ht="21.6" customHeight="1" x14ac:dyDescent="0.25">
      <c r="A75" s="25"/>
      <c r="B75" s="27" t="s">
        <v>140</v>
      </c>
      <c r="C75" s="23">
        <f>SUM(C71:C74)</f>
        <v>120</v>
      </c>
    </row>
    <row r="76" spans="1:10" ht="21.6" customHeight="1" x14ac:dyDescent="0.25">
      <c r="A76" s="25"/>
      <c r="B76" s="27" t="s">
        <v>22</v>
      </c>
      <c r="C76" s="23">
        <f>C38+C46+C50+C55+C58+C64+C69+C75</f>
        <v>347</v>
      </c>
    </row>
    <row r="77" spans="1:10" ht="21.6" customHeight="1" x14ac:dyDescent="0.25">
      <c r="A77" s="82" t="s">
        <v>142</v>
      </c>
      <c r="B77" s="82"/>
      <c r="C77" s="82"/>
    </row>
    <row r="78" spans="1:10" ht="21.6" customHeight="1" x14ac:dyDescent="0.25">
      <c r="A78" s="25" t="s">
        <v>143</v>
      </c>
      <c r="B78" s="4"/>
      <c r="C78" s="6" t="str">
        <f>IF(('January 2026 - March 2026'!C78)+SUM(E90+E99+E109) &lt; 0,(('January 2026 - March 2026'!C78))+SUM(E90+E99+E109), TEXT((('January 2026 - March 2026'!C78))+SUM(E90+E99+E109),"+$0.00"))</f>
        <v>+$0.00</v>
      </c>
    </row>
    <row r="79" spans="1:10" ht="21.6" customHeight="1" x14ac:dyDescent="0.25">
      <c r="A79" s="25" t="s">
        <v>144</v>
      </c>
      <c r="B79" s="4"/>
      <c r="C79" s="6">
        <v>0</v>
      </c>
    </row>
    <row r="80" spans="1:10" ht="21.6" customHeight="1" x14ac:dyDescent="0.25">
      <c r="A80" s="25" t="s">
        <v>145</v>
      </c>
      <c r="B80" s="4"/>
      <c r="C80" s="6" t="str">
        <f>IF(('January 2026 - March 2026'!C80)+SUM(0) &lt; 0,(('January 2026 - March 2026'!C80))+SUM(0), TEXT((('January 2026 - March 2026'!C80))+SUM(0),"+$0.00"))</f>
        <v>+$0.00</v>
      </c>
    </row>
    <row r="81" spans="1:8" ht="43.15" customHeight="1" x14ac:dyDescent="0.25">
      <c r="A81" s="13" t="s">
        <v>146</v>
      </c>
      <c r="B81" s="4"/>
      <c r="C81" s="6">
        <v>0</v>
      </c>
    </row>
    <row r="82" spans="1:8" ht="43.15" customHeight="1" x14ac:dyDescent="0.25">
      <c r="A82" s="13" t="s">
        <v>147</v>
      </c>
      <c r="B82" s="4"/>
      <c r="C82" s="6">
        <v>0</v>
      </c>
    </row>
    <row r="83" spans="1:8" ht="21.6" customHeight="1" x14ac:dyDescent="0.25">
      <c r="A83" s="25"/>
      <c r="B83" s="27" t="s">
        <v>148</v>
      </c>
      <c r="C83" s="6">
        <f>C78+C79+C80+C81+C82</f>
        <v>0</v>
      </c>
    </row>
    <row r="84" spans="1:8" ht="21.6" customHeight="1" x14ac:dyDescent="0.25">
      <c r="A84" s="13"/>
      <c r="B84" s="11" t="s">
        <v>149</v>
      </c>
      <c r="C84" s="23">
        <f>C76</f>
        <v>347</v>
      </c>
      <c r="H84" s="43"/>
    </row>
    <row r="85" spans="1:8" ht="21.6" customHeight="1" x14ac:dyDescent="0.25">
      <c r="A85" s="15"/>
      <c r="B85" s="15"/>
    </row>
    <row r="86" spans="1:8" ht="21.6" customHeight="1" x14ac:dyDescent="0.25">
      <c r="A86" s="15"/>
      <c r="B86" s="15"/>
    </row>
    <row r="87" spans="1:8" ht="21.6" customHeight="1" x14ac:dyDescent="0.25">
      <c r="A87" s="127" t="s">
        <v>413</v>
      </c>
      <c r="B87" s="127"/>
      <c r="C87" s="127"/>
      <c r="D87" s="127"/>
      <c r="E87" s="127"/>
      <c r="H87"/>
    </row>
    <row r="88" spans="1:8" ht="21.6" customHeight="1" x14ac:dyDescent="0.25">
      <c r="A88" s="128" t="s">
        <v>151</v>
      </c>
      <c r="B88" s="128"/>
      <c r="C88" s="128" t="s">
        <v>30</v>
      </c>
      <c r="D88" s="128"/>
      <c r="E88" s="50" t="s">
        <v>31</v>
      </c>
      <c r="H88"/>
    </row>
    <row r="89" spans="1:8" ht="43.15" customHeight="1" x14ac:dyDescent="0.25">
      <c r="A89" s="108" t="s">
        <v>131</v>
      </c>
      <c r="B89" s="109"/>
      <c r="C89" s="80" t="s">
        <v>314</v>
      </c>
      <c r="D89" s="80"/>
      <c r="E89" s="23">
        <v>150</v>
      </c>
      <c r="H89"/>
    </row>
    <row r="90" spans="1:8" ht="21.6" customHeight="1" x14ac:dyDescent="0.25">
      <c r="A90" s="110"/>
      <c r="B90" s="111"/>
      <c r="C90" s="126" t="s">
        <v>530</v>
      </c>
      <c r="D90" s="73"/>
      <c r="E90" s="23">
        <v>500</v>
      </c>
      <c r="H90"/>
    </row>
    <row r="91" spans="1:8" ht="39.950000000000003" customHeight="1" x14ac:dyDescent="0.25">
      <c r="A91" s="112"/>
      <c r="B91" s="113"/>
      <c r="C91" s="106" t="s">
        <v>544</v>
      </c>
      <c r="D91" s="105"/>
      <c r="E91" s="23">
        <v>0</v>
      </c>
    </row>
    <row r="92" spans="1:8" ht="21.6" customHeight="1" x14ac:dyDescent="0.25">
      <c r="A92" s="74" t="s">
        <v>152</v>
      </c>
      <c r="B92" s="74"/>
      <c r="C92" s="73"/>
      <c r="D92" s="73"/>
      <c r="E92" s="23">
        <f>C84</f>
        <v>347</v>
      </c>
      <c r="H92"/>
    </row>
    <row r="93" spans="1:8" ht="21.6" customHeight="1" x14ac:dyDescent="0.25">
      <c r="A93" s="74"/>
      <c r="B93" s="74"/>
      <c r="C93" s="81" t="s">
        <v>153</v>
      </c>
      <c r="D93" s="81"/>
      <c r="E93" s="6">
        <f>('January 2026 - March 2026'!E112+E13)-SUM(E89:E92)</f>
        <v>21617.4</v>
      </c>
      <c r="H93"/>
    </row>
    <row r="94" spans="1:8" ht="21.6" customHeight="1" x14ac:dyDescent="0.25">
      <c r="H94"/>
    </row>
    <row r="95" spans="1:8" ht="21.6" customHeight="1" x14ac:dyDescent="0.25">
      <c r="A95" s="127" t="s">
        <v>414</v>
      </c>
      <c r="B95" s="127"/>
      <c r="C95" s="127"/>
      <c r="D95" s="127"/>
      <c r="E95" s="127"/>
      <c r="H95"/>
    </row>
    <row r="96" spans="1:8" ht="21.6" customHeight="1" x14ac:dyDescent="0.25">
      <c r="A96" s="128" t="s">
        <v>151</v>
      </c>
      <c r="B96" s="128"/>
      <c r="C96" s="128" t="s">
        <v>30</v>
      </c>
      <c r="D96" s="128"/>
      <c r="E96" s="50" t="s">
        <v>31</v>
      </c>
      <c r="H96"/>
    </row>
    <row r="97" spans="1:8" ht="21.6" customHeight="1" x14ac:dyDescent="0.25">
      <c r="A97" s="74" t="s">
        <v>415</v>
      </c>
      <c r="B97" s="74"/>
      <c r="C97" s="73"/>
      <c r="D97" s="73"/>
      <c r="E97" s="6">
        <f>E93</f>
        <v>21617.4</v>
      </c>
      <c r="H97"/>
    </row>
    <row r="98" spans="1:8" ht="90" customHeight="1" x14ac:dyDescent="0.25">
      <c r="A98" s="108" t="s">
        <v>131</v>
      </c>
      <c r="B98" s="109"/>
      <c r="C98" s="80" t="s">
        <v>416</v>
      </c>
      <c r="D98" s="80"/>
      <c r="E98" s="23">
        <v>150</v>
      </c>
      <c r="H98"/>
    </row>
    <row r="99" spans="1:8" ht="21.6" customHeight="1" x14ac:dyDescent="0.25">
      <c r="A99" s="110"/>
      <c r="B99" s="111"/>
      <c r="C99" s="126" t="s">
        <v>533</v>
      </c>
      <c r="D99" s="73"/>
      <c r="E99" s="23">
        <v>433</v>
      </c>
      <c r="H99"/>
    </row>
    <row r="100" spans="1:8" ht="39.950000000000003" customHeight="1" x14ac:dyDescent="0.25">
      <c r="A100" s="112"/>
      <c r="B100" s="113"/>
      <c r="C100" s="106" t="s">
        <v>544</v>
      </c>
      <c r="D100" s="105"/>
      <c r="E100" s="23">
        <v>0</v>
      </c>
    </row>
    <row r="101" spans="1:8" ht="21.6" customHeight="1" x14ac:dyDescent="0.25">
      <c r="A101" s="74" t="s">
        <v>152</v>
      </c>
      <c r="B101" s="74"/>
      <c r="C101" s="73"/>
      <c r="D101" s="73"/>
      <c r="E101" s="23">
        <f>C84</f>
        <v>347</v>
      </c>
      <c r="H101"/>
    </row>
    <row r="102" spans="1:8" ht="21.6" customHeight="1" x14ac:dyDescent="0.25">
      <c r="A102" s="76"/>
      <c r="B102" s="76"/>
      <c r="C102" s="77" t="s">
        <v>163</v>
      </c>
      <c r="D102" s="77"/>
      <c r="E102" s="6">
        <f>(E21+E97)-SUM(E98:E101)</f>
        <v>23228.400000000001</v>
      </c>
      <c r="H102"/>
    </row>
    <row r="103" spans="1:8" ht="21.6" customHeight="1" x14ac:dyDescent="0.25">
      <c r="A103" s="30"/>
      <c r="B103" s="30"/>
      <c r="C103" s="30"/>
      <c r="D103" s="30"/>
      <c r="E103" s="30"/>
      <c r="H103"/>
    </row>
    <row r="104" spans="1:8" ht="21.6" customHeight="1" x14ac:dyDescent="0.25">
      <c r="A104" s="30"/>
      <c r="B104" s="30"/>
      <c r="C104" s="30"/>
      <c r="D104" s="30"/>
      <c r="E104" s="30"/>
      <c r="H104"/>
    </row>
    <row r="105" spans="1:8" ht="21.6" customHeight="1" x14ac:dyDescent="0.25">
      <c r="A105" s="127" t="s">
        <v>417</v>
      </c>
      <c r="B105" s="127"/>
      <c r="C105" s="127"/>
      <c r="D105" s="127"/>
      <c r="E105" s="127"/>
      <c r="H105"/>
    </row>
    <row r="106" spans="1:8" ht="21.6" customHeight="1" x14ac:dyDescent="0.25">
      <c r="A106" s="128" t="s">
        <v>151</v>
      </c>
      <c r="B106" s="128"/>
      <c r="C106" s="128" t="s">
        <v>30</v>
      </c>
      <c r="D106" s="128"/>
      <c r="E106" s="50" t="s">
        <v>31</v>
      </c>
      <c r="H106"/>
    </row>
    <row r="107" spans="1:8" ht="21.6" customHeight="1" x14ac:dyDescent="0.25">
      <c r="A107" s="74" t="s">
        <v>418</v>
      </c>
      <c r="B107" s="74"/>
      <c r="C107" s="73"/>
      <c r="D107" s="73"/>
      <c r="E107" s="6">
        <f>E102</f>
        <v>23228.400000000001</v>
      </c>
      <c r="H107"/>
    </row>
    <row r="108" spans="1:8" ht="21.6" customHeight="1" x14ac:dyDescent="0.25">
      <c r="A108" s="108" t="s">
        <v>131</v>
      </c>
      <c r="B108" s="109"/>
      <c r="C108" s="73" t="s">
        <v>358</v>
      </c>
      <c r="D108" s="73"/>
      <c r="E108" s="23">
        <v>0</v>
      </c>
      <c r="H108"/>
    </row>
    <row r="109" spans="1:8" ht="21.6" customHeight="1" x14ac:dyDescent="0.25">
      <c r="A109" s="110"/>
      <c r="B109" s="111"/>
      <c r="C109" s="126" t="s">
        <v>527</v>
      </c>
      <c r="D109" s="73"/>
      <c r="E109" s="23">
        <v>0</v>
      </c>
    </row>
    <row r="110" spans="1:8" ht="39.950000000000003" customHeight="1" x14ac:dyDescent="0.25">
      <c r="A110" s="112"/>
      <c r="B110" s="113"/>
      <c r="C110" s="106" t="s">
        <v>544</v>
      </c>
      <c r="D110" s="105"/>
      <c r="E110" s="23">
        <v>0</v>
      </c>
    </row>
    <row r="111" spans="1:8" ht="21.6" customHeight="1" x14ac:dyDescent="0.25">
      <c r="A111" s="74" t="s">
        <v>152</v>
      </c>
      <c r="B111" s="74"/>
      <c r="C111" s="73"/>
      <c r="D111" s="73"/>
      <c r="E111" s="23">
        <f>C84</f>
        <v>347</v>
      </c>
    </row>
    <row r="112" spans="1:8" ht="21.6" customHeight="1" x14ac:dyDescent="0.25">
      <c r="A112" s="74"/>
      <c r="B112" s="74"/>
      <c r="C112" s="77" t="s">
        <v>163</v>
      </c>
      <c r="D112" s="77"/>
      <c r="E112" s="6">
        <f>(E27+E107)-SUM(E108:E111)</f>
        <v>25286.400000000001</v>
      </c>
    </row>
    <row r="113" spans="1:2" ht="21.6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</sheetData>
  <mergeCells count="71">
    <mergeCell ref="C100:D100"/>
    <mergeCell ref="C110:D110"/>
    <mergeCell ref="A108:B110"/>
    <mergeCell ref="A98:B100"/>
    <mergeCell ref="A89:B91"/>
    <mergeCell ref="A93:B93"/>
    <mergeCell ref="C93:D93"/>
    <mergeCell ref="A95:E95"/>
    <mergeCell ref="A96:B96"/>
    <mergeCell ref="C96:D96"/>
    <mergeCell ref="A97:B97"/>
    <mergeCell ref="C97:D97"/>
    <mergeCell ref="C98:D98"/>
    <mergeCell ref="C99:D99"/>
    <mergeCell ref="A101:B101"/>
    <mergeCell ref="C101:D101"/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C19:D19"/>
    <mergeCell ref="C20:D20"/>
    <mergeCell ref="A21:B21"/>
    <mergeCell ref="C21:D21"/>
    <mergeCell ref="A23:E23"/>
    <mergeCell ref="C24:D24"/>
    <mergeCell ref="C25:D25"/>
    <mergeCell ref="C26:D26"/>
    <mergeCell ref="A27:B27"/>
    <mergeCell ref="C27:D27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89:D89"/>
    <mergeCell ref="C90:D90"/>
    <mergeCell ref="A92:B92"/>
    <mergeCell ref="C92:D92"/>
    <mergeCell ref="C91:D91"/>
    <mergeCell ref="A102:B102"/>
    <mergeCell ref="C102:D102"/>
    <mergeCell ref="A105:E105"/>
    <mergeCell ref="A107:B107"/>
    <mergeCell ref="C107:D107"/>
    <mergeCell ref="A106:B106"/>
    <mergeCell ref="C106:D106"/>
    <mergeCell ref="C108:D108"/>
    <mergeCell ref="C109:D109"/>
    <mergeCell ref="A111:B111"/>
    <mergeCell ref="C111:D111"/>
    <mergeCell ref="A112:B112"/>
    <mergeCell ref="C112:D112"/>
  </mergeCells>
  <conditionalFormatting sqref="C34:C38">
    <cfRule type="cellIs" dxfId="61" priority="17" operator="equal">
      <formula>0</formula>
    </cfRule>
  </conditionalFormatting>
  <conditionalFormatting sqref="C40:C50">
    <cfRule type="cellIs" dxfId="60" priority="15" operator="equal">
      <formula>0</formula>
    </cfRule>
  </conditionalFormatting>
  <conditionalFormatting sqref="C52:C55 C57:C58 C60:C64 C84">
    <cfRule type="cellIs" dxfId="59" priority="21" operator="equal">
      <formula>0</formula>
    </cfRule>
  </conditionalFormatting>
  <conditionalFormatting sqref="C66">
    <cfRule type="cellIs" dxfId="58" priority="14" operator="equal">
      <formula>0</formula>
    </cfRule>
  </conditionalFormatting>
  <conditionalFormatting sqref="C71:C76">
    <cfRule type="cellIs" dxfId="57" priority="7" operator="equal">
      <formula>0</formula>
    </cfRule>
  </conditionalFormatting>
  <conditionalFormatting sqref="C74">
    <cfRule type="cellIs" dxfId="56" priority="8" operator="equal">
      <formula>0</formula>
    </cfRule>
  </conditionalFormatting>
  <conditionalFormatting sqref="D35:G35">
    <cfRule type="cellIs" dxfId="55" priority="18" operator="equal">
      <formula>0</formula>
    </cfRule>
  </conditionalFormatting>
  <conditionalFormatting sqref="E89:E92">
    <cfRule type="cellIs" dxfId="54" priority="5" operator="equal">
      <formula>0</formula>
    </cfRule>
  </conditionalFormatting>
  <conditionalFormatting sqref="E91">
    <cfRule type="cellIs" dxfId="53" priority="6" operator="equal">
      <formula>0</formula>
    </cfRule>
  </conditionalFormatting>
  <conditionalFormatting sqref="E98:E101">
    <cfRule type="cellIs" dxfId="52" priority="3" operator="equal">
      <formula>0</formula>
    </cfRule>
  </conditionalFormatting>
  <conditionalFormatting sqref="E100">
    <cfRule type="cellIs" dxfId="51" priority="4" operator="equal">
      <formula>0</formula>
    </cfRule>
  </conditionalFormatting>
  <conditionalFormatting sqref="E108:E111">
    <cfRule type="cellIs" dxfId="50" priority="1" operator="equal">
      <formula>0</formula>
    </cfRule>
  </conditionalFormatting>
  <conditionalFormatting sqref="E110">
    <cfRule type="cellIs" dxfId="49" priority="2" operator="equal">
      <formula>0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025"/>
  <sheetViews>
    <sheetView topLeftCell="A61" zoomScaleNormal="100" workbookViewId="0">
      <selection activeCell="A110" sqref="A110:XFD110"/>
    </sheetView>
  </sheetViews>
  <sheetFormatPr defaultColWidth="11.5703125" defaultRowHeight="15" x14ac:dyDescent="0.25"/>
  <cols>
    <col min="1" max="2" width="32.42578125" customWidth="1"/>
    <col min="3" max="5" width="23.28515625" customWidth="1"/>
    <col min="6" max="6" width="10.42578125" customWidth="1"/>
    <col min="7" max="7" width="38.85546875" customWidth="1"/>
    <col min="8" max="8" width="10.42578125" style="31" customWidth="1"/>
    <col min="9" max="9" width="19.42578125" customWidth="1"/>
    <col min="10" max="25" width="9" customWidth="1"/>
  </cols>
  <sheetData>
    <row r="1" spans="1:31" ht="21.6" customHeight="1" x14ac:dyDescent="0.25">
      <c r="A1" s="94" t="s">
        <v>419</v>
      </c>
      <c r="B1" s="94"/>
      <c r="C1" s="94"/>
      <c r="D1" s="94"/>
      <c r="E1" s="94"/>
      <c r="F1" s="15"/>
      <c r="G1" s="15"/>
      <c r="H1" s="20"/>
      <c r="I1" s="15"/>
    </row>
    <row r="2" spans="1:31" ht="21.6" customHeight="1" x14ac:dyDescent="0.25">
      <c r="A2" s="3"/>
      <c r="B2" s="3"/>
      <c r="C2" s="3"/>
      <c r="D2" s="3"/>
      <c r="E2" s="3"/>
    </row>
    <row r="3" spans="1:31" ht="64.900000000000006" customHeight="1" x14ac:dyDescent="0.25">
      <c r="A3" s="7" t="s">
        <v>6</v>
      </c>
      <c r="B3" s="7" t="s">
        <v>180</v>
      </c>
      <c r="C3" s="6">
        <f>E112</f>
        <v>31514.400000000001</v>
      </c>
      <c r="D3" s="12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31" ht="21.6" customHeight="1" x14ac:dyDescent="0.25">
      <c r="A4" s="103" t="s">
        <v>22</v>
      </c>
      <c r="B4" s="103"/>
      <c r="C4" s="6">
        <f>SUM(C3)</f>
        <v>31514.400000000001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31" ht="21.6" customHeight="1" x14ac:dyDescent="0.25">
      <c r="A5" s="77" t="s">
        <v>24</v>
      </c>
      <c r="B5" s="77"/>
      <c r="C5" s="6">
        <f>C83</f>
        <v>0</v>
      </c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31" ht="21.6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31" ht="21.6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31" ht="21.6" customHeight="1" x14ac:dyDescent="0.25">
      <c r="A8" s="137" t="s">
        <v>420</v>
      </c>
      <c r="B8" s="137"/>
      <c r="C8" s="137"/>
      <c r="D8" s="137"/>
      <c r="E8" s="13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31" ht="21.6" customHeight="1" x14ac:dyDescent="0.25">
      <c r="A9" s="57" t="s">
        <v>4</v>
      </c>
      <c r="B9" s="57" t="s">
        <v>29</v>
      </c>
      <c r="C9" s="135" t="s">
        <v>30</v>
      </c>
      <c r="D9" s="135"/>
      <c r="E9" s="57" t="s">
        <v>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31" ht="21.6" customHeight="1" x14ac:dyDescent="0.25">
      <c r="A10" s="13" t="s">
        <v>421</v>
      </c>
      <c r="B10" s="14" t="s">
        <v>34</v>
      </c>
      <c r="C10" s="73" t="s">
        <v>35</v>
      </c>
      <c r="D10" s="73"/>
      <c r="E10" s="6">
        <v>2405</v>
      </c>
    </row>
    <row r="11" spans="1:31" ht="21.6" customHeight="1" x14ac:dyDescent="0.25">
      <c r="A11" s="13" t="s">
        <v>422</v>
      </c>
      <c r="B11" s="14" t="s">
        <v>263</v>
      </c>
      <c r="C11" s="80" t="s">
        <v>35</v>
      </c>
      <c r="D11" s="80"/>
      <c r="E11" s="6">
        <v>68</v>
      </c>
    </row>
    <row r="12" spans="1:31" ht="21.6" customHeight="1" x14ac:dyDescent="0.25">
      <c r="A12" s="13" t="s">
        <v>423</v>
      </c>
      <c r="B12" s="14" t="s">
        <v>263</v>
      </c>
      <c r="C12" s="80" t="s">
        <v>35</v>
      </c>
      <c r="D12" s="80"/>
      <c r="E12" s="6">
        <v>68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ht="21.6" customHeight="1" x14ac:dyDescent="0.25">
      <c r="A13" s="13" t="s">
        <v>424</v>
      </c>
      <c r="B13" s="14" t="s">
        <v>57</v>
      </c>
      <c r="C13" s="73" t="s">
        <v>201</v>
      </c>
      <c r="D13" s="73"/>
      <c r="E13" s="6">
        <v>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ht="21.6" customHeight="1" x14ac:dyDescent="0.25">
      <c r="A14" s="85"/>
      <c r="B14" s="85"/>
      <c r="C14" s="77" t="s">
        <v>37</v>
      </c>
      <c r="D14" s="77"/>
      <c r="E14" s="6">
        <f>SUM(E10:E13)</f>
        <v>2541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ht="21.6" customHeight="1" x14ac:dyDescent="0.25">
      <c r="A15" s="15"/>
      <c r="B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21.6" customHeight="1" x14ac:dyDescent="0.25">
      <c r="A16" s="136" t="s">
        <v>425</v>
      </c>
      <c r="B16" s="136"/>
      <c r="C16" s="136"/>
      <c r="D16" s="136"/>
      <c r="E16" s="13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21.6" customHeight="1" x14ac:dyDescent="0.25">
      <c r="A17" s="57" t="s">
        <v>4</v>
      </c>
      <c r="B17" s="57" t="s">
        <v>29</v>
      </c>
      <c r="C17" s="135" t="s">
        <v>30</v>
      </c>
      <c r="D17" s="135"/>
      <c r="E17" s="57" t="s">
        <v>31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21.6" customHeight="1" x14ac:dyDescent="0.25">
      <c r="A18" s="13" t="s">
        <v>426</v>
      </c>
      <c r="B18" s="14" t="s">
        <v>34</v>
      </c>
      <c r="C18" s="73" t="s">
        <v>35</v>
      </c>
      <c r="D18" s="73"/>
      <c r="E18" s="6">
        <v>2405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ht="21.6" customHeight="1" x14ac:dyDescent="0.25">
      <c r="A19" s="13" t="s">
        <v>427</v>
      </c>
      <c r="B19" s="14" t="s">
        <v>57</v>
      </c>
      <c r="C19" s="73" t="s">
        <v>201</v>
      </c>
      <c r="D19" s="73"/>
      <c r="E19" s="6">
        <v>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21.6" customHeight="1" x14ac:dyDescent="0.25">
      <c r="A20" s="85"/>
      <c r="B20" s="85"/>
      <c r="C20" s="77" t="s">
        <v>37</v>
      </c>
      <c r="D20" s="77"/>
      <c r="E20" s="6">
        <f>SUM(E18:E19)</f>
        <v>2405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21.6" customHeight="1" x14ac:dyDescent="0.25">
      <c r="A21" s="15"/>
      <c r="B21" s="15"/>
      <c r="C21" s="15"/>
      <c r="D21" s="32"/>
      <c r="E21" s="3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21.6" customHeight="1" x14ac:dyDescent="0.25">
      <c r="A22" s="135" t="s">
        <v>428</v>
      </c>
      <c r="B22" s="135"/>
      <c r="C22" s="135"/>
      <c r="D22" s="135"/>
      <c r="E22" s="13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21.6" customHeight="1" x14ac:dyDescent="0.25">
      <c r="A23" s="57" t="s">
        <v>4</v>
      </c>
      <c r="B23" s="57" t="s">
        <v>29</v>
      </c>
      <c r="C23" s="135" t="s">
        <v>30</v>
      </c>
      <c r="D23" s="135"/>
      <c r="E23" s="57" t="s">
        <v>31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21.6" customHeight="1" x14ac:dyDescent="0.25">
      <c r="A24" s="13" t="s">
        <v>429</v>
      </c>
      <c r="B24" s="14" t="s">
        <v>34</v>
      </c>
      <c r="C24" s="73" t="s">
        <v>35</v>
      </c>
      <c r="D24" s="73"/>
      <c r="E24" s="6">
        <v>2405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ht="21.6" customHeight="1" x14ac:dyDescent="0.25">
      <c r="A25" s="13" t="s">
        <v>430</v>
      </c>
      <c r="B25" s="14" t="s">
        <v>263</v>
      </c>
      <c r="C25" s="80" t="s">
        <v>35</v>
      </c>
      <c r="D25" s="80"/>
      <c r="E25" s="6">
        <v>68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21.6" customHeight="1" x14ac:dyDescent="0.25">
      <c r="A26" s="13" t="s">
        <v>431</v>
      </c>
      <c r="B26" s="14" t="s">
        <v>57</v>
      </c>
      <c r="C26" s="73" t="s">
        <v>201</v>
      </c>
      <c r="D26" s="73"/>
      <c r="E26" s="6">
        <v>0</v>
      </c>
    </row>
    <row r="27" spans="1:31" ht="21.6" customHeight="1" x14ac:dyDescent="0.25">
      <c r="A27" s="85"/>
      <c r="B27" s="85"/>
      <c r="C27" s="77" t="s">
        <v>37</v>
      </c>
      <c r="D27" s="77"/>
      <c r="E27" s="6">
        <f>SUM(E24:E26)</f>
        <v>2473</v>
      </c>
    </row>
    <row r="28" spans="1:31" ht="21.6" customHeight="1" x14ac:dyDescent="0.25">
      <c r="A28" s="15"/>
      <c r="B28" s="15"/>
      <c r="C28" s="15"/>
      <c r="D28" s="32"/>
      <c r="E28" s="33"/>
    </row>
    <row r="29" spans="1:31" ht="21.6" customHeight="1" x14ac:dyDescent="0.25">
      <c r="A29" s="15"/>
      <c r="B29" s="15"/>
      <c r="C29" s="15"/>
      <c r="D29" s="32"/>
      <c r="E29" s="33"/>
    </row>
    <row r="30" spans="1:31" ht="21.6" customHeight="1" x14ac:dyDescent="0.25">
      <c r="A30" s="15"/>
      <c r="B30" s="15"/>
      <c r="C30" s="15"/>
      <c r="D30" s="32"/>
      <c r="E30" s="33"/>
    </row>
    <row r="31" spans="1:31" ht="21.6" customHeight="1" x14ac:dyDescent="0.25">
      <c r="A31" s="3"/>
      <c r="B31" s="3"/>
      <c r="C31" s="29"/>
    </row>
    <row r="32" spans="1:31" ht="21.6" customHeight="1" x14ac:dyDescent="0.25">
      <c r="A32" s="83" t="s">
        <v>432</v>
      </c>
      <c r="B32" s="83"/>
      <c r="C32" s="83"/>
    </row>
    <row r="33" spans="1:8" ht="21.6" customHeight="1" x14ac:dyDescent="0.25">
      <c r="A33" s="22" t="s">
        <v>29</v>
      </c>
      <c r="B33" s="22" t="s">
        <v>30</v>
      </c>
      <c r="C33" s="9" t="s">
        <v>31</v>
      </c>
      <c r="D33" s="20"/>
    </row>
    <row r="34" spans="1:8" ht="21.6" customHeight="1" x14ac:dyDescent="0.25">
      <c r="A34" s="82" t="s">
        <v>71</v>
      </c>
      <c r="B34" s="82"/>
      <c r="C34" s="82"/>
    </row>
    <row r="35" spans="1:8" ht="21.6" customHeight="1" x14ac:dyDescent="0.25">
      <c r="A35" s="13" t="s">
        <v>259</v>
      </c>
      <c r="B35" s="14"/>
      <c r="C35" s="23">
        <v>78</v>
      </c>
      <c r="H35" s="45"/>
    </row>
    <row r="36" spans="1:8" ht="21.6" customHeight="1" x14ac:dyDescent="0.25">
      <c r="A36" s="13" t="s">
        <v>48</v>
      </c>
      <c r="B36" s="4"/>
      <c r="C36" s="23">
        <v>0</v>
      </c>
    </row>
    <row r="37" spans="1:8" ht="21.6" customHeight="1" x14ac:dyDescent="0.25">
      <c r="A37" s="13" t="s">
        <v>74</v>
      </c>
      <c r="B37" s="14" t="s">
        <v>75</v>
      </c>
      <c r="C37" s="23">
        <v>149</v>
      </c>
    </row>
    <row r="38" spans="1:8" ht="21.6" customHeight="1" x14ac:dyDescent="0.25">
      <c r="A38" s="25"/>
      <c r="B38" s="11" t="s">
        <v>77</v>
      </c>
      <c r="C38" s="23">
        <f>SUM(C35:C37)</f>
        <v>227</v>
      </c>
    </row>
    <row r="39" spans="1:8" ht="21.6" customHeight="1" x14ac:dyDescent="0.25">
      <c r="A39" s="82" t="s">
        <v>281</v>
      </c>
      <c r="B39" s="82"/>
      <c r="C39" s="82"/>
    </row>
    <row r="40" spans="1:8" ht="21.6" customHeight="1" x14ac:dyDescent="0.25">
      <c r="A40" s="82"/>
      <c r="B40" s="82"/>
      <c r="C40" s="82"/>
    </row>
    <row r="41" spans="1:8" ht="21.6" customHeight="1" x14ac:dyDescent="0.25">
      <c r="A41" s="13" t="s">
        <v>82</v>
      </c>
      <c r="B41" s="14"/>
      <c r="C41" s="23">
        <v>0</v>
      </c>
    </row>
    <row r="42" spans="1:8" ht="21.6" customHeight="1" x14ac:dyDescent="0.25">
      <c r="A42" s="13" t="s">
        <v>84</v>
      </c>
      <c r="B42" s="14"/>
      <c r="C42" s="23">
        <v>0</v>
      </c>
    </row>
    <row r="43" spans="1:8" ht="21.6" customHeight="1" x14ac:dyDescent="0.25">
      <c r="A43" s="13" t="s">
        <v>86</v>
      </c>
      <c r="B43" s="14"/>
      <c r="C43" s="23">
        <v>0</v>
      </c>
    </row>
    <row r="44" spans="1:8" ht="21.6" customHeight="1" x14ac:dyDescent="0.25">
      <c r="A44" s="13" t="s">
        <v>88</v>
      </c>
      <c r="B44" s="14"/>
      <c r="C44" s="23">
        <v>0</v>
      </c>
    </row>
    <row r="45" spans="1:8" ht="43.15" customHeight="1" x14ac:dyDescent="0.25">
      <c r="A45" s="13" t="s">
        <v>146</v>
      </c>
      <c r="B45" s="14"/>
      <c r="C45" s="23">
        <v>0</v>
      </c>
    </row>
    <row r="46" spans="1:8" ht="21.6" customHeight="1" x14ac:dyDescent="0.25">
      <c r="A46" s="13"/>
      <c r="B46" s="11" t="s">
        <v>90</v>
      </c>
      <c r="C46" s="23">
        <f>SUM(C41:C45)</f>
        <v>0</v>
      </c>
    </row>
    <row r="47" spans="1:8" ht="21.6" customHeight="1" x14ac:dyDescent="0.25">
      <c r="A47" s="82" t="s">
        <v>92</v>
      </c>
      <c r="B47" s="82"/>
      <c r="C47" s="82"/>
    </row>
    <row r="48" spans="1:8" ht="21.6" customHeight="1" x14ac:dyDescent="0.25">
      <c r="A48" s="13" t="s">
        <v>94</v>
      </c>
      <c r="B48" s="14" t="s">
        <v>95</v>
      </c>
      <c r="C48" s="23">
        <v>0</v>
      </c>
    </row>
    <row r="49" spans="1:3" ht="21.6" customHeight="1" x14ac:dyDescent="0.25">
      <c r="A49" s="13" t="s">
        <v>97</v>
      </c>
      <c r="B49" s="14" t="s">
        <v>98</v>
      </c>
      <c r="C49" s="23">
        <v>0</v>
      </c>
    </row>
    <row r="50" spans="1:3" ht="21.6" customHeight="1" x14ac:dyDescent="0.25">
      <c r="A50" s="13"/>
      <c r="B50" s="11" t="s">
        <v>100</v>
      </c>
      <c r="C50" s="23">
        <f>SUM(C48:C49)</f>
        <v>0</v>
      </c>
    </row>
    <row r="51" spans="1:3" ht="21.6" customHeight="1" x14ac:dyDescent="0.25">
      <c r="A51" s="82" t="s">
        <v>102</v>
      </c>
      <c r="B51" s="82"/>
      <c r="C51" s="82"/>
    </row>
    <row r="52" spans="1:3" ht="21.6" customHeight="1" x14ac:dyDescent="0.25">
      <c r="A52" s="13" t="s">
        <v>104</v>
      </c>
      <c r="B52" s="14" t="s">
        <v>105</v>
      </c>
      <c r="C52" s="23">
        <v>0</v>
      </c>
    </row>
    <row r="53" spans="1:3" ht="21.6" customHeight="1" x14ac:dyDescent="0.25">
      <c r="A53" s="25"/>
      <c r="B53" s="14" t="s">
        <v>107</v>
      </c>
      <c r="C53" s="23">
        <v>0</v>
      </c>
    </row>
    <row r="54" spans="1:3" ht="21.6" customHeight="1" x14ac:dyDescent="0.25">
      <c r="A54" s="25"/>
      <c r="B54" s="14" t="s">
        <v>109</v>
      </c>
      <c r="C54" s="23">
        <v>0</v>
      </c>
    </row>
    <row r="55" spans="1:3" ht="21.6" customHeight="1" x14ac:dyDescent="0.25">
      <c r="A55" s="25"/>
      <c r="B55" s="11" t="s">
        <v>111</v>
      </c>
      <c r="C55" s="23">
        <f>SUM(C52:C54)</f>
        <v>0</v>
      </c>
    </row>
    <row r="56" spans="1:3" ht="21.6" customHeight="1" x14ac:dyDescent="0.25">
      <c r="A56" s="82" t="s">
        <v>112</v>
      </c>
      <c r="B56" s="82"/>
      <c r="C56" s="82"/>
    </row>
    <row r="57" spans="1:3" ht="21.6" customHeight="1" x14ac:dyDescent="0.25">
      <c r="A57" s="13" t="s">
        <v>113</v>
      </c>
      <c r="B57" s="14" t="s">
        <v>114</v>
      </c>
      <c r="C57" s="23">
        <v>0</v>
      </c>
    </row>
    <row r="58" spans="1:3" ht="21.6" customHeight="1" x14ac:dyDescent="0.25">
      <c r="A58" s="25"/>
      <c r="B58" s="11" t="s">
        <v>115</v>
      </c>
      <c r="C58" s="23">
        <f>SUM(C57)</f>
        <v>0</v>
      </c>
    </row>
    <row r="59" spans="1:3" ht="21.6" customHeight="1" x14ac:dyDescent="0.25">
      <c r="A59" s="82" t="s">
        <v>116</v>
      </c>
      <c r="B59" s="82"/>
      <c r="C59" s="82"/>
    </row>
    <row r="60" spans="1:3" ht="43.15" customHeight="1" x14ac:dyDescent="0.25">
      <c r="A60" s="13" t="s">
        <v>282</v>
      </c>
      <c r="B60" s="14" t="s">
        <v>118</v>
      </c>
      <c r="C60" s="23">
        <v>0</v>
      </c>
    </row>
    <row r="61" spans="1:3" ht="21.6" customHeight="1" x14ac:dyDescent="0.25">
      <c r="A61" s="13" t="s">
        <v>119</v>
      </c>
      <c r="B61" s="14" t="s">
        <v>120</v>
      </c>
      <c r="C61" s="23">
        <v>0</v>
      </c>
    </row>
    <row r="62" spans="1:3" ht="43.15" customHeight="1" x14ac:dyDescent="0.25">
      <c r="A62" s="13" t="s">
        <v>121</v>
      </c>
      <c r="B62" s="14" t="s">
        <v>122</v>
      </c>
      <c r="C62" s="23">
        <v>0</v>
      </c>
    </row>
    <row r="63" spans="1:3" ht="21.6" customHeight="1" x14ac:dyDescent="0.25">
      <c r="A63" s="13" t="s">
        <v>123</v>
      </c>
      <c r="B63" s="14" t="s">
        <v>123</v>
      </c>
      <c r="C63" s="23">
        <v>0</v>
      </c>
    </row>
    <row r="64" spans="1:3" ht="21.6" customHeight="1" x14ac:dyDescent="0.25">
      <c r="A64" s="13"/>
      <c r="B64" s="11" t="s">
        <v>22</v>
      </c>
      <c r="C64" s="23">
        <f>SUM(C60:C63)</f>
        <v>0</v>
      </c>
    </row>
    <row r="65" spans="1:10" ht="21.6" customHeight="1" x14ac:dyDescent="0.25">
      <c r="A65" s="82" t="s">
        <v>125</v>
      </c>
      <c r="B65" s="82"/>
      <c r="C65" s="82"/>
    </row>
    <row r="66" spans="1:10" ht="21.6" customHeight="1" x14ac:dyDescent="0.25">
      <c r="A66" s="13" t="s">
        <v>126</v>
      </c>
      <c r="B66" s="4"/>
      <c r="C66" s="23">
        <v>0</v>
      </c>
    </row>
    <row r="67" spans="1:10" ht="21.6" customHeight="1" x14ac:dyDescent="0.25">
      <c r="A67" s="25" t="s">
        <v>127</v>
      </c>
      <c r="B67" s="4" t="s">
        <v>128</v>
      </c>
      <c r="C67" s="23">
        <v>0</v>
      </c>
    </row>
    <row r="68" spans="1:10" ht="21.6" customHeight="1" x14ac:dyDescent="0.25">
      <c r="A68" s="13" t="s">
        <v>57</v>
      </c>
      <c r="B68" s="14" t="s">
        <v>129</v>
      </c>
      <c r="C68" s="23">
        <v>0</v>
      </c>
    </row>
    <row r="69" spans="1:10" ht="21.6" customHeight="1" x14ac:dyDescent="0.25">
      <c r="A69" s="13"/>
      <c r="B69" s="11" t="s">
        <v>130</v>
      </c>
      <c r="C69" s="23">
        <f>SUM(C66:C68)</f>
        <v>0</v>
      </c>
    </row>
    <row r="70" spans="1:10" ht="21.6" customHeight="1" x14ac:dyDescent="0.25">
      <c r="A70" s="82" t="s">
        <v>131</v>
      </c>
      <c r="B70" s="82"/>
      <c r="C70" s="82"/>
    </row>
    <row r="71" spans="1:10" ht="21.6" customHeight="1" x14ac:dyDescent="0.25">
      <c r="A71" s="13" t="s">
        <v>132</v>
      </c>
      <c r="B71" s="4" t="s">
        <v>133</v>
      </c>
      <c r="C71" s="23">
        <v>0</v>
      </c>
    </row>
    <row r="72" spans="1:10" ht="21.6" customHeight="1" x14ac:dyDescent="0.25">
      <c r="A72" s="7" t="s">
        <v>134</v>
      </c>
      <c r="B72" s="36" t="s">
        <v>135</v>
      </c>
      <c r="C72" s="23">
        <v>68</v>
      </c>
    </row>
    <row r="73" spans="1:10" ht="39.950000000000003" customHeight="1" x14ac:dyDescent="0.25">
      <c r="A73" s="13" t="s">
        <v>136</v>
      </c>
      <c r="B73" s="14" t="s">
        <v>309</v>
      </c>
      <c r="C73" s="23">
        <v>52</v>
      </c>
    </row>
    <row r="74" spans="1:10" ht="21.6" customHeight="1" x14ac:dyDescent="0.25">
      <c r="A74" s="13" t="s">
        <v>524</v>
      </c>
      <c r="B74" s="42" t="s">
        <v>525</v>
      </c>
      <c r="C74" s="23">
        <v>0</v>
      </c>
      <c r="H74"/>
      <c r="J74" s="31"/>
    </row>
    <row r="75" spans="1:10" ht="21.6" customHeight="1" x14ac:dyDescent="0.25">
      <c r="A75" s="25"/>
      <c r="B75" s="27" t="s">
        <v>140</v>
      </c>
      <c r="C75" s="23">
        <f>SUM(C71:C74)</f>
        <v>120</v>
      </c>
    </row>
    <row r="76" spans="1:10" ht="21.6" customHeight="1" x14ac:dyDescent="0.25">
      <c r="A76" s="25"/>
      <c r="B76" s="27" t="s">
        <v>22</v>
      </c>
      <c r="C76" s="23">
        <f>C38+C46+C50+C55+C58+C64+C69+C75</f>
        <v>347</v>
      </c>
    </row>
    <row r="77" spans="1:10" ht="21.6" customHeight="1" x14ac:dyDescent="0.25">
      <c r="A77" s="82" t="s">
        <v>142</v>
      </c>
      <c r="B77" s="82"/>
      <c r="C77" s="82"/>
    </row>
    <row r="78" spans="1:10" ht="21.6" customHeight="1" x14ac:dyDescent="0.25">
      <c r="A78" s="25" t="s">
        <v>143</v>
      </c>
      <c r="B78" s="4"/>
      <c r="C78" s="6" t="str">
        <f>IF(('April 2026 - June 2026'!C78)+SUM(E90+E99+E109) &lt; 0,(('April 2026 - June 2026'!C78))+SUM(E90+E99+E109), TEXT((('April 2026 - June 2026'!C78))+SUM(E90+E99+E109),"+$0.00"))</f>
        <v>+$0.00</v>
      </c>
    </row>
    <row r="79" spans="1:10" ht="21.6" customHeight="1" x14ac:dyDescent="0.25">
      <c r="A79" s="25" t="s">
        <v>144</v>
      </c>
      <c r="B79" s="4"/>
      <c r="C79" s="6">
        <v>0</v>
      </c>
    </row>
    <row r="80" spans="1:10" ht="21.6" customHeight="1" x14ac:dyDescent="0.25">
      <c r="A80" s="25" t="s">
        <v>145</v>
      </c>
      <c r="B80" s="4"/>
      <c r="C80" s="6" t="str">
        <f>IF(('April 2026 - June 2026'!C80)+SUM(0) &lt; 0,(('April 2026 - June 2026'!C80))+SUM(0), TEXT((('April 2026 - June 2026'!C80))+SUM(0),"+$0.00"))</f>
        <v>+$0.00</v>
      </c>
    </row>
    <row r="81" spans="1:8" ht="43.15" customHeight="1" x14ac:dyDescent="0.25">
      <c r="A81" s="13" t="s">
        <v>146</v>
      </c>
      <c r="B81" s="4"/>
      <c r="C81" s="6">
        <v>0</v>
      </c>
    </row>
    <row r="82" spans="1:8" ht="43.15" customHeight="1" x14ac:dyDescent="0.25">
      <c r="A82" s="13" t="s">
        <v>147</v>
      </c>
      <c r="B82" s="4"/>
      <c r="C82" s="6">
        <v>0</v>
      </c>
    </row>
    <row r="83" spans="1:8" ht="21.6" customHeight="1" x14ac:dyDescent="0.25">
      <c r="A83" s="25"/>
      <c r="B83" s="27" t="s">
        <v>148</v>
      </c>
      <c r="C83" s="6">
        <f>C78+C79+C80+C81+C82</f>
        <v>0</v>
      </c>
    </row>
    <row r="84" spans="1:8" ht="21.6" customHeight="1" x14ac:dyDescent="0.25">
      <c r="A84" s="13"/>
      <c r="B84" s="11" t="s">
        <v>149</v>
      </c>
      <c r="C84" s="23">
        <f>C76</f>
        <v>347</v>
      </c>
      <c r="H84" s="43"/>
    </row>
    <row r="85" spans="1:8" ht="21.6" customHeight="1" x14ac:dyDescent="0.25">
      <c r="A85" s="15"/>
      <c r="B85" s="15"/>
    </row>
    <row r="86" spans="1:8" ht="21.6" customHeight="1" x14ac:dyDescent="0.25">
      <c r="A86" s="15"/>
      <c r="B86" s="15"/>
    </row>
    <row r="87" spans="1:8" ht="21.6" customHeight="1" x14ac:dyDescent="0.25">
      <c r="A87" s="128" t="s">
        <v>433</v>
      </c>
      <c r="B87" s="128"/>
      <c r="C87" s="128"/>
      <c r="D87" s="128"/>
      <c r="E87" s="128"/>
      <c r="H87"/>
    </row>
    <row r="88" spans="1:8" ht="21.6" customHeight="1" x14ac:dyDescent="0.25">
      <c r="A88" s="128" t="s">
        <v>151</v>
      </c>
      <c r="B88" s="128"/>
      <c r="C88" s="128" t="s">
        <v>30</v>
      </c>
      <c r="D88" s="128"/>
      <c r="E88" s="50" t="s">
        <v>31</v>
      </c>
      <c r="H88"/>
    </row>
    <row r="89" spans="1:8" ht="43.15" customHeight="1" x14ac:dyDescent="0.25">
      <c r="A89" s="108" t="s">
        <v>131</v>
      </c>
      <c r="B89" s="109"/>
      <c r="C89" s="80" t="s">
        <v>352</v>
      </c>
      <c r="D89" s="80"/>
      <c r="E89" s="23">
        <v>150</v>
      </c>
      <c r="H89"/>
    </row>
    <row r="90" spans="1:8" ht="21.6" customHeight="1" x14ac:dyDescent="0.25">
      <c r="A90" s="110"/>
      <c r="B90" s="111"/>
      <c r="C90" s="73" t="s">
        <v>376</v>
      </c>
      <c r="D90" s="73"/>
      <c r="E90" s="23">
        <v>0</v>
      </c>
      <c r="H90"/>
    </row>
    <row r="91" spans="1:8" ht="39.950000000000003" customHeight="1" x14ac:dyDescent="0.25">
      <c r="A91" s="112"/>
      <c r="B91" s="113"/>
      <c r="C91" s="106" t="s">
        <v>544</v>
      </c>
      <c r="D91" s="105"/>
      <c r="E91" s="23">
        <v>0</v>
      </c>
    </row>
    <row r="92" spans="1:8" ht="21.6" customHeight="1" x14ac:dyDescent="0.25">
      <c r="A92" s="74" t="s">
        <v>152</v>
      </c>
      <c r="B92" s="74"/>
      <c r="C92" s="73"/>
      <c r="D92" s="73"/>
      <c r="E92" s="23">
        <f>C84</f>
        <v>347</v>
      </c>
      <c r="H92"/>
    </row>
    <row r="93" spans="1:8" ht="21.6" customHeight="1" x14ac:dyDescent="0.25">
      <c r="A93" s="74"/>
      <c r="B93" s="74"/>
      <c r="C93" s="81" t="s">
        <v>153</v>
      </c>
      <c r="D93" s="81"/>
      <c r="E93" s="6">
        <f>('April 2026 - June 2026'!E112+E14)-SUM(E89:E92)</f>
        <v>27330.400000000001</v>
      </c>
      <c r="H93"/>
    </row>
    <row r="94" spans="1:8" ht="21.6" customHeight="1" x14ac:dyDescent="0.25">
      <c r="H94"/>
    </row>
    <row r="95" spans="1:8" ht="21.6" customHeight="1" x14ac:dyDescent="0.25">
      <c r="A95" s="127" t="s">
        <v>434</v>
      </c>
      <c r="B95" s="127"/>
      <c r="C95" s="127"/>
      <c r="D95" s="127"/>
      <c r="E95" s="127"/>
      <c r="H95"/>
    </row>
    <row r="96" spans="1:8" ht="21.6" customHeight="1" x14ac:dyDescent="0.25">
      <c r="A96" s="128" t="s">
        <v>151</v>
      </c>
      <c r="B96" s="128"/>
      <c r="C96" s="128" t="s">
        <v>30</v>
      </c>
      <c r="D96" s="128"/>
      <c r="E96" s="50" t="s">
        <v>31</v>
      </c>
      <c r="H96"/>
    </row>
    <row r="97" spans="1:8" ht="21.6" customHeight="1" x14ac:dyDescent="0.25">
      <c r="A97" s="74" t="s">
        <v>435</v>
      </c>
      <c r="B97" s="74"/>
      <c r="C97" s="73"/>
      <c r="D97" s="73"/>
      <c r="E97" s="6">
        <f>E93</f>
        <v>27330.400000000001</v>
      </c>
      <c r="H97"/>
    </row>
    <row r="98" spans="1:8" ht="21.6" customHeight="1" x14ac:dyDescent="0.25">
      <c r="A98" s="108" t="s">
        <v>131</v>
      </c>
      <c r="B98" s="109"/>
      <c r="C98" s="73" t="s">
        <v>358</v>
      </c>
      <c r="D98" s="73"/>
      <c r="E98" s="23">
        <v>0</v>
      </c>
      <c r="H98"/>
    </row>
    <row r="99" spans="1:8" ht="21.6" customHeight="1" x14ac:dyDescent="0.25">
      <c r="A99" s="110"/>
      <c r="B99" s="111"/>
      <c r="C99" s="73" t="s">
        <v>376</v>
      </c>
      <c r="D99" s="73"/>
      <c r="E99" s="23">
        <v>0</v>
      </c>
      <c r="H99"/>
    </row>
    <row r="100" spans="1:8" ht="39.950000000000003" customHeight="1" x14ac:dyDescent="0.25">
      <c r="A100" s="112"/>
      <c r="B100" s="113"/>
      <c r="C100" s="106" t="s">
        <v>544</v>
      </c>
      <c r="D100" s="105"/>
      <c r="E100" s="23">
        <v>0</v>
      </c>
    </row>
    <row r="101" spans="1:8" ht="21.6" customHeight="1" x14ac:dyDescent="0.25">
      <c r="A101" s="74" t="s">
        <v>152</v>
      </c>
      <c r="B101" s="74"/>
      <c r="C101" s="73"/>
      <c r="D101" s="73"/>
      <c r="E101" s="23">
        <f>C84</f>
        <v>347</v>
      </c>
      <c r="H101"/>
    </row>
    <row r="102" spans="1:8" ht="21.6" customHeight="1" x14ac:dyDescent="0.25">
      <c r="A102" s="74"/>
      <c r="B102" s="74"/>
      <c r="C102" s="77" t="s">
        <v>163</v>
      </c>
      <c r="D102" s="77"/>
      <c r="E102" s="6">
        <f>(E20+E97)-SUM(E98:E101)</f>
        <v>29388.400000000001</v>
      </c>
      <c r="H102"/>
    </row>
    <row r="103" spans="1:8" ht="21.6" customHeight="1" x14ac:dyDescent="0.25">
      <c r="A103" s="30"/>
      <c r="B103" s="30"/>
      <c r="C103" s="30"/>
      <c r="D103" s="30"/>
      <c r="E103" s="30"/>
      <c r="H103"/>
    </row>
    <row r="104" spans="1:8" ht="21.6" customHeight="1" x14ac:dyDescent="0.25">
      <c r="A104" s="30"/>
      <c r="B104" s="30"/>
      <c r="C104" s="30"/>
      <c r="D104" s="30"/>
      <c r="E104" s="30"/>
      <c r="H104"/>
    </row>
    <row r="105" spans="1:8" ht="21.6" customHeight="1" x14ac:dyDescent="0.25">
      <c r="A105" s="127" t="s">
        <v>436</v>
      </c>
      <c r="B105" s="127"/>
      <c r="C105" s="127"/>
      <c r="D105" s="127"/>
      <c r="E105" s="127"/>
      <c r="H105"/>
    </row>
    <row r="106" spans="1:8" ht="21.6" customHeight="1" x14ac:dyDescent="0.25">
      <c r="A106" s="128" t="s">
        <v>151</v>
      </c>
      <c r="B106" s="128"/>
      <c r="C106" s="128" t="s">
        <v>30</v>
      </c>
      <c r="D106" s="128"/>
      <c r="E106" s="50" t="s">
        <v>31</v>
      </c>
      <c r="H106"/>
    </row>
    <row r="107" spans="1:8" ht="21.6" customHeight="1" x14ac:dyDescent="0.25">
      <c r="A107" s="74" t="s">
        <v>437</v>
      </c>
      <c r="B107" s="74"/>
      <c r="C107" s="73"/>
      <c r="D107" s="73"/>
      <c r="E107" s="6">
        <f>E102</f>
        <v>29388.400000000001</v>
      </c>
      <c r="H107"/>
    </row>
    <row r="108" spans="1:8" ht="21.6" customHeight="1" x14ac:dyDescent="0.25">
      <c r="A108" s="67" t="s">
        <v>131</v>
      </c>
      <c r="B108" s="68"/>
      <c r="C108" s="73" t="s">
        <v>358</v>
      </c>
      <c r="D108" s="73"/>
      <c r="E108" s="23">
        <v>0</v>
      </c>
      <c r="H108"/>
    </row>
    <row r="109" spans="1:8" ht="21.6" customHeight="1" x14ac:dyDescent="0.25">
      <c r="A109" s="69"/>
      <c r="B109" s="70"/>
      <c r="C109" s="73" t="s">
        <v>376</v>
      </c>
      <c r="D109" s="73"/>
      <c r="E109" s="23">
        <v>0</v>
      </c>
    </row>
    <row r="110" spans="1:8" ht="39.950000000000003" customHeight="1" x14ac:dyDescent="0.25">
      <c r="A110" s="71"/>
      <c r="B110" s="72"/>
      <c r="C110" s="106" t="s">
        <v>544</v>
      </c>
      <c r="D110" s="105"/>
      <c r="E110" s="23">
        <v>0</v>
      </c>
    </row>
    <row r="111" spans="1:8" ht="21.6" customHeight="1" x14ac:dyDescent="0.25">
      <c r="A111" s="74" t="s">
        <v>152</v>
      </c>
      <c r="B111" s="74"/>
      <c r="C111" s="73"/>
      <c r="D111" s="73"/>
      <c r="E111" s="23">
        <f>C84</f>
        <v>347</v>
      </c>
    </row>
    <row r="112" spans="1:8" ht="21.6" customHeight="1" x14ac:dyDescent="0.25">
      <c r="A112" s="74"/>
      <c r="B112" s="74"/>
      <c r="C112" s="77" t="s">
        <v>163</v>
      </c>
      <c r="D112" s="77"/>
      <c r="E112" s="6">
        <f>(E27+E107)-SUM(E108:E111)</f>
        <v>31514.400000000001</v>
      </c>
    </row>
    <row r="113" spans="1:2" ht="21.6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</sheetData>
  <mergeCells count="70">
    <mergeCell ref="C91:D91"/>
    <mergeCell ref="C100:D100"/>
    <mergeCell ref="C110:D110"/>
    <mergeCell ref="A98:B100"/>
    <mergeCell ref="A89:B91"/>
    <mergeCell ref="C89:D89"/>
    <mergeCell ref="C90:D90"/>
    <mergeCell ref="A92:B92"/>
    <mergeCell ref="C92:D92"/>
    <mergeCell ref="A93:B93"/>
    <mergeCell ref="C93:D93"/>
    <mergeCell ref="A95:E95"/>
    <mergeCell ref="A96:B96"/>
    <mergeCell ref="C96:D96"/>
    <mergeCell ref="A97:B97"/>
    <mergeCell ref="C97:D97"/>
    <mergeCell ref="A1:E1"/>
    <mergeCell ref="A4:B4"/>
    <mergeCell ref="A5:B5"/>
    <mergeCell ref="A8:E8"/>
    <mergeCell ref="C9:D9"/>
    <mergeCell ref="C10:D10"/>
    <mergeCell ref="C11:D11"/>
    <mergeCell ref="C12:D12"/>
    <mergeCell ref="C13:D13"/>
    <mergeCell ref="A14:B14"/>
    <mergeCell ref="C14:D14"/>
    <mergeCell ref="A16:E16"/>
    <mergeCell ref="C17:D17"/>
    <mergeCell ref="C18:D18"/>
    <mergeCell ref="C19:D19"/>
    <mergeCell ref="A20:B20"/>
    <mergeCell ref="C20:D20"/>
    <mergeCell ref="A22:E22"/>
    <mergeCell ref="C23:D23"/>
    <mergeCell ref="C24:D24"/>
    <mergeCell ref="C25:D25"/>
    <mergeCell ref="C26:D26"/>
    <mergeCell ref="A27:B27"/>
    <mergeCell ref="C27:D27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98:D98"/>
    <mergeCell ref="C99:D99"/>
    <mergeCell ref="A101:B101"/>
    <mergeCell ref="C101:D101"/>
    <mergeCell ref="A102:B102"/>
    <mergeCell ref="C102:D102"/>
    <mergeCell ref="A105:E105"/>
    <mergeCell ref="A107:B107"/>
    <mergeCell ref="C107:D107"/>
    <mergeCell ref="C108:D108"/>
    <mergeCell ref="C109:D109"/>
    <mergeCell ref="A111:B111"/>
    <mergeCell ref="C111:D111"/>
    <mergeCell ref="A112:B112"/>
    <mergeCell ref="C112:D112"/>
    <mergeCell ref="A106:B106"/>
    <mergeCell ref="C106:D106"/>
  </mergeCells>
  <conditionalFormatting sqref="C34:C38">
    <cfRule type="cellIs" dxfId="48" priority="16" operator="equal">
      <formula>0</formula>
    </cfRule>
  </conditionalFormatting>
  <conditionalFormatting sqref="C40:C50">
    <cfRule type="cellIs" dxfId="47" priority="14" operator="equal">
      <formula>0</formula>
    </cfRule>
  </conditionalFormatting>
  <conditionalFormatting sqref="C52:C55 C57:C58 C60:C64 C66:C69 C84">
    <cfRule type="cellIs" dxfId="46" priority="21" operator="equal">
      <formula>0</formula>
    </cfRule>
  </conditionalFormatting>
  <conditionalFormatting sqref="C74">
    <cfRule type="cellIs" dxfId="45" priority="7" operator="equal">
      <formula>0</formula>
    </cfRule>
    <cfRule type="cellIs" dxfId="44" priority="8" operator="equal">
      <formula>0</formula>
    </cfRule>
  </conditionalFormatting>
  <conditionalFormatting sqref="D35:H35">
    <cfRule type="cellIs" dxfId="43" priority="17" operator="equal">
      <formula>0</formula>
    </cfRule>
  </conditionalFormatting>
  <conditionalFormatting sqref="E89:E92">
    <cfRule type="cellIs" dxfId="42" priority="5" operator="equal">
      <formula>0</formula>
    </cfRule>
  </conditionalFormatting>
  <conditionalFormatting sqref="E91">
    <cfRule type="cellIs" dxfId="41" priority="6" operator="equal">
      <formula>0</formula>
    </cfRule>
  </conditionalFormatting>
  <conditionalFormatting sqref="E98:E101">
    <cfRule type="cellIs" dxfId="40" priority="3" operator="equal">
      <formula>0</formula>
    </cfRule>
  </conditionalFormatting>
  <conditionalFormatting sqref="E100">
    <cfRule type="cellIs" dxfId="39" priority="4" operator="equal">
      <formula>0</formula>
    </cfRule>
  </conditionalFormatting>
  <conditionalFormatting sqref="E108:E111">
    <cfRule type="cellIs" dxfId="38" priority="1" operator="equal">
      <formula>0</formula>
    </cfRule>
  </conditionalFormatting>
  <conditionalFormatting sqref="E110">
    <cfRule type="cellIs" dxfId="37" priority="2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26"/>
  <sheetViews>
    <sheetView topLeftCell="A62" zoomScaleNormal="100" workbookViewId="0">
      <selection activeCell="C84" sqref="C84"/>
    </sheetView>
  </sheetViews>
  <sheetFormatPr defaultColWidth="11.5703125" defaultRowHeight="15" x14ac:dyDescent="0.25"/>
  <cols>
    <col min="1" max="2" width="32.42578125" customWidth="1"/>
    <col min="3" max="5" width="23.28515625" customWidth="1"/>
    <col min="6" max="6" width="10.42578125" customWidth="1"/>
    <col min="7" max="7" width="38.85546875" customWidth="1"/>
    <col min="8" max="8" width="10.42578125" style="31" customWidth="1"/>
    <col min="9" max="9" width="19.42578125" customWidth="1"/>
    <col min="10" max="25" width="9" customWidth="1"/>
  </cols>
  <sheetData>
    <row r="1" spans="1:26" ht="21.6" customHeight="1" x14ac:dyDescent="0.25">
      <c r="A1" s="94" t="s">
        <v>438</v>
      </c>
      <c r="B1" s="94"/>
      <c r="C1" s="94"/>
      <c r="D1" s="94"/>
      <c r="E1" s="9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1.6" customHeight="1" x14ac:dyDescent="0.25">
      <c r="A2" s="3"/>
      <c r="B2" s="3"/>
      <c r="C2" s="3"/>
      <c r="D2" s="3"/>
      <c r="E2" s="3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64.900000000000006" customHeight="1" x14ac:dyDescent="0.25">
      <c r="A3" s="7" t="s">
        <v>6</v>
      </c>
      <c r="B3" s="7" t="s">
        <v>180</v>
      </c>
      <c r="C3" s="6">
        <f>E113</f>
        <v>37660.400000000001</v>
      </c>
      <c r="D3" s="12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1.6" customHeight="1" x14ac:dyDescent="0.25">
      <c r="A4" s="103" t="s">
        <v>22</v>
      </c>
      <c r="B4" s="103"/>
      <c r="C4" s="6">
        <f>SUM(C3)</f>
        <v>37660.400000000001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21.6" customHeight="1" x14ac:dyDescent="0.25">
      <c r="A5" s="77" t="s">
        <v>24</v>
      </c>
      <c r="B5" s="77"/>
      <c r="C5" s="6">
        <f>C84</f>
        <v>0</v>
      </c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1.6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1.6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1.6" customHeight="1" x14ac:dyDescent="0.25">
      <c r="A8" s="129" t="s">
        <v>439</v>
      </c>
      <c r="B8" s="129"/>
      <c r="C8" s="129"/>
      <c r="D8" s="129"/>
      <c r="E8" s="12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1.6" customHeight="1" x14ac:dyDescent="0.25">
      <c r="A9" s="1" t="s">
        <v>4</v>
      </c>
      <c r="B9" s="1" t="s">
        <v>29</v>
      </c>
      <c r="C9" s="89" t="s">
        <v>30</v>
      </c>
      <c r="D9" s="89"/>
      <c r="E9" s="5" t="s">
        <v>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1.6" customHeight="1" x14ac:dyDescent="0.25">
      <c r="A10" s="13" t="s">
        <v>440</v>
      </c>
      <c r="B10" s="14" t="s">
        <v>34</v>
      </c>
      <c r="C10" s="73" t="s">
        <v>35</v>
      </c>
      <c r="D10" s="73"/>
      <c r="E10" s="6">
        <v>2405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1.6" customHeight="1" x14ac:dyDescent="0.25">
      <c r="A11" s="13" t="s">
        <v>441</v>
      </c>
      <c r="B11" s="14" t="s">
        <v>263</v>
      </c>
      <c r="C11" s="80" t="s">
        <v>35</v>
      </c>
      <c r="D11" s="80"/>
      <c r="E11" s="6">
        <v>68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1.6" customHeight="1" x14ac:dyDescent="0.25">
      <c r="A12" s="13" t="s">
        <v>442</v>
      </c>
      <c r="B12" s="14" t="s">
        <v>263</v>
      </c>
      <c r="C12" s="80" t="s">
        <v>35</v>
      </c>
      <c r="D12" s="80"/>
      <c r="E12" s="6">
        <v>68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1.6" customHeight="1" x14ac:dyDescent="0.25">
      <c r="A13" s="13" t="s">
        <v>443</v>
      </c>
      <c r="B13" s="14" t="s">
        <v>57</v>
      </c>
      <c r="C13" s="73" t="s">
        <v>201</v>
      </c>
      <c r="D13" s="73"/>
      <c r="E13" s="6">
        <v>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21.6" customHeight="1" x14ac:dyDescent="0.25">
      <c r="A14" s="85"/>
      <c r="B14" s="85"/>
      <c r="C14" s="77" t="s">
        <v>37</v>
      </c>
      <c r="D14" s="77"/>
      <c r="E14" s="6">
        <f>SUM(E10:E13)</f>
        <v>2541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21.6" customHeight="1" x14ac:dyDescent="0.25">
      <c r="A15" s="15"/>
      <c r="B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1.6" customHeight="1" x14ac:dyDescent="0.25">
      <c r="A16" s="88" t="s">
        <v>444</v>
      </c>
      <c r="B16" s="88"/>
      <c r="C16" s="88"/>
      <c r="D16" s="88"/>
      <c r="E16" s="88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1.6" customHeight="1" x14ac:dyDescent="0.25">
      <c r="A17" s="1" t="s">
        <v>4</v>
      </c>
      <c r="B17" s="1" t="s">
        <v>29</v>
      </c>
      <c r="C17" s="89" t="s">
        <v>30</v>
      </c>
      <c r="D17" s="89"/>
      <c r="E17" s="5" t="s">
        <v>31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1.6" customHeight="1" x14ac:dyDescent="0.25">
      <c r="A18" s="13" t="s">
        <v>445</v>
      </c>
      <c r="B18" s="14" t="s">
        <v>34</v>
      </c>
      <c r="C18" s="73" t="s">
        <v>35</v>
      </c>
      <c r="D18" s="73"/>
      <c r="E18" s="6">
        <v>2405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1.6" customHeight="1" x14ac:dyDescent="0.25">
      <c r="A19" s="13" t="s">
        <v>446</v>
      </c>
      <c r="B19" s="14" t="s">
        <v>57</v>
      </c>
      <c r="C19" s="73" t="s">
        <v>201</v>
      </c>
      <c r="D19" s="73"/>
      <c r="E19" s="6">
        <v>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1.6" customHeight="1" x14ac:dyDescent="0.25">
      <c r="A20" s="85"/>
      <c r="B20" s="85"/>
      <c r="C20" s="77" t="s">
        <v>37</v>
      </c>
      <c r="D20" s="77"/>
      <c r="E20" s="6">
        <f>SUM(E18:E19)</f>
        <v>2405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1.6" customHeight="1" x14ac:dyDescent="0.25">
      <c r="A21" s="15"/>
      <c r="B21" s="15"/>
      <c r="C21" s="15"/>
      <c r="D21" s="32"/>
      <c r="E21" s="3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1.6" customHeight="1" x14ac:dyDescent="0.25">
      <c r="A22" s="138" t="s">
        <v>447</v>
      </c>
      <c r="B22" s="138"/>
      <c r="C22" s="138"/>
      <c r="D22" s="138"/>
      <c r="E22" s="138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1.6" customHeight="1" x14ac:dyDescent="0.25">
      <c r="A23" s="1" t="s">
        <v>4</v>
      </c>
      <c r="B23" s="1" t="s">
        <v>29</v>
      </c>
      <c r="C23" s="89" t="s">
        <v>30</v>
      </c>
      <c r="D23" s="89"/>
      <c r="E23" s="5" t="s">
        <v>31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1.6" customHeight="1" x14ac:dyDescent="0.25">
      <c r="A24" s="13" t="s">
        <v>448</v>
      </c>
      <c r="B24" s="14" t="s">
        <v>34</v>
      </c>
      <c r="C24" s="73" t="s">
        <v>35</v>
      </c>
      <c r="D24" s="73"/>
      <c r="E24" s="6">
        <v>2405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1.6" customHeight="1" x14ac:dyDescent="0.25">
      <c r="A25" s="13" t="s">
        <v>449</v>
      </c>
      <c r="B25" s="14" t="s">
        <v>263</v>
      </c>
      <c r="C25" s="80" t="s">
        <v>35</v>
      </c>
      <c r="D25" s="80"/>
      <c r="E25" s="6">
        <v>68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1.6" customHeight="1" x14ac:dyDescent="0.25">
      <c r="A26" s="13" t="s">
        <v>450</v>
      </c>
      <c r="B26" s="14" t="s">
        <v>263</v>
      </c>
      <c r="C26" s="80" t="s">
        <v>35</v>
      </c>
      <c r="D26" s="80"/>
      <c r="E26" s="6">
        <v>68</v>
      </c>
    </row>
    <row r="27" spans="1:26" ht="21.6" customHeight="1" x14ac:dyDescent="0.25">
      <c r="A27" s="13" t="s">
        <v>451</v>
      </c>
      <c r="B27" s="14" t="s">
        <v>57</v>
      </c>
      <c r="C27" s="73" t="s">
        <v>201</v>
      </c>
      <c r="D27" s="73"/>
      <c r="E27" s="6">
        <v>0</v>
      </c>
    </row>
    <row r="28" spans="1:26" ht="21.6" customHeight="1" x14ac:dyDescent="0.25">
      <c r="A28" s="85"/>
      <c r="B28" s="85"/>
      <c r="C28" s="77" t="s">
        <v>37</v>
      </c>
      <c r="D28" s="77"/>
      <c r="E28" s="6">
        <f>SUM(E24:E27)</f>
        <v>2541</v>
      </c>
    </row>
    <row r="29" spans="1:26" ht="21.6" customHeight="1" x14ac:dyDescent="0.25">
      <c r="A29" s="15"/>
      <c r="B29" s="15"/>
      <c r="C29" s="15"/>
      <c r="D29" s="32"/>
      <c r="E29" s="33"/>
    </row>
    <row r="30" spans="1:26" ht="21.6" customHeight="1" x14ac:dyDescent="0.25">
      <c r="A30" s="15"/>
      <c r="B30" s="15"/>
      <c r="C30" s="15"/>
      <c r="D30" s="32"/>
      <c r="E30" s="33"/>
    </row>
    <row r="31" spans="1:26" ht="21.6" customHeight="1" x14ac:dyDescent="0.25">
      <c r="A31" s="15"/>
      <c r="B31" s="15"/>
      <c r="C31" s="15"/>
      <c r="D31" s="32"/>
      <c r="E31" s="33"/>
    </row>
    <row r="32" spans="1:26" ht="21.6" customHeight="1" x14ac:dyDescent="0.25">
      <c r="A32" s="15"/>
      <c r="B32" s="15"/>
    </row>
    <row r="33" spans="1:9" ht="21.6" customHeight="1" x14ac:dyDescent="0.25">
      <c r="A33" s="83" t="s">
        <v>452</v>
      </c>
      <c r="B33" s="83"/>
      <c r="C33" s="83"/>
    </row>
    <row r="34" spans="1:9" ht="21.6" customHeight="1" x14ac:dyDescent="0.25">
      <c r="A34" s="22" t="s">
        <v>29</v>
      </c>
      <c r="B34" s="22" t="s">
        <v>30</v>
      </c>
      <c r="C34" s="9" t="s">
        <v>31</v>
      </c>
      <c r="D34" s="20"/>
    </row>
    <row r="35" spans="1:9" ht="21.6" customHeight="1" x14ac:dyDescent="0.25">
      <c r="A35" s="82" t="s">
        <v>71</v>
      </c>
      <c r="B35" s="82"/>
      <c r="C35" s="82"/>
      <c r="I35" s="45">
        <v>9</v>
      </c>
    </row>
    <row r="36" spans="1:9" ht="21.6" customHeight="1" x14ac:dyDescent="0.25">
      <c r="A36" s="13" t="s">
        <v>259</v>
      </c>
      <c r="B36" s="14"/>
      <c r="C36" s="23">
        <v>78</v>
      </c>
    </row>
    <row r="37" spans="1:9" ht="21.6" customHeight="1" x14ac:dyDescent="0.25">
      <c r="A37" s="13" t="s">
        <v>48</v>
      </c>
      <c r="B37" s="4"/>
      <c r="C37" s="23">
        <v>0</v>
      </c>
    </row>
    <row r="38" spans="1:9" ht="21.6" customHeight="1" x14ac:dyDescent="0.25">
      <c r="A38" s="13" t="s">
        <v>74</v>
      </c>
      <c r="B38" s="14" t="s">
        <v>75</v>
      </c>
      <c r="C38" s="23">
        <v>149</v>
      </c>
    </row>
    <row r="39" spans="1:9" ht="21.6" customHeight="1" x14ac:dyDescent="0.25">
      <c r="A39" s="25"/>
      <c r="B39" s="11" t="s">
        <v>77</v>
      </c>
      <c r="C39" s="23">
        <f>SUM(C36:C38)</f>
        <v>227</v>
      </c>
    </row>
    <row r="40" spans="1:9" ht="21.6" customHeight="1" x14ac:dyDescent="0.25">
      <c r="A40" s="82" t="s">
        <v>281</v>
      </c>
      <c r="B40" s="82"/>
      <c r="C40" s="82"/>
    </row>
    <row r="41" spans="1:9" ht="21.6" customHeight="1" x14ac:dyDescent="0.25">
      <c r="A41" s="82"/>
      <c r="B41" s="82"/>
      <c r="C41" s="82"/>
    </row>
    <row r="42" spans="1:9" ht="21.6" customHeight="1" x14ac:dyDescent="0.25">
      <c r="A42" s="13" t="s">
        <v>82</v>
      </c>
      <c r="B42" s="14"/>
      <c r="C42" s="23">
        <v>0</v>
      </c>
    </row>
    <row r="43" spans="1:9" ht="21.6" customHeight="1" x14ac:dyDescent="0.25">
      <c r="A43" s="13" t="s">
        <v>84</v>
      </c>
      <c r="B43" s="14"/>
      <c r="C43" s="23">
        <v>0</v>
      </c>
    </row>
    <row r="44" spans="1:9" ht="21.6" customHeight="1" x14ac:dyDescent="0.25">
      <c r="A44" s="13" t="s">
        <v>86</v>
      </c>
      <c r="B44" s="14"/>
      <c r="C44" s="23">
        <v>0</v>
      </c>
    </row>
    <row r="45" spans="1:9" ht="21.6" customHeight="1" x14ac:dyDescent="0.25">
      <c r="A45" s="13" t="s">
        <v>88</v>
      </c>
      <c r="B45" s="14"/>
      <c r="C45" s="23">
        <v>0</v>
      </c>
    </row>
    <row r="46" spans="1:9" ht="43.15" customHeight="1" x14ac:dyDescent="0.25">
      <c r="A46" s="13" t="s">
        <v>146</v>
      </c>
      <c r="B46" s="14"/>
      <c r="C46" s="23">
        <v>0</v>
      </c>
    </row>
    <row r="47" spans="1:9" ht="21.6" customHeight="1" x14ac:dyDescent="0.25">
      <c r="A47" s="13"/>
      <c r="B47" s="11" t="s">
        <v>90</v>
      </c>
      <c r="C47" s="23">
        <f>SUM(C42:C46)</f>
        <v>0</v>
      </c>
    </row>
    <row r="48" spans="1:9" ht="21.6" customHeight="1" x14ac:dyDescent="0.25">
      <c r="A48" s="82" t="s">
        <v>92</v>
      </c>
      <c r="B48" s="82"/>
      <c r="C48" s="82"/>
    </row>
    <row r="49" spans="1:3" ht="21.6" customHeight="1" x14ac:dyDescent="0.25">
      <c r="A49" s="13" t="s">
        <v>94</v>
      </c>
      <c r="B49" s="14" t="s">
        <v>95</v>
      </c>
      <c r="C49" s="23">
        <v>0</v>
      </c>
    </row>
    <row r="50" spans="1:3" ht="21.6" customHeight="1" x14ac:dyDescent="0.25">
      <c r="A50" s="13" t="s">
        <v>97</v>
      </c>
      <c r="B50" s="14" t="s">
        <v>98</v>
      </c>
      <c r="C50" s="23">
        <v>0</v>
      </c>
    </row>
    <row r="51" spans="1:3" ht="21.6" customHeight="1" x14ac:dyDescent="0.25">
      <c r="A51" s="13"/>
      <c r="B51" s="11" t="s">
        <v>100</v>
      </c>
      <c r="C51" s="23">
        <f>SUM(C49:C50)</f>
        <v>0</v>
      </c>
    </row>
    <row r="52" spans="1:3" ht="21.6" customHeight="1" x14ac:dyDescent="0.25">
      <c r="A52" s="82" t="s">
        <v>102</v>
      </c>
      <c r="B52" s="82"/>
      <c r="C52" s="82"/>
    </row>
    <row r="53" spans="1:3" ht="21.6" customHeight="1" x14ac:dyDescent="0.25">
      <c r="A53" s="13" t="s">
        <v>104</v>
      </c>
      <c r="B53" s="14" t="s">
        <v>105</v>
      </c>
      <c r="C53" s="23">
        <v>0</v>
      </c>
    </row>
    <row r="54" spans="1:3" ht="21.6" customHeight="1" x14ac:dyDescent="0.25">
      <c r="A54" s="25"/>
      <c r="B54" s="14" t="s">
        <v>107</v>
      </c>
      <c r="C54" s="23">
        <v>0</v>
      </c>
    </row>
    <row r="55" spans="1:3" ht="21.6" customHeight="1" x14ac:dyDescent="0.25">
      <c r="A55" s="25"/>
      <c r="B55" s="14" t="s">
        <v>109</v>
      </c>
      <c r="C55" s="23">
        <v>0</v>
      </c>
    </row>
    <row r="56" spans="1:3" ht="21.6" customHeight="1" x14ac:dyDescent="0.25">
      <c r="A56" s="25"/>
      <c r="B56" s="11" t="s">
        <v>111</v>
      </c>
      <c r="C56" s="23">
        <f>SUM(C53:C55)</f>
        <v>0</v>
      </c>
    </row>
    <row r="57" spans="1:3" ht="21.6" customHeight="1" x14ac:dyDescent="0.25">
      <c r="A57" s="82" t="s">
        <v>112</v>
      </c>
      <c r="B57" s="82"/>
      <c r="C57" s="82"/>
    </row>
    <row r="58" spans="1:3" ht="21.6" customHeight="1" x14ac:dyDescent="0.25">
      <c r="A58" s="13" t="s">
        <v>113</v>
      </c>
      <c r="B58" s="58" t="s">
        <v>114</v>
      </c>
      <c r="C58" s="23">
        <v>0</v>
      </c>
    </row>
    <row r="59" spans="1:3" ht="21.6" customHeight="1" x14ac:dyDescent="0.25">
      <c r="A59" s="25"/>
      <c r="B59" s="11" t="s">
        <v>115</v>
      </c>
      <c r="C59" s="23">
        <f>SUM(C58)</f>
        <v>0</v>
      </c>
    </row>
    <row r="60" spans="1:3" ht="21.6" customHeight="1" x14ac:dyDescent="0.25">
      <c r="A60" s="82" t="s">
        <v>116</v>
      </c>
      <c r="B60" s="82"/>
      <c r="C60" s="82"/>
    </row>
    <row r="61" spans="1:3" ht="43.15" customHeight="1" x14ac:dyDescent="0.25">
      <c r="A61" s="13" t="s">
        <v>282</v>
      </c>
      <c r="B61" s="14" t="s">
        <v>118</v>
      </c>
      <c r="C61" s="23">
        <v>0</v>
      </c>
    </row>
    <row r="62" spans="1:3" ht="21.6" customHeight="1" x14ac:dyDescent="0.25">
      <c r="A62" s="13" t="s">
        <v>119</v>
      </c>
      <c r="B62" s="14" t="s">
        <v>120</v>
      </c>
      <c r="C62" s="23">
        <v>0</v>
      </c>
    </row>
    <row r="63" spans="1:3" ht="43.15" customHeight="1" x14ac:dyDescent="0.25">
      <c r="A63" s="13" t="s">
        <v>121</v>
      </c>
      <c r="B63" s="14" t="s">
        <v>122</v>
      </c>
      <c r="C63" s="23">
        <v>0</v>
      </c>
    </row>
    <row r="64" spans="1:3" ht="21.6" customHeight="1" x14ac:dyDescent="0.25">
      <c r="A64" s="13" t="s">
        <v>123</v>
      </c>
      <c r="B64" s="14" t="s">
        <v>123</v>
      </c>
      <c r="C64" s="23">
        <v>0</v>
      </c>
    </row>
    <row r="65" spans="1:10" ht="21.6" customHeight="1" x14ac:dyDescent="0.25">
      <c r="A65" s="13"/>
      <c r="B65" s="11" t="s">
        <v>22</v>
      </c>
      <c r="C65" s="23">
        <f>SUM(C61:C64)</f>
        <v>0</v>
      </c>
    </row>
    <row r="66" spans="1:10" ht="21.6" customHeight="1" x14ac:dyDescent="0.25">
      <c r="A66" s="82" t="s">
        <v>125</v>
      </c>
      <c r="B66" s="82"/>
      <c r="C66" s="82"/>
    </row>
    <row r="67" spans="1:10" ht="21.6" customHeight="1" x14ac:dyDescent="0.25">
      <c r="A67" s="13" t="s">
        <v>126</v>
      </c>
      <c r="B67" s="4"/>
      <c r="C67" s="23">
        <v>0</v>
      </c>
    </row>
    <row r="68" spans="1:10" ht="21.6" customHeight="1" x14ac:dyDescent="0.25">
      <c r="A68" s="25" t="s">
        <v>127</v>
      </c>
      <c r="B68" s="4" t="s">
        <v>128</v>
      </c>
      <c r="C68" s="23">
        <v>0</v>
      </c>
    </row>
    <row r="69" spans="1:10" ht="21.6" customHeight="1" x14ac:dyDescent="0.25">
      <c r="A69" s="13" t="s">
        <v>57</v>
      </c>
      <c r="B69" s="14" t="s">
        <v>129</v>
      </c>
      <c r="C69" s="23">
        <v>0</v>
      </c>
    </row>
    <row r="70" spans="1:10" ht="21.6" customHeight="1" x14ac:dyDescent="0.25">
      <c r="A70" s="13"/>
      <c r="B70" s="11" t="s">
        <v>130</v>
      </c>
      <c r="C70" s="23">
        <f>SUM(C67:C69)</f>
        <v>0</v>
      </c>
    </row>
    <row r="71" spans="1:10" ht="21.6" customHeight="1" x14ac:dyDescent="0.25">
      <c r="A71" s="82" t="s">
        <v>131</v>
      </c>
      <c r="B71" s="82"/>
      <c r="C71" s="82"/>
    </row>
    <row r="72" spans="1:10" ht="21.6" customHeight="1" x14ac:dyDescent="0.25">
      <c r="A72" s="13" t="s">
        <v>132</v>
      </c>
      <c r="B72" s="4" t="s">
        <v>133</v>
      </c>
      <c r="C72" s="23">
        <v>0</v>
      </c>
    </row>
    <row r="73" spans="1:10" ht="21.6" customHeight="1" x14ac:dyDescent="0.25">
      <c r="A73" s="7" t="s">
        <v>134</v>
      </c>
      <c r="B73" s="36" t="s">
        <v>135</v>
      </c>
      <c r="C73" s="23">
        <v>68</v>
      </c>
    </row>
    <row r="74" spans="1:10" ht="39.950000000000003" customHeight="1" x14ac:dyDescent="0.25">
      <c r="A74" s="13" t="s">
        <v>136</v>
      </c>
      <c r="B74" s="14" t="s">
        <v>309</v>
      </c>
      <c r="C74" s="23">
        <v>52</v>
      </c>
    </row>
    <row r="75" spans="1:10" ht="21.6" customHeight="1" x14ac:dyDescent="0.25">
      <c r="A75" s="13" t="s">
        <v>524</v>
      </c>
      <c r="B75" s="42" t="s">
        <v>525</v>
      </c>
      <c r="C75" s="23">
        <v>0</v>
      </c>
      <c r="H75"/>
      <c r="J75" s="31"/>
    </row>
    <row r="76" spans="1:10" ht="21.6" customHeight="1" x14ac:dyDescent="0.25">
      <c r="A76" s="25"/>
      <c r="B76" s="27" t="s">
        <v>140</v>
      </c>
      <c r="C76" s="23">
        <f>SUM(C72:C75)</f>
        <v>120</v>
      </c>
    </row>
    <row r="77" spans="1:10" ht="21.6" customHeight="1" x14ac:dyDescent="0.25">
      <c r="A77" s="25"/>
      <c r="B77" s="27" t="s">
        <v>22</v>
      </c>
      <c r="C77" s="23">
        <f>C39+C47+C51+C56+C59+C65+C70+C76</f>
        <v>347</v>
      </c>
    </row>
    <row r="78" spans="1:10" ht="21.6" customHeight="1" x14ac:dyDescent="0.25">
      <c r="A78" s="82" t="s">
        <v>142</v>
      </c>
      <c r="B78" s="82"/>
      <c r="C78" s="82"/>
    </row>
    <row r="79" spans="1:10" ht="21.6" customHeight="1" x14ac:dyDescent="0.25">
      <c r="A79" s="25" t="s">
        <v>143</v>
      </c>
      <c r="B79" s="4"/>
      <c r="C79" s="6" t="str">
        <f>IF(('July 2026 - September 2026'!C78)+SUM(E91+E100+E110) &lt; 0,(('July 2026 - September 2026'!C78))+SUM(E91+E100+E110), TEXT((('July 2026 - September 2026'!C78))+SUM(E91+E100+E110),"+$0.00"))</f>
        <v>+$0.00</v>
      </c>
    </row>
    <row r="80" spans="1:10" ht="21.6" customHeight="1" x14ac:dyDescent="0.25">
      <c r="A80" s="25" t="s">
        <v>144</v>
      </c>
      <c r="B80" s="4"/>
      <c r="C80" s="6">
        <v>0</v>
      </c>
    </row>
    <row r="81" spans="1:8" ht="21.6" customHeight="1" x14ac:dyDescent="0.25">
      <c r="A81" s="25" t="s">
        <v>145</v>
      </c>
      <c r="B81" s="4"/>
      <c r="C81" s="6" t="str">
        <f>IF(('July 2026 - September 2026'!C80)+SUM(0) &lt; 0,(('July 2026 - September 2026'!C80))+SUM(0), TEXT((('July 2026 - September 2026'!C80))+SUM(0),"+$0.00"))</f>
        <v>+$0.00</v>
      </c>
    </row>
    <row r="82" spans="1:8" ht="43.15" customHeight="1" x14ac:dyDescent="0.25">
      <c r="A82" s="13" t="s">
        <v>146</v>
      </c>
      <c r="B82" s="4"/>
      <c r="C82" s="6">
        <v>0</v>
      </c>
    </row>
    <row r="83" spans="1:8" ht="43.15" customHeight="1" x14ac:dyDescent="0.25">
      <c r="A83" s="13" t="s">
        <v>147</v>
      </c>
      <c r="B83" s="4"/>
      <c r="C83" s="6">
        <v>0</v>
      </c>
    </row>
    <row r="84" spans="1:8" ht="21.6" customHeight="1" x14ac:dyDescent="0.25">
      <c r="A84" s="25"/>
      <c r="B84" s="27" t="s">
        <v>148</v>
      </c>
      <c r="C84" s="6">
        <f>C79+C80+C81+C82+C83</f>
        <v>0</v>
      </c>
    </row>
    <row r="85" spans="1:8" ht="21.6" customHeight="1" x14ac:dyDescent="0.25">
      <c r="A85" s="13"/>
      <c r="B85" s="11" t="s">
        <v>149</v>
      </c>
      <c r="C85" s="23">
        <f>C77</f>
        <v>347</v>
      </c>
      <c r="H85" s="43"/>
    </row>
    <row r="86" spans="1:8" ht="21.6" customHeight="1" x14ac:dyDescent="0.25">
      <c r="A86" s="15"/>
      <c r="B86" s="15"/>
    </row>
    <row r="87" spans="1:8" ht="21.6" customHeight="1" x14ac:dyDescent="0.25">
      <c r="A87" s="15"/>
      <c r="B87" s="15"/>
    </row>
    <row r="88" spans="1:8" ht="21.6" customHeight="1" x14ac:dyDescent="0.25">
      <c r="A88" s="131" t="s">
        <v>453</v>
      </c>
      <c r="B88" s="131"/>
      <c r="C88" s="131"/>
      <c r="D88" s="131"/>
      <c r="E88" s="131"/>
      <c r="H88"/>
    </row>
    <row r="89" spans="1:8" ht="21.6" customHeight="1" x14ac:dyDescent="0.25">
      <c r="A89" s="78" t="s">
        <v>151</v>
      </c>
      <c r="B89" s="78"/>
      <c r="C89" s="78" t="s">
        <v>30</v>
      </c>
      <c r="D89" s="78"/>
      <c r="E89" s="28" t="s">
        <v>31</v>
      </c>
      <c r="H89"/>
    </row>
    <row r="90" spans="1:8" ht="43.15" customHeight="1" x14ac:dyDescent="0.25">
      <c r="A90" s="108" t="s">
        <v>131</v>
      </c>
      <c r="B90" s="109"/>
      <c r="C90" s="80" t="s">
        <v>352</v>
      </c>
      <c r="D90" s="80"/>
      <c r="E90" s="23">
        <v>150</v>
      </c>
      <c r="H90"/>
    </row>
    <row r="91" spans="1:8" ht="21.6" customHeight="1" x14ac:dyDescent="0.25">
      <c r="A91" s="110"/>
      <c r="B91" s="111"/>
      <c r="C91" s="73" t="s">
        <v>376</v>
      </c>
      <c r="D91" s="73"/>
      <c r="E91" s="23">
        <v>0</v>
      </c>
      <c r="H91"/>
    </row>
    <row r="92" spans="1:8" ht="39.950000000000003" customHeight="1" x14ac:dyDescent="0.25">
      <c r="A92" s="112"/>
      <c r="B92" s="113"/>
      <c r="C92" s="106" t="s">
        <v>544</v>
      </c>
      <c r="D92" s="105"/>
      <c r="E92" s="23">
        <v>0</v>
      </c>
    </row>
    <row r="93" spans="1:8" ht="21.6" customHeight="1" x14ac:dyDescent="0.25">
      <c r="A93" s="74" t="s">
        <v>152</v>
      </c>
      <c r="B93" s="74"/>
      <c r="C93" s="73"/>
      <c r="D93" s="73"/>
      <c r="E93" s="23">
        <f>C85</f>
        <v>347</v>
      </c>
      <c r="H93"/>
    </row>
    <row r="94" spans="1:8" ht="21.6" customHeight="1" x14ac:dyDescent="0.25">
      <c r="A94" s="74"/>
      <c r="B94" s="74"/>
      <c r="C94" s="81" t="s">
        <v>153</v>
      </c>
      <c r="D94" s="81"/>
      <c r="E94" s="6">
        <f>('July 2026 - September 2026'!E112+E14)-SUM(E90:E93)</f>
        <v>33558.400000000001</v>
      </c>
      <c r="H94"/>
    </row>
    <row r="95" spans="1:8" ht="21.6" customHeight="1" x14ac:dyDescent="0.25">
      <c r="H95"/>
    </row>
    <row r="96" spans="1:8" ht="21.6" customHeight="1" x14ac:dyDescent="0.25">
      <c r="A96" s="78" t="s">
        <v>454</v>
      </c>
      <c r="B96" s="78"/>
      <c r="C96" s="78"/>
      <c r="D96" s="78"/>
      <c r="E96" s="78"/>
      <c r="H96"/>
    </row>
    <row r="97" spans="1:8" ht="21.6" customHeight="1" x14ac:dyDescent="0.25">
      <c r="A97" s="78" t="s">
        <v>151</v>
      </c>
      <c r="B97" s="78"/>
      <c r="C97" s="78" t="s">
        <v>30</v>
      </c>
      <c r="D97" s="78"/>
      <c r="E97" s="28" t="s">
        <v>31</v>
      </c>
      <c r="H97"/>
    </row>
    <row r="98" spans="1:8" ht="21.6" customHeight="1" x14ac:dyDescent="0.25">
      <c r="A98" s="74" t="s">
        <v>455</v>
      </c>
      <c r="B98" s="74"/>
      <c r="C98" s="73"/>
      <c r="D98" s="73"/>
      <c r="E98" s="6">
        <f>E94</f>
        <v>33558.400000000001</v>
      </c>
      <c r="H98"/>
    </row>
    <row r="99" spans="1:8" ht="21.6" customHeight="1" x14ac:dyDescent="0.25">
      <c r="A99" s="108" t="s">
        <v>131</v>
      </c>
      <c r="B99" s="109"/>
      <c r="C99" s="73" t="s">
        <v>358</v>
      </c>
      <c r="D99" s="73"/>
      <c r="E99" s="23">
        <v>0</v>
      </c>
      <c r="H99"/>
    </row>
    <row r="100" spans="1:8" ht="21.6" customHeight="1" x14ac:dyDescent="0.25">
      <c r="A100" s="110"/>
      <c r="B100" s="111"/>
      <c r="C100" s="73" t="s">
        <v>376</v>
      </c>
      <c r="D100" s="73"/>
      <c r="E100" s="23">
        <v>0</v>
      </c>
      <c r="H100"/>
    </row>
    <row r="101" spans="1:8" ht="39.950000000000003" customHeight="1" x14ac:dyDescent="0.25">
      <c r="A101" s="112"/>
      <c r="B101" s="113"/>
      <c r="C101" s="106" t="s">
        <v>544</v>
      </c>
      <c r="D101" s="105"/>
      <c r="E101" s="23">
        <v>0</v>
      </c>
    </row>
    <row r="102" spans="1:8" ht="21.6" customHeight="1" x14ac:dyDescent="0.25">
      <c r="A102" s="74" t="s">
        <v>152</v>
      </c>
      <c r="B102" s="74"/>
      <c r="C102" s="73"/>
      <c r="D102" s="73"/>
      <c r="E102" s="23">
        <f>C85</f>
        <v>347</v>
      </c>
      <c r="H102"/>
    </row>
    <row r="103" spans="1:8" ht="21.6" customHeight="1" x14ac:dyDescent="0.25">
      <c r="A103" s="74"/>
      <c r="B103" s="74"/>
      <c r="C103" s="77" t="s">
        <v>163</v>
      </c>
      <c r="D103" s="77"/>
      <c r="E103" s="6">
        <f>(E20+E98)-SUM(E99:E102)</f>
        <v>35616.400000000001</v>
      </c>
      <c r="H103"/>
    </row>
    <row r="104" spans="1:8" ht="21.6" customHeight="1" x14ac:dyDescent="0.25">
      <c r="A104" s="30"/>
      <c r="B104" s="30"/>
      <c r="C104" s="30"/>
      <c r="D104" s="30"/>
      <c r="E104" s="30"/>
      <c r="H104"/>
    </row>
    <row r="105" spans="1:8" ht="21.6" customHeight="1" x14ac:dyDescent="0.25">
      <c r="A105" s="30"/>
      <c r="B105" s="30"/>
      <c r="C105" s="30"/>
      <c r="D105" s="30"/>
      <c r="E105" s="30"/>
      <c r="H105"/>
    </row>
    <row r="106" spans="1:8" ht="21.6" customHeight="1" x14ac:dyDescent="0.25">
      <c r="A106" s="131" t="s">
        <v>456</v>
      </c>
      <c r="B106" s="131"/>
      <c r="C106" s="131"/>
      <c r="D106" s="131"/>
      <c r="E106" s="131"/>
      <c r="H106"/>
    </row>
    <row r="107" spans="1:8" ht="21.6" customHeight="1" x14ac:dyDescent="0.25">
      <c r="A107" s="78" t="s">
        <v>151</v>
      </c>
      <c r="B107" s="78"/>
      <c r="C107" s="78" t="s">
        <v>30</v>
      </c>
      <c r="D107" s="78"/>
      <c r="E107" s="28" t="s">
        <v>31</v>
      </c>
      <c r="H107"/>
    </row>
    <row r="108" spans="1:8" ht="21.6" customHeight="1" x14ac:dyDescent="0.25">
      <c r="A108" s="74" t="s">
        <v>457</v>
      </c>
      <c r="B108" s="74"/>
      <c r="C108" s="73"/>
      <c r="D108" s="73"/>
      <c r="E108" s="6">
        <f>E103</f>
        <v>35616.400000000001</v>
      </c>
      <c r="H108"/>
    </row>
    <row r="109" spans="1:8" ht="43.15" customHeight="1" x14ac:dyDescent="0.25">
      <c r="A109" s="108" t="s">
        <v>131</v>
      </c>
      <c r="B109" s="109"/>
      <c r="C109" s="80" t="s">
        <v>352</v>
      </c>
      <c r="D109" s="80"/>
      <c r="E109" s="23">
        <v>150</v>
      </c>
      <c r="H109"/>
    </row>
    <row r="110" spans="1:8" ht="21.6" customHeight="1" x14ac:dyDescent="0.25">
      <c r="A110" s="110"/>
      <c r="B110" s="111"/>
      <c r="C110" s="73" t="s">
        <v>376</v>
      </c>
      <c r="D110" s="73"/>
      <c r="E110" s="23">
        <v>0</v>
      </c>
    </row>
    <row r="111" spans="1:8" ht="39.950000000000003" customHeight="1" x14ac:dyDescent="0.25">
      <c r="A111" s="112"/>
      <c r="B111" s="113"/>
      <c r="C111" s="106" t="s">
        <v>544</v>
      </c>
      <c r="D111" s="105"/>
      <c r="E111" s="23">
        <v>0</v>
      </c>
    </row>
    <row r="112" spans="1:8" ht="21.6" customHeight="1" x14ac:dyDescent="0.25">
      <c r="A112" s="74" t="s">
        <v>152</v>
      </c>
      <c r="B112" s="74"/>
      <c r="C112" s="73"/>
      <c r="D112" s="73"/>
      <c r="E112" s="23">
        <f>C85</f>
        <v>347</v>
      </c>
    </row>
    <row r="113" spans="1:5" ht="21.6" customHeight="1" x14ac:dyDescent="0.25">
      <c r="A113" s="74"/>
      <c r="B113" s="74"/>
      <c r="C113" s="77" t="s">
        <v>163</v>
      </c>
      <c r="D113" s="77"/>
      <c r="E113" s="6">
        <f>(E28+E108)-SUM(E109:E112)</f>
        <v>37660.400000000001</v>
      </c>
    </row>
    <row r="114" spans="1:5" ht="13.5" customHeight="1" x14ac:dyDescent="0.25">
      <c r="A114" s="15"/>
      <c r="B114" s="15"/>
    </row>
    <row r="115" spans="1:5" ht="13.5" customHeight="1" x14ac:dyDescent="0.25">
      <c r="A115" s="15"/>
      <c r="B115" s="15"/>
    </row>
    <row r="116" spans="1:5" ht="13.5" customHeight="1" x14ac:dyDescent="0.25">
      <c r="A116" s="15"/>
      <c r="B116" s="15"/>
    </row>
    <row r="117" spans="1:5" ht="13.5" customHeight="1" x14ac:dyDescent="0.25">
      <c r="A117" s="15"/>
      <c r="B117" s="15"/>
    </row>
    <row r="118" spans="1:5" ht="13.5" customHeight="1" x14ac:dyDescent="0.25">
      <c r="A118" s="15"/>
      <c r="B118" s="15"/>
    </row>
    <row r="119" spans="1:5" ht="13.5" customHeight="1" x14ac:dyDescent="0.25">
      <c r="A119" s="15"/>
      <c r="B119" s="15"/>
    </row>
    <row r="120" spans="1:5" ht="13.5" customHeight="1" x14ac:dyDescent="0.25">
      <c r="A120" s="15"/>
      <c r="B120" s="15"/>
    </row>
    <row r="121" spans="1:5" ht="13.5" customHeight="1" x14ac:dyDescent="0.25">
      <c r="A121" s="15"/>
      <c r="B121" s="15"/>
    </row>
    <row r="122" spans="1:5" ht="13.5" customHeight="1" x14ac:dyDescent="0.25">
      <c r="A122" s="15"/>
      <c r="B122" s="15"/>
    </row>
    <row r="123" spans="1:5" ht="13.5" customHeight="1" x14ac:dyDescent="0.25">
      <c r="A123" s="15"/>
      <c r="B123" s="15"/>
    </row>
    <row r="124" spans="1:5" ht="13.5" customHeight="1" x14ac:dyDescent="0.25">
      <c r="A124" s="15"/>
      <c r="B124" s="15"/>
    </row>
    <row r="125" spans="1:5" ht="13.5" customHeight="1" x14ac:dyDescent="0.25">
      <c r="A125" s="15"/>
      <c r="B125" s="15"/>
    </row>
    <row r="126" spans="1:5" ht="13.5" customHeight="1" x14ac:dyDescent="0.25">
      <c r="A126" s="15"/>
      <c r="B126" s="15"/>
    </row>
    <row r="127" spans="1:5" ht="13.5" customHeight="1" x14ac:dyDescent="0.25">
      <c r="A127" s="15"/>
      <c r="B127" s="15"/>
    </row>
    <row r="128" spans="1:5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  <row r="1026" spans="1:2" ht="13.5" customHeight="1" x14ac:dyDescent="0.25">
      <c r="A1026" s="15"/>
      <c r="B1026" s="15"/>
    </row>
  </sheetData>
  <mergeCells count="72">
    <mergeCell ref="C92:D92"/>
    <mergeCell ref="C101:D101"/>
    <mergeCell ref="C111:D111"/>
    <mergeCell ref="A109:B111"/>
    <mergeCell ref="A99:B101"/>
    <mergeCell ref="A90:B92"/>
    <mergeCell ref="C90:D90"/>
    <mergeCell ref="C91:D91"/>
    <mergeCell ref="A93:B93"/>
    <mergeCell ref="C93:D93"/>
    <mergeCell ref="A94:B94"/>
    <mergeCell ref="C94:D94"/>
    <mergeCell ref="A96:E96"/>
    <mergeCell ref="A97:B97"/>
    <mergeCell ref="C97:D97"/>
    <mergeCell ref="A98:B98"/>
    <mergeCell ref="A1:E1"/>
    <mergeCell ref="A4:B4"/>
    <mergeCell ref="A5:B5"/>
    <mergeCell ref="A8:E8"/>
    <mergeCell ref="C9:D9"/>
    <mergeCell ref="C10:D10"/>
    <mergeCell ref="C11:D11"/>
    <mergeCell ref="C12:D12"/>
    <mergeCell ref="C13:D13"/>
    <mergeCell ref="A14:B14"/>
    <mergeCell ref="C14:D14"/>
    <mergeCell ref="A16:E16"/>
    <mergeCell ref="C17:D17"/>
    <mergeCell ref="C18:D18"/>
    <mergeCell ref="C19:D19"/>
    <mergeCell ref="A20:B20"/>
    <mergeCell ref="C20:D20"/>
    <mergeCell ref="A22:E22"/>
    <mergeCell ref="C23:D23"/>
    <mergeCell ref="C24:D24"/>
    <mergeCell ref="C25:D25"/>
    <mergeCell ref="C26:D26"/>
    <mergeCell ref="C27:D27"/>
    <mergeCell ref="A28:B28"/>
    <mergeCell ref="C28:D28"/>
    <mergeCell ref="A33:C33"/>
    <mergeCell ref="A35:C35"/>
    <mergeCell ref="A40:C41"/>
    <mergeCell ref="A48:C48"/>
    <mergeCell ref="A52:C52"/>
    <mergeCell ref="A57:C57"/>
    <mergeCell ref="A60:C60"/>
    <mergeCell ref="A66:C66"/>
    <mergeCell ref="A71:C71"/>
    <mergeCell ref="A78:C78"/>
    <mergeCell ref="A88:E88"/>
    <mergeCell ref="A89:B89"/>
    <mergeCell ref="C89:D89"/>
    <mergeCell ref="C98:D98"/>
    <mergeCell ref="C99:D99"/>
    <mergeCell ref="C100:D100"/>
    <mergeCell ref="A102:B102"/>
    <mergeCell ref="C102:D102"/>
    <mergeCell ref="A103:B103"/>
    <mergeCell ref="C103:D103"/>
    <mergeCell ref="A106:E106"/>
    <mergeCell ref="A108:B108"/>
    <mergeCell ref="C108:D108"/>
    <mergeCell ref="A107:B107"/>
    <mergeCell ref="C107:D107"/>
    <mergeCell ref="C109:D109"/>
    <mergeCell ref="C110:D110"/>
    <mergeCell ref="A112:B112"/>
    <mergeCell ref="C112:D112"/>
    <mergeCell ref="A113:B113"/>
    <mergeCell ref="C113:D113"/>
  </mergeCells>
  <conditionalFormatting sqref="C34:C40">
    <cfRule type="cellIs" dxfId="36" priority="15" operator="equal">
      <formula>0</formula>
    </cfRule>
  </conditionalFormatting>
  <conditionalFormatting sqref="C42:C47 C49:C51 C53:C56 C58:C59 C85">
    <cfRule type="cellIs" dxfId="35" priority="23" operator="equal">
      <formula>0</formula>
    </cfRule>
  </conditionalFormatting>
  <conditionalFormatting sqref="C61:C70">
    <cfRule type="cellIs" dxfId="34" priority="14" operator="equal">
      <formula>0</formula>
    </cfRule>
  </conditionalFormatting>
  <conditionalFormatting sqref="C72:C77">
    <cfRule type="cellIs" dxfId="33" priority="7" operator="equal">
      <formula>0</formula>
    </cfRule>
  </conditionalFormatting>
  <conditionalFormatting sqref="C75">
    <cfRule type="cellIs" dxfId="32" priority="8" operator="equal">
      <formula>0</formula>
    </cfRule>
  </conditionalFormatting>
  <conditionalFormatting sqref="D35:I35">
    <cfRule type="cellIs" dxfId="31" priority="18" operator="equal">
      <formula>0</formula>
    </cfRule>
  </conditionalFormatting>
  <conditionalFormatting sqref="E90:E93">
    <cfRule type="cellIs" dxfId="30" priority="5" operator="equal">
      <formula>0</formula>
    </cfRule>
  </conditionalFormatting>
  <conditionalFormatting sqref="E92">
    <cfRule type="cellIs" dxfId="29" priority="6" operator="equal">
      <formula>0</formula>
    </cfRule>
  </conditionalFormatting>
  <conditionalFormatting sqref="E99:E102">
    <cfRule type="cellIs" dxfId="28" priority="3" operator="equal">
      <formula>0</formula>
    </cfRule>
  </conditionalFormatting>
  <conditionalFormatting sqref="E101">
    <cfRule type="cellIs" dxfId="27" priority="4" operator="equal">
      <formula>0</formula>
    </cfRule>
  </conditionalFormatting>
  <conditionalFormatting sqref="E109:E112">
    <cfRule type="cellIs" dxfId="26" priority="1" operator="equal">
      <formula>0</formula>
    </cfRule>
  </conditionalFormatting>
  <conditionalFormatting sqref="E111">
    <cfRule type="cellIs" dxfId="25" priority="2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W1025"/>
  <sheetViews>
    <sheetView topLeftCell="A67" zoomScaleNormal="100" workbookViewId="0">
      <selection activeCell="G111" sqref="G111"/>
    </sheetView>
  </sheetViews>
  <sheetFormatPr defaultColWidth="11.5703125" defaultRowHeight="15" x14ac:dyDescent="0.25"/>
  <cols>
    <col min="1" max="2" width="32.42578125" customWidth="1"/>
    <col min="3" max="5" width="23.28515625" customWidth="1"/>
    <col min="6" max="6" width="9" customWidth="1"/>
    <col min="7" max="7" width="38.85546875" customWidth="1"/>
    <col min="8" max="8" width="10.7109375" style="31" customWidth="1"/>
    <col min="9" max="9" width="19.42578125" customWidth="1"/>
    <col min="10" max="25" width="9" customWidth="1"/>
  </cols>
  <sheetData>
    <row r="1" spans="1:75" ht="21.6" customHeight="1" x14ac:dyDescent="0.25">
      <c r="A1" s="94" t="s">
        <v>458</v>
      </c>
      <c r="B1" s="94"/>
      <c r="C1" s="94"/>
      <c r="D1" s="94"/>
      <c r="E1" s="94"/>
      <c r="F1" s="15"/>
      <c r="G1" s="15"/>
      <c r="H1" s="20"/>
      <c r="I1" s="15"/>
    </row>
    <row r="2" spans="1:75" ht="21.6" customHeight="1" x14ac:dyDescent="0.25">
      <c r="A2" s="3"/>
      <c r="B2" s="3"/>
      <c r="C2" s="3"/>
      <c r="D2" s="3"/>
      <c r="E2" s="3"/>
    </row>
    <row r="3" spans="1:75" ht="64.900000000000006" customHeight="1" x14ac:dyDescent="0.25">
      <c r="A3" s="7" t="s">
        <v>6</v>
      </c>
      <c r="B3" s="7" t="s">
        <v>180</v>
      </c>
      <c r="C3" s="6">
        <f>E112</f>
        <v>43888.4</v>
      </c>
      <c r="D3" s="12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</row>
    <row r="4" spans="1:75" ht="21.6" customHeight="1" x14ac:dyDescent="0.25">
      <c r="A4" s="103" t="s">
        <v>22</v>
      </c>
      <c r="B4" s="103"/>
      <c r="C4" s="6">
        <f>SUM(C3)</f>
        <v>43888.4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</row>
    <row r="5" spans="1:75" ht="21.6" customHeight="1" x14ac:dyDescent="0.25">
      <c r="A5" s="77" t="s">
        <v>24</v>
      </c>
      <c r="B5" s="77"/>
      <c r="C5" s="6">
        <f>C83</f>
        <v>0</v>
      </c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</row>
    <row r="6" spans="1:75" ht="21.6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</row>
    <row r="7" spans="1:75" ht="21.6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</row>
    <row r="8" spans="1:75" ht="21.6" customHeight="1" x14ac:dyDescent="0.25">
      <c r="A8" s="129" t="s">
        <v>459</v>
      </c>
      <c r="B8" s="129"/>
      <c r="C8" s="129"/>
      <c r="D8" s="129"/>
      <c r="E8" s="12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</row>
    <row r="9" spans="1:75" ht="21.6" customHeight="1" x14ac:dyDescent="0.25">
      <c r="A9" s="1" t="s">
        <v>4</v>
      </c>
      <c r="B9" s="1" t="s">
        <v>29</v>
      </c>
      <c r="C9" s="89" t="s">
        <v>30</v>
      </c>
      <c r="D9" s="89"/>
      <c r="E9" s="5" t="s">
        <v>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</row>
    <row r="10" spans="1:75" ht="21.6" customHeight="1" x14ac:dyDescent="0.25">
      <c r="A10" s="13" t="s">
        <v>460</v>
      </c>
      <c r="B10" s="14" t="s">
        <v>34</v>
      </c>
      <c r="C10" s="73" t="s">
        <v>35</v>
      </c>
      <c r="D10" s="73"/>
      <c r="E10" s="6">
        <v>2405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</row>
    <row r="11" spans="1:75" ht="21.6" customHeight="1" x14ac:dyDescent="0.25">
      <c r="A11" s="13" t="s">
        <v>461</v>
      </c>
      <c r="B11" s="14" t="s">
        <v>263</v>
      </c>
      <c r="C11" s="80" t="s">
        <v>35</v>
      </c>
      <c r="D11" s="80"/>
      <c r="E11" s="6">
        <v>68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</row>
    <row r="12" spans="1:75" ht="21.6" customHeight="1" x14ac:dyDescent="0.25">
      <c r="A12" s="13" t="s">
        <v>462</v>
      </c>
      <c r="B12" s="14" t="s">
        <v>57</v>
      </c>
      <c r="C12" s="73" t="s">
        <v>201</v>
      </c>
      <c r="D12" s="73"/>
      <c r="E12" s="6">
        <v>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</row>
    <row r="13" spans="1:75" ht="21.6" customHeight="1" x14ac:dyDescent="0.25">
      <c r="A13" s="85"/>
      <c r="B13" s="85"/>
      <c r="C13" s="77" t="s">
        <v>37</v>
      </c>
      <c r="D13" s="77"/>
      <c r="E13" s="6">
        <f>SUM(E10:E12)</f>
        <v>2473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</row>
    <row r="14" spans="1:75" ht="21.6" customHeight="1" x14ac:dyDescent="0.25">
      <c r="A14" s="15"/>
      <c r="B14" s="15"/>
      <c r="C14" s="5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</row>
    <row r="15" spans="1:75" ht="21.6" customHeight="1" x14ac:dyDescent="0.25">
      <c r="A15" s="129" t="s">
        <v>463</v>
      </c>
      <c r="B15" s="129"/>
      <c r="C15" s="129"/>
      <c r="D15" s="129"/>
      <c r="E15" s="12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</row>
    <row r="16" spans="1:75" ht="21.6" customHeight="1" x14ac:dyDescent="0.25">
      <c r="A16" s="1" t="s">
        <v>4</v>
      </c>
      <c r="B16" s="1" t="s">
        <v>29</v>
      </c>
      <c r="C16" s="89" t="s">
        <v>30</v>
      </c>
      <c r="D16" s="89"/>
      <c r="E16" s="5" t="s">
        <v>31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</row>
    <row r="17" spans="1:75" ht="21.6" customHeight="1" x14ac:dyDescent="0.25">
      <c r="A17" s="13" t="s">
        <v>464</v>
      </c>
      <c r="B17" s="14" t="s">
        <v>34</v>
      </c>
      <c r="C17" s="73" t="s">
        <v>35</v>
      </c>
      <c r="D17" s="73"/>
      <c r="E17" s="6">
        <v>2405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</row>
    <row r="18" spans="1:75" ht="21.6" customHeight="1" x14ac:dyDescent="0.25">
      <c r="A18" s="13" t="s">
        <v>465</v>
      </c>
      <c r="B18" s="14" t="s">
        <v>263</v>
      </c>
      <c r="C18" s="80" t="s">
        <v>35</v>
      </c>
      <c r="D18" s="80"/>
      <c r="E18" s="6">
        <v>68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</row>
    <row r="19" spans="1:75" ht="21.6" customHeight="1" x14ac:dyDescent="0.25">
      <c r="A19" s="13" t="s">
        <v>466</v>
      </c>
      <c r="B19" s="14" t="s">
        <v>57</v>
      </c>
      <c r="C19" s="73" t="s">
        <v>201</v>
      </c>
      <c r="D19" s="73"/>
      <c r="E19" s="6">
        <v>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</row>
    <row r="20" spans="1:75" ht="21.6" customHeight="1" x14ac:dyDescent="0.25">
      <c r="A20" s="85"/>
      <c r="B20" s="85"/>
      <c r="C20" s="77" t="s">
        <v>37</v>
      </c>
      <c r="D20" s="77"/>
      <c r="E20" s="6">
        <f>SUM(E17:E19)</f>
        <v>2473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</row>
    <row r="21" spans="1:75" ht="21.6" customHeight="1" x14ac:dyDescent="0.25">
      <c r="A21" s="15"/>
      <c r="B21" s="15"/>
      <c r="C21" s="15"/>
      <c r="D21" s="32"/>
      <c r="E21" s="3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</row>
    <row r="22" spans="1:75" ht="21.6" customHeight="1" x14ac:dyDescent="0.25">
      <c r="A22" s="88" t="s">
        <v>467</v>
      </c>
      <c r="B22" s="88"/>
      <c r="C22" s="88"/>
      <c r="D22" s="88"/>
      <c r="E22" s="88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</row>
    <row r="23" spans="1:75" ht="21.6" customHeight="1" x14ac:dyDescent="0.25">
      <c r="A23" s="1" t="s">
        <v>4</v>
      </c>
      <c r="B23" s="1" t="s">
        <v>29</v>
      </c>
      <c r="C23" s="89" t="s">
        <v>30</v>
      </c>
      <c r="D23" s="89"/>
      <c r="E23" s="5" t="s">
        <v>31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</row>
    <row r="24" spans="1:75" ht="21.6" customHeight="1" x14ac:dyDescent="0.25">
      <c r="A24" s="13" t="s">
        <v>468</v>
      </c>
      <c r="B24" s="14" t="s">
        <v>34</v>
      </c>
      <c r="C24" s="73" t="s">
        <v>35</v>
      </c>
      <c r="D24" s="73"/>
      <c r="E24" s="6">
        <v>2405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</row>
    <row r="25" spans="1:75" ht="21.6" customHeight="1" x14ac:dyDescent="0.25">
      <c r="A25" s="13" t="s">
        <v>469</v>
      </c>
      <c r="B25" s="14" t="s">
        <v>263</v>
      </c>
      <c r="C25" s="80" t="s">
        <v>35</v>
      </c>
      <c r="D25" s="80"/>
      <c r="E25" s="6">
        <v>68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</row>
    <row r="26" spans="1:75" ht="21.6" customHeight="1" x14ac:dyDescent="0.25">
      <c r="A26" s="13" t="s">
        <v>470</v>
      </c>
      <c r="B26" s="14" t="s">
        <v>57</v>
      </c>
      <c r="C26" s="73" t="s">
        <v>201</v>
      </c>
      <c r="D26" s="73"/>
      <c r="E26" s="6">
        <v>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</row>
    <row r="27" spans="1:75" ht="21.6" customHeight="1" x14ac:dyDescent="0.25">
      <c r="A27" s="85"/>
      <c r="B27" s="85"/>
      <c r="C27" s="77" t="s">
        <v>37</v>
      </c>
      <c r="D27" s="77"/>
      <c r="E27" s="6">
        <f>SUM(E24:E26)</f>
        <v>2473</v>
      </c>
    </row>
    <row r="28" spans="1:75" ht="21.6" customHeight="1" x14ac:dyDescent="0.25">
      <c r="A28" s="15"/>
      <c r="B28" s="15"/>
      <c r="C28" s="15"/>
      <c r="D28" s="32"/>
      <c r="E28" s="33"/>
    </row>
    <row r="29" spans="1:75" ht="21.6" customHeight="1" x14ac:dyDescent="0.25">
      <c r="A29" s="15"/>
      <c r="B29" s="15"/>
      <c r="C29" s="15"/>
      <c r="D29" s="32"/>
      <c r="E29" s="33"/>
    </row>
    <row r="30" spans="1:75" ht="21.6" customHeight="1" x14ac:dyDescent="0.25">
      <c r="A30" s="15"/>
      <c r="B30" s="15"/>
      <c r="C30" s="15"/>
      <c r="D30" s="32"/>
      <c r="E30" s="33"/>
    </row>
    <row r="31" spans="1:75" ht="21.6" customHeight="1" x14ac:dyDescent="0.25">
      <c r="A31" s="15"/>
      <c r="B31" s="15"/>
    </row>
    <row r="32" spans="1:75" ht="21.6" customHeight="1" x14ac:dyDescent="0.25">
      <c r="A32" s="83" t="s">
        <v>471</v>
      </c>
      <c r="B32" s="83"/>
      <c r="C32" s="83"/>
    </row>
    <row r="33" spans="1:10" ht="21.6" customHeight="1" x14ac:dyDescent="0.25">
      <c r="A33" s="22" t="s">
        <v>29</v>
      </c>
      <c r="B33" s="22" t="s">
        <v>30</v>
      </c>
      <c r="C33" s="9" t="s">
        <v>31</v>
      </c>
      <c r="D33" s="20"/>
    </row>
    <row r="34" spans="1:10" ht="21.6" customHeight="1" x14ac:dyDescent="0.25">
      <c r="A34" s="82" t="s">
        <v>71</v>
      </c>
      <c r="B34" s="82"/>
      <c r="C34" s="82"/>
    </row>
    <row r="35" spans="1:10" ht="21.6" customHeight="1" x14ac:dyDescent="0.25">
      <c r="A35" s="13" t="s">
        <v>259</v>
      </c>
      <c r="B35" s="14"/>
      <c r="C35" s="23">
        <v>78</v>
      </c>
      <c r="J35" s="45"/>
    </row>
    <row r="36" spans="1:10" ht="21.6" customHeight="1" x14ac:dyDescent="0.25">
      <c r="A36" s="13" t="s">
        <v>48</v>
      </c>
      <c r="B36" s="4"/>
      <c r="C36" s="23">
        <v>0</v>
      </c>
    </row>
    <row r="37" spans="1:10" ht="21.6" customHeight="1" x14ac:dyDescent="0.25">
      <c r="A37" s="13" t="s">
        <v>74</v>
      </c>
      <c r="B37" s="14" t="s">
        <v>75</v>
      </c>
      <c r="C37" s="23">
        <v>149</v>
      </c>
    </row>
    <row r="38" spans="1:10" ht="21.6" customHeight="1" x14ac:dyDescent="0.25">
      <c r="A38" s="25"/>
      <c r="B38" s="11" t="s">
        <v>77</v>
      </c>
      <c r="C38" s="23">
        <f>SUM(C35:C37)</f>
        <v>227</v>
      </c>
    </row>
    <row r="39" spans="1:10" ht="21.6" customHeight="1" x14ac:dyDescent="0.25">
      <c r="A39" s="82" t="s">
        <v>281</v>
      </c>
      <c r="B39" s="82"/>
      <c r="C39" s="82"/>
    </row>
    <row r="40" spans="1:10" ht="21.6" customHeight="1" x14ac:dyDescent="0.25">
      <c r="A40" s="82"/>
      <c r="B40" s="82"/>
      <c r="C40" s="82"/>
    </row>
    <row r="41" spans="1:10" ht="21.6" customHeight="1" x14ac:dyDescent="0.25">
      <c r="A41" s="13" t="s">
        <v>82</v>
      </c>
      <c r="B41" s="14"/>
      <c r="C41" s="23">
        <v>0</v>
      </c>
    </row>
    <row r="42" spans="1:10" ht="21.6" customHeight="1" x14ac:dyDescent="0.25">
      <c r="A42" s="13" t="s">
        <v>84</v>
      </c>
      <c r="B42" s="14"/>
      <c r="C42" s="23">
        <v>0</v>
      </c>
    </row>
    <row r="43" spans="1:10" ht="21.6" customHeight="1" x14ac:dyDescent="0.25">
      <c r="A43" s="13" t="s">
        <v>86</v>
      </c>
      <c r="B43" s="14"/>
      <c r="C43" s="23">
        <v>0</v>
      </c>
    </row>
    <row r="44" spans="1:10" ht="21.6" customHeight="1" x14ac:dyDescent="0.25">
      <c r="A44" s="13" t="s">
        <v>88</v>
      </c>
      <c r="B44" s="14"/>
      <c r="C44" s="23">
        <v>0</v>
      </c>
    </row>
    <row r="45" spans="1:10" ht="43.15" customHeight="1" x14ac:dyDescent="0.25">
      <c r="A45" s="13" t="s">
        <v>146</v>
      </c>
      <c r="B45" s="14"/>
      <c r="C45" s="23">
        <v>0</v>
      </c>
    </row>
    <row r="46" spans="1:10" ht="21.6" customHeight="1" x14ac:dyDescent="0.25">
      <c r="A46" s="13"/>
      <c r="B46" s="11" t="s">
        <v>90</v>
      </c>
      <c r="C46" s="23">
        <f>SUM(C41:C45)</f>
        <v>0</v>
      </c>
    </row>
    <row r="47" spans="1:10" ht="21.6" customHeight="1" x14ac:dyDescent="0.25">
      <c r="A47" s="82" t="s">
        <v>92</v>
      </c>
      <c r="B47" s="82"/>
      <c r="C47" s="82"/>
    </row>
    <row r="48" spans="1:10" ht="21.6" customHeight="1" x14ac:dyDescent="0.25">
      <c r="A48" s="13" t="s">
        <v>94</v>
      </c>
      <c r="B48" s="14" t="s">
        <v>95</v>
      </c>
      <c r="C48" s="23">
        <v>0</v>
      </c>
    </row>
    <row r="49" spans="1:3" ht="21.6" customHeight="1" x14ac:dyDescent="0.25">
      <c r="A49" s="13" t="s">
        <v>97</v>
      </c>
      <c r="B49" s="14" t="s">
        <v>98</v>
      </c>
      <c r="C49" s="23">
        <v>0</v>
      </c>
    </row>
    <row r="50" spans="1:3" ht="21.6" customHeight="1" x14ac:dyDescent="0.25">
      <c r="A50" s="13"/>
      <c r="B50" s="11" t="s">
        <v>100</v>
      </c>
      <c r="C50" s="23">
        <f>SUM(C48:C49)</f>
        <v>0</v>
      </c>
    </row>
    <row r="51" spans="1:3" ht="21.6" customHeight="1" x14ac:dyDescent="0.25">
      <c r="A51" s="82" t="s">
        <v>102</v>
      </c>
      <c r="B51" s="82"/>
      <c r="C51" s="82"/>
    </row>
    <row r="52" spans="1:3" ht="21.6" customHeight="1" x14ac:dyDescent="0.25">
      <c r="A52" s="13" t="s">
        <v>104</v>
      </c>
      <c r="B52" s="14" t="s">
        <v>105</v>
      </c>
      <c r="C52" s="23">
        <v>0</v>
      </c>
    </row>
    <row r="53" spans="1:3" ht="21.6" customHeight="1" x14ac:dyDescent="0.25">
      <c r="A53" s="25"/>
      <c r="B53" s="14" t="s">
        <v>107</v>
      </c>
      <c r="C53" s="23">
        <v>0</v>
      </c>
    </row>
    <row r="54" spans="1:3" ht="21.6" customHeight="1" x14ac:dyDescent="0.25">
      <c r="A54" s="25"/>
      <c r="B54" s="14" t="s">
        <v>109</v>
      </c>
      <c r="C54" s="23">
        <v>0</v>
      </c>
    </row>
    <row r="55" spans="1:3" ht="21.6" customHeight="1" x14ac:dyDescent="0.25">
      <c r="A55" s="25"/>
      <c r="B55" s="11" t="s">
        <v>111</v>
      </c>
      <c r="C55" s="23">
        <f>SUM(C52:C54)</f>
        <v>0</v>
      </c>
    </row>
    <row r="56" spans="1:3" ht="21.6" customHeight="1" x14ac:dyDescent="0.25">
      <c r="A56" s="82" t="s">
        <v>112</v>
      </c>
      <c r="B56" s="82"/>
      <c r="C56" s="82"/>
    </row>
    <row r="57" spans="1:3" ht="21.6" customHeight="1" x14ac:dyDescent="0.25">
      <c r="A57" s="13" t="s">
        <v>113</v>
      </c>
      <c r="B57" s="14" t="s">
        <v>114</v>
      </c>
      <c r="C57" s="23">
        <v>0</v>
      </c>
    </row>
    <row r="58" spans="1:3" ht="21.6" customHeight="1" x14ac:dyDescent="0.25">
      <c r="A58" s="25"/>
      <c r="B58" s="11" t="s">
        <v>115</v>
      </c>
      <c r="C58" s="23">
        <f>SUM(C57)</f>
        <v>0</v>
      </c>
    </row>
    <row r="59" spans="1:3" ht="21.6" customHeight="1" x14ac:dyDescent="0.25">
      <c r="A59" s="82" t="s">
        <v>116</v>
      </c>
      <c r="B59" s="82"/>
      <c r="C59" s="82"/>
    </row>
    <row r="60" spans="1:3" ht="43.15" customHeight="1" x14ac:dyDescent="0.25">
      <c r="A60" s="25" t="s">
        <v>282</v>
      </c>
      <c r="B60" s="14" t="s">
        <v>118</v>
      </c>
      <c r="C60" s="23">
        <v>0</v>
      </c>
    </row>
    <row r="61" spans="1:3" ht="21.6" customHeight="1" x14ac:dyDescent="0.25">
      <c r="A61" s="13" t="s">
        <v>119</v>
      </c>
      <c r="B61" s="14" t="s">
        <v>120</v>
      </c>
      <c r="C61" s="23">
        <v>0</v>
      </c>
    </row>
    <row r="62" spans="1:3" ht="43.15" customHeight="1" x14ac:dyDescent="0.25">
      <c r="A62" s="13" t="s">
        <v>121</v>
      </c>
      <c r="B62" s="14" t="s">
        <v>122</v>
      </c>
      <c r="C62" s="23">
        <v>0</v>
      </c>
    </row>
    <row r="63" spans="1:3" ht="21.6" customHeight="1" x14ac:dyDescent="0.25">
      <c r="A63" s="13" t="s">
        <v>123</v>
      </c>
      <c r="B63" s="14" t="s">
        <v>123</v>
      </c>
      <c r="C63" s="23">
        <v>0</v>
      </c>
    </row>
    <row r="64" spans="1:3" ht="21.6" customHeight="1" x14ac:dyDescent="0.25">
      <c r="A64" s="13"/>
      <c r="B64" s="11" t="s">
        <v>22</v>
      </c>
      <c r="C64" s="23">
        <f>SUM(C60:C63)</f>
        <v>0</v>
      </c>
    </row>
    <row r="65" spans="1:10" ht="21.6" customHeight="1" x14ac:dyDescent="0.25">
      <c r="A65" s="82" t="s">
        <v>125</v>
      </c>
      <c r="B65" s="82"/>
      <c r="C65" s="82"/>
    </row>
    <row r="66" spans="1:10" ht="21.6" customHeight="1" x14ac:dyDescent="0.25">
      <c r="A66" s="13" t="s">
        <v>126</v>
      </c>
      <c r="B66" s="4"/>
      <c r="C66" s="23">
        <v>0</v>
      </c>
    </row>
    <row r="67" spans="1:10" ht="21.6" customHeight="1" x14ac:dyDescent="0.25">
      <c r="A67" s="25" t="s">
        <v>127</v>
      </c>
      <c r="B67" s="4" t="s">
        <v>128</v>
      </c>
      <c r="C67" s="23">
        <v>0</v>
      </c>
    </row>
    <row r="68" spans="1:10" ht="21.6" customHeight="1" x14ac:dyDescent="0.25">
      <c r="A68" s="13" t="s">
        <v>57</v>
      </c>
      <c r="B68" s="14" t="s">
        <v>129</v>
      </c>
      <c r="C68" s="23">
        <v>0</v>
      </c>
    </row>
    <row r="69" spans="1:10" ht="21.6" customHeight="1" x14ac:dyDescent="0.25">
      <c r="A69" s="13"/>
      <c r="B69" s="11" t="s">
        <v>130</v>
      </c>
      <c r="C69" s="23">
        <f>SUM(C66:C68)</f>
        <v>0</v>
      </c>
    </row>
    <row r="70" spans="1:10" ht="21.6" customHeight="1" x14ac:dyDescent="0.25">
      <c r="A70" s="82" t="s">
        <v>131</v>
      </c>
      <c r="B70" s="82"/>
      <c r="C70" s="82"/>
    </row>
    <row r="71" spans="1:10" ht="21.6" customHeight="1" x14ac:dyDescent="0.25">
      <c r="A71" s="13" t="s">
        <v>132</v>
      </c>
      <c r="B71" s="4" t="s">
        <v>133</v>
      </c>
      <c r="C71" s="23">
        <v>0</v>
      </c>
    </row>
    <row r="72" spans="1:10" ht="21.6" customHeight="1" x14ac:dyDescent="0.25">
      <c r="A72" s="7" t="s">
        <v>134</v>
      </c>
      <c r="B72" s="36" t="s">
        <v>135</v>
      </c>
      <c r="C72" s="23">
        <v>68</v>
      </c>
    </row>
    <row r="73" spans="1:10" ht="39.950000000000003" customHeight="1" x14ac:dyDescent="0.25">
      <c r="A73" s="13" t="s">
        <v>136</v>
      </c>
      <c r="B73" s="14" t="s">
        <v>309</v>
      </c>
      <c r="C73" s="23">
        <v>52</v>
      </c>
    </row>
    <row r="74" spans="1:10" ht="21.6" customHeight="1" x14ac:dyDescent="0.25">
      <c r="A74" s="13" t="s">
        <v>524</v>
      </c>
      <c r="B74" s="42" t="s">
        <v>525</v>
      </c>
      <c r="C74" s="23">
        <v>0</v>
      </c>
      <c r="H74"/>
      <c r="J74" s="31"/>
    </row>
    <row r="75" spans="1:10" ht="21.6" customHeight="1" x14ac:dyDescent="0.25">
      <c r="A75" s="25"/>
      <c r="B75" s="27" t="s">
        <v>140</v>
      </c>
      <c r="C75" s="23">
        <f>SUM(C71:C74)</f>
        <v>120</v>
      </c>
    </row>
    <row r="76" spans="1:10" ht="21.6" customHeight="1" x14ac:dyDescent="0.25">
      <c r="A76" s="25"/>
      <c r="B76" s="27" t="s">
        <v>22</v>
      </c>
      <c r="C76" s="23">
        <f>C38+C46+C50+C55+C58+C64+C69+C75</f>
        <v>347</v>
      </c>
    </row>
    <row r="77" spans="1:10" ht="21.6" customHeight="1" x14ac:dyDescent="0.25">
      <c r="A77" s="82" t="s">
        <v>142</v>
      </c>
      <c r="B77" s="82"/>
      <c r="C77" s="82"/>
    </row>
    <row r="78" spans="1:10" ht="21.6" customHeight="1" x14ac:dyDescent="0.25">
      <c r="A78" s="25" t="s">
        <v>143</v>
      </c>
      <c r="B78" s="4"/>
      <c r="C78" s="6" t="str">
        <f>IF(('October 2026 - December 2026'!C78)+SUM(E90+E99+E109) &lt; 0,(('October 2026 - December 2026'!C78))+SUM(E90+E99+E109), TEXT((('October 2026 - December 2026'!C78))+SUM(E90+E99+E109),"+$0.00"))</f>
        <v>+$0.00</v>
      </c>
    </row>
    <row r="79" spans="1:10" ht="21.6" customHeight="1" x14ac:dyDescent="0.25">
      <c r="A79" s="25" t="s">
        <v>144</v>
      </c>
      <c r="B79" s="4"/>
      <c r="C79" s="6">
        <v>0</v>
      </c>
    </row>
    <row r="80" spans="1:10" ht="21.6" customHeight="1" x14ac:dyDescent="0.25">
      <c r="A80" s="25" t="s">
        <v>145</v>
      </c>
      <c r="B80" s="4"/>
      <c r="C80" s="6" t="str">
        <f>IF(('October 2026 - December 2026'!C80)+SUM(0) &lt; 0,(('October 2026 - December 2026'!C80))+SUM(0), TEXT((('October 2026 - December 2026'!C80))+SUM(0),"+$0.00"))</f>
        <v>+$0.00</v>
      </c>
    </row>
    <row r="81" spans="1:8" ht="43.15" customHeight="1" x14ac:dyDescent="0.25">
      <c r="A81" s="13" t="s">
        <v>146</v>
      </c>
      <c r="B81" s="4"/>
      <c r="C81" s="6">
        <v>0</v>
      </c>
    </row>
    <row r="82" spans="1:8" ht="43.15" customHeight="1" x14ac:dyDescent="0.25">
      <c r="A82" s="13" t="s">
        <v>147</v>
      </c>
      <c r="B82" s="4"/>
      <c r="C82" s="6">
        <v>0</v>
      </c>
    </row>
    <row r="83" spans="1:8" ht="21.6" customHeight="1" x14ac:dyDescent="0.25">
      <c r="A83" s="25"/>
      <c r="B83" s="27" t="s">
        <v>148</v>
      </c>
      <c r="C83" s="6">
        <f>C78+C79+C80+C81+C82</f>
        <v>0</v>
      </c>
    </row>
    <row r="84" spans="1:8" ht="21.6" customHeight="1" x14ac:dyDescent="0.25">
      <c r="A84" s="13"/>
      <c r="B84" s="11" t="s">
        <v>149</v>
      </c>
      <c r="C84" s="23">
        <f>C76</f>
        <v>347</v>
      </c>
      <c r="H84" s="43"/>
    </row>
    <row r="85" spans="1:8" ht="21.6" customHeight="1" x14ac:dyDescent="0.25">
      <c r="A85" s="15"/>
      <c r="B85" s="15"/>
    </row>
    <row r="86" spans="1:8" ht="21.6" customHeight="1" x14ac:dyDescent="0.25">
      <c r="A86" s="15"/>
      <c r="B86" s="15"/>
    </row>
    <row r="87" spans="1:8" ht="21.6" customHeight="1" x14ac:dyDescent="0.25">
      <c r="A87" s="131" t="s">
        <v>472</v>
      </c>
      <c r="B87" s="131"/>
      <c r="C87" s="131"/>
      <c r="D87" s="131"/>
      <c r="E87" s="131"/>
      <c r="H87"/>
    </row>
    <row r="88" spans="1:8" ht="21.6" customHeight="1" x14ac:dyDescent="0.25">
      <c r="A88" s="78" t="s">
        <v>151</v>
      </c>
      <c r="B88" s="78"/>
      <c r="C88" s="78" t="s">
        <v>30</v>
      </c>
      <c r="D88" s="78"/>
      <c r="E88" s="28" t="s">
        <v>31</v>
      </c>
      <c r="H88"/>
    </row>
    <row r="89" spans="1:8" ht="21.6" customHeight="1" x14ac:dyDescent="0.25">
      <c r="A89" s="108" t="s">
        <v>131</v>
      </c>
      <c r="B89" s="109"/>
      <c r="C89" s="80" t="s">
        <v>358</v>
      </c>
      <c r="D89" s="80"/>
      <c r="E89" s="23">
        <v>0</v>
      </c>
      <c r="H89"/>
    </row>
    <row r="90" spans="1:8" ht="21.6" customHeight="1" x14ac:dyDescent="0.25">
      <c r="A90" s="110"/>
      <c r="B90" s="111"/>
      <c r="C90" s="73" t="s">
        <v>376</v>
      </c>
      <c r="D90" s="73"/>
      <c r="E90" s="23">
        <v>0</v>
      </c>
      <c r="H90"/>
    </row>
    <row r="91" spans="1:8" ht="39.950000000000003" customHeight="1" x14ac:dyDescent="0.25">
      <c r="A91" s="112"/>
      <c r="B91" s="113"/>
      <c r="C91" s="106" t="s">
        <v>544</v>
      </c>
      <c r="D91" s="105"/>
      <c r="E91" s="23">
        <v>0</v>
      </c>
    </row>
    <row r="92" spans="1:8" ht="21.6" customHeight="1" x14ac:dyDescent="0.25">
      <c r="A92" s="74" t="s">
        <v>152</v>
      </c>
      <c r="B92" s="74"/>
      <c r="C92" s="73"/>
      <c r="D92" s="73"/>
      <c r="E92" s="23">
        <f>C84</f>
        <v>347</v>
      </c>
      <c r="H92"/>
    </row>
    <row r="93" spans="1:8" ht="21.6" customHeight="1" x14ac:dyDescent="0.25">
      <c r="A93" s="74"/>
      <c r="B93" s="74"/>
      <c r="C93" s="81" t="s">
        <v>153</v>
      </c>
      <c r="D93" s="81"/>
      <c r="E93" s="6">
        <f>('October 2026 - December 2026'!E113+E13)-SUM(E89:E92)</f>
        <v>39786.400000000001</v>
      </c>
      <c r="H93"/>
    </row>
    <row r="94" spans="1:8" ht="21.6" customHeight="1" x14ac:dyDescent="0.25">
      <c r="H94"/>
    </row>
    <row r="95" spans="1:8" ht="21.6" customHeight="1" x14ac:dyDescent="0.25">
      <c r="A95" s="131" t="s">
        <v>473</v>
      </c>
      <c r="B95" s="131"/>
      <c r="C95" s="131"/>
      <c r="D95" s="131"/>
      <c r="E95" s="131"/>
      <c r="H95"/>
    </row>
    <row r="96" spans="1:8" ht="21.6" customHeight="1" x14ac:dyDescent="0.25">
      <c r="A96" s="78" t="s">
        <v>151</v>
      </c>
      <c r="B96" s="78"/>
      <c r="C96" s="78" t="s">
        <v>30</v>
      </c>
      <c r="D96" s="78"/>
      <c r="E96" s="28" t="s">
        <v>31</v>
      </c>
      <c r="H96"/>
    </row>
    <row r="97" spans="1:8" ht="21.6" customHeight="1" x14ac:dyDescent="0.25">
      <c r="A97" s="74" t="s">
        <v>474</v>
      </c>
      <c r="B97" s="74"/>
      <c r="C97" s="73"/>
      <c r="D97" s="73"/>
      <c r="E97" s="6">
        <f>E93</f>
        <v>39786.400000000001</v>
      </c>
      <c r="H97"/>
    </row>
    <row r="98" spans="1:8" ht="43.15" customHeight="1" x14ac:dyDescent="0.25">
      <c r="A98" s="108" t="s">
        <v>131</v>
      </c>
      <c r="B98" s="109"/>
      <c r="C98" s="80" t="s">
        <v>352</v>
      </c>
      <c r="D98" s="80"/>
      <c r="E98" s="23">
        <v>150</v>
      </c>
      <c r="H98"/>
    </row>
    <row r="99" spans="1:8" ht="21.6" customHeight="1" x14ac:dyDescent="0.25">
      <c r="A99" s="110"/>
      <c r="B99" s="111"/>
      <c r="C99" s="73" t="s">
        <v>376</v>
      </c>
      <c r="D99" s="73"/>
      <c r="E99" s="23">
        <v>0</v>
      </c>
      <c r="H99"/>
    </row>
    <row r="100" spans="1:8" ht="39.950000000000003" customHeight="1" x14ac:dyDescent="0.25">
      <c r="A100" s="112"/>
      <c r="B100" s="113"/>
      <c r="C100" s="106" t="s">
        <v>544</v>
      </c>
      <c r="D100" s="105"/>
      <c r="E100" s="23">
        <v>0</v>
      </c>
    </row>
    <row r="101" spans="1:8" ht="21.6" customHeight="1" x14ac:dyDescent="0.25">
      <c r="A101" s="74" t="s">
        <v>152</v>
      </c>
      <c r="B101" s="74"/>
      <c r="C101" s="73"/>
      <c r="D101" s="73"/>
      <c r="E101" s="23">
        <f>C84</f>
        <v>347</v>
      </c>
      <c r="H101"/>
    </row>
    <row r="102" spans="1:8" ht="21.6" customHeight="1" x14ac:dyDescent="0.25">
      <c r="A102" s="74"/>
      <c r="B102" s="74"/>
      <c r="C102" s="77" t="s">
        <v>163</v>
      </c>
      <c r="D102" s="77"/>
      <c r="E102" s="6">
        <f>(E20+E97)-SUM(E98:E101)</f>
        <v>41762.400000000001</v>
      </c>
      <c r="H102"/>
    </row>
    <row r="103" spans="1:8" ht="21.6" customHeight="1" x14ac:dyDescent="0.25">
      <c r="A103" s="30"/>
      <c r="B103" s="30"/>
      <c r="C103" s="30"/>
      <c r="D103" s="30"/>
      <c r="E103" s="30"/>
      <c r="H103"/>
    </row>
    <row r="104" spans="1:8" ht="21.6" customHeight="1" x14ac:dyDescent="0.25">
      <c r="A104" s="30"/>
      <c r="B104" s="30"/>
      <c r="C104" s="30"/>
      <c r="D104" s="30"/>
      <c r="E104" s="30"/>
      <c r="H104"/>
    </row>
    <row r="105" spans="1:8" ht="21.6" customHeight="1" x14ac:dyDescent="0.25">
      <c r="A105" s="78" t="s">
        <v>475</v>
      </c>
      <c r="B105" s="78"/>
      <c r="C105" s="78"/>
      <c r="D105" s="78"/>
      <c r="E105" s="78"/>
      <c r="H105"/>
    </row>
    <row r="106" spans="1:8" ht="21.6" customHeight="1" x14ac:dyDescent="0.25">
      <c r="A106" s="78" t="s">
        <v>151</v>
      </c>
      <c r="B106" s="78"/>
      <c r="C106" s="78" t="s">
        <v>30</v>
      </c>
      <c r="D106" s="78"/>
      <c r="E106" s="28" t="s">
        <v>31</v>
      </c>
      <c r="H106"/>
    </row>
    <row r="107" spans="1:8" ht="21.6" customHeight="1" x14ac:dyDescent="0.25">
      <c r="A107" s="74" t="s">
        <v>476</v>
      </c>
      <c r="B107" s="74"/>
      <c r="C107" s="73"/>
      <c r="D107" s="73"/>
      <c r="E107" s="6">
        <f>E102</f>
        <v>41762.400000000001</v>
      </c>
      <c r="H107"/>
    </row>
    <row r="108" spans="1:8" ht="21.6" customHeight="1" x14ac:dyDescent="0.25">
      <c r="A108" s="108" t="s">
        <v>131</v>
      </c>
      <c r="B108" s="109"/>
      <c r="C108" s="80" t="s">
        <v>358</v>
      </c>
      <c r="D108" s="80"/>
      <c r="E108" s="23">
        <v>0</v>
      </c>
      <c r="H108"/>
    </row>
    <row r="109" spans="1:8" ht="21.6" customHeight="1" x14ac:dyDescent="0.25">
      <c r="A109" s="110"/>
      <c r="B109" s="111"/>
      <c r="C109" s="73" t="s">
        <v>376</v>
      </c>
      <c r="D109" s="73"/>
      <c r="E109" s="23">
        <v>0</v>
      </c>
    </row>
    <row r="110" spans="1:8" ht="39.950000000000003" customHeight="1" x14ac:dyDescent="0.25">
      <c r="A110" s="112"/>
      <c r="B110" s="113"/>
      <c r="C110" s="106" t="s">
        <v>544</v>
      </c>
      <c r="D110" s="105"/>
      <c r="E110" s="23">
        <v>0</v>
      </c>
    </row>
    <row r="111" spans="1:8" ht="21.6" customHeight="1" x14ac:dyDescent="0.25">
      <c r="A111" s="74" t="s">
        <v>152</v>
      </c>
      <c r="B111" s="74"/>
      <c r="C111" s="73"/>
      <c r="D111" s="73"/>
      <c r="E111" s="23">
        <f>C84</f>
        <v>347</v>
      </c>
    </row>
    <row r="112" spans="1:8" ht="21.6" customHeight="1" x14ac:dyDescent="0.25">
      <c r="A112" s="74"/>
      <c r="B112" s="74"/>
      <c r="C112" s="77" t="s">
        <v>163</v>
      </c>
      <c r="D112" s="77"/>
      <c r="E112" s="6">
        <f>(E27+E107)-SUM(E108:E111)</f>
        <v>43888.4</v>
      </c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</sheetData>
  <mergeCells count="71">
    <mergeCell ref="C100:D100"/>
    <mergeCell ref="C110:D110"/>
    <mergeCell ref="A89:B91"/>
    <mergeCell ref="A98:B100"/>
    <mergeCell ref="A108:B110"/>
    <mergeCell ref="A93:B93"/>
    <mergeCell ref="C93:D93"/>
    <mergeCell ref="A95:E95"/>
    <mergeCell ref="A96:B96"/>
    <mergeCell ref="C96:D96"/>
    <mergeCell ref="A97:B97"/>
    <mergeCell ref="C97:D97"/>
    <mergeCell ref="C98:D98"/>
    <mergeCell ref="C99:D99"/>
    <mergeCell ref="A101:B101"/>
    <mergeCell ref="C101:D101"/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C19:D19"/>
    <mergeCell ref="A20:B20"/>
    <mergeCell ref="C20:D20"/>
    <mergeCell ref="A22:E22"/>
    <mergeCell ref="C23:D23"/>
    <mergeCell ref="C24:D24"/>
    <mergeCell ref="C25:D25"/>
    <mergeCell ref="C26:D26"/>
    <mergeCell ref="A27:B27"/>
    <mergeCell ref="C27:D27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89:D89"/>
    <mergeCell ref="C90:D90"/>
    <mergeCell ref="A92:B92"/>
    <mergeCell ref="C92:D92"/>
    <mergeCell ref="C91:D91"/>
    <mergeCell ref="A102:B102"/>
    <mergeCell ref="C102:D102"/>
    <mergeCell ref="A105:E105"/>
    <mergeCell ref="A107:B107"/>
    <mergeCell ref="C107:D107"/>
    <mergeCell ref="A106:B106"/>
    <mergeCell ref="C106:D106"/>
    <mergeCell ref="C108:D108"/>
    <mergeCell ref="C109:D109"/>
    <mergeCell ref="A111:B111"/>
    <mergeCell ref="C111:D111"/>
    <mergeCell ref="A112:B112"/>
    <mergeCell ref="C112:D112"/>
  </mergeCells>
  <conditionalFormatting sqref="C34:C38">
    <cfRule type="cellIs" dxfId="24" priority="16" operator="equal">
      <formula>0</formula>
    </cfRule>
  </conditionalFormatting>
  <conditionalFormatting sqref="C40:C50">
    <cfRule type="cellIs" dxfId="23" priority="14" operator="equal">
      <formula>0</formula>
    </cfRule>
  </conditionalFormatting>
  <conditionalFormatting sqref="C52:C55 C57:C58 C60:C64 C66:C69 C84">
    <cfRule type="cellIs" dxfId="22" priority="23" operator="equal">
      <formula>0</formula>
    </cfRule>
  </conditionalFormatting>
  <conditionalFormatting sqref="C74">
    <cfRule type="cellIs" dxfId="21" priority="7" operator="equal">
      <formula>0</formula>
    </cfRule>
    <cfRule type="cellIs" dxfId="20" priority="8" operator="equal">
      <formula>0</formula>
    </cfRule>
  </conditionalFormatting>
  <conditionalFormatting sqref="D35:J35">
    <cfRule type="cellIs" dxfId="19" priority="17" operator="equal">
      <formula>0</formula>
    </cfRule>
  </conditionalFormatting>
  <conditionalFormatting sqref="E89:E92">
    <cfRule type="cellIs" dxfId="18" priority="5" operator="equal">
      <formula>0</formula>
    </cfRule>
  </conditionalFormatting>
  <conditionalFormatting sqref="E91">
    <cfRule type="cellIs" dxfId="17" priority="6" operator="equal">
      <formula>0</formula>
    </cfRule>
  </conditionalFormatting>
  <conditionalFormatting sqref="E98:E101">
    <cfRule type="cellIs" dxfId="16" priority="3" operator="equal">
      <formula>0</formula>
    </cfRule>
  </conditionalFormatting>
  <conditionalFormatting sqref="E100">
    <cfRule type="cellIs" dxfId="15" priority="4" operator="equal">
      <formula>0</formula>
    </cfRule>
  </conditionalFormatting>
  <conditionalFormatting sqref="E108:E111">
    <cfRule type="cellIs" dxfId="14" priority="1" operator="equal">
      <formula>0</formula>
    </cfRule>
  </conditionalFormatting>
  <conditionalFormatting sqref="E110">
    <cfRule type="cellIs" dxfId="13" priority="2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25"/>
  <sheetViews>
    <sheetView topLeftCell="A62" zoomScaleNormal="100" workbookViewId="0">
      <selection activeCell="E72" sqref="E72"/>
    </sheetView>
  </sheetViews>
  <sheetFormatPr defaultColWidth="11.5703125" defaultRowHeight="15" x14ac:dyDescent="0.25"/>
  <cols>
    <col min="1" max="2" width="32.42578125" customWidth="1"/>
    <col min="3" max="5" width="23.28515625" customWidth="1"/>
    <col min="6" max="6" width="10.42578125" customWidth="1"/>
    <col min="7" max="7" width="38.85546875" customWidth="1"/>
    <col min="8" max="8" width="10.42578125" style="31" customWidth="1"/>
    <col min="9" max="9" width="19.42578125" customWidth="1"/>
    <col min="10" max="25" width="9" customWidth="1"/>
  </cols>
  <sheetData>
    <row r="1" spans="1:35" ht="21.6" customHeight="1" x14ac:dyDescent="0.25">
      <c r="A1" s="94" t="s">
        <v>477</v>
      </c>
      <c r="B1" s="94"/>
      <c r="C1" s="94"/>
      <c r="D1" s="94"/>
      <c r="E1" s="94"/>
      <c r="F1" s="15"/>
      <c r="G1" s="15"/>
      <c r="H1" s="20"/>
      <c r="I1" s="15"/>
    </row>
    <row r="2" spans="1:35" ht="21.6" customHeight="1" x14ac:dyDescent="0.25">
      <c r="A2" s="3"/>
      <c r="B2" s="3"/>
      <c r="C2" s="3"/>
      <c r="D2" s="3"/>
      <c r="E2" s="3"/>
    </row>
    <row r="3" spans="1:35" ht="64.900000000000006" customHeight="1" x14ac:dyDescent="0.25">
      <c r="A3" s="7" t="s">
        <v>6</v>
      </c>
      <c r="B3" s="7" t="s">
        <v>180</v>
      </c>
      <c r="C3" s="6">
        <f>E112</f>
        <v>49966.400000000001</v>
      </c>
      <c r="D3" s="12"/>
      <c r="E3" s="12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5" ht="21.6" customHeight="1" x14ac:dyDescent="0.25">
      <c r="A4" s="103" t="s">
        <v>22</v>
      </c>
      <c r="B4" s="103"/>
      <c r="C4" s="6">
        <f>SUM(C3)</f>
        <v>49966.400000000001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spans="1:35" ht="21.6" customHeight="1" x14ac:dyDescent="0.25">
      <c r="A5" s="77" t="s">
        <v>24</v>
      </c>
      <c r="B5" s="77"/>
      <c r="C5" s="6">
        <f>C83</f>
        <v>0</v>
      </c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35" ht="21.6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1:35" ht="21.6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ht="21.6" customHeight="1" x14ac:dyDescent="0.25">
      <c r="A8" s="88" t="s">
        <v>478</v>
      </c>
      <c r="B8" s="88"/>
      <c r="C8" s="88"/>
      <c r="D8" s="88"/>
      <c r="E8" s="88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ht="21.6" customHeight="1" x14ac:dyDescent="0.25">
      <c r="A9" s="1" t="s">
        <v>4</v>
      </c>
      <c r="B9" s="1" t="s">
        <v>29</v>
      </c>
      <c r="C9" s="89" t="s">
        <v>30</v>
      </c>
      <c r="D9" s="89"/>
      <c r="E9" s="5" t="s">
        <v>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ht="21.6" customHeight="1" x14ac:dyDescent="0.25">
      <c r="A10" s="13" t="s">
        <v>479</v>
      </c>
      <c r="B10" s="14" t="s">
        <v>34</v>
      </c>
      <c r="C10" s="73" t="s">
        <v>35</v>
      </c>
      <c r="D10" s="73"/>
      <c r="E10" s="6">
        <v>2405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ht="21.6" customHeight="1" x14ac:dyDescent="0.25">
      <c r="A11" s="13" t="s">
        <v>480</v>
      </c>
      <c r="B11" s="14" t="s">
        <v>263</v>
      </c>
      <c r="C11" s="80" t="s">
        <v>35</v>
      </c>
      <c r="D11" s="80"/>
      <c r="E11" s="6">
        <v>68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1:35" ht="21.6" customHeight="1" x14ac:dyDescent="0.25">
      <c r="A12" s="13" t="s">
        <v>481</v>
      </c>
      <c r="B12" s="14" t="s">
        <v>57</v>
      </c>
      <c r="C12" s="73" t="s">
        <v>201</v>
      </c>
      <c r="D12" s="73"/>
      <c r="E12" s="6">
        <v>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ht="21.6" customHeight="1" x14ac:dyDescent="0.25">
      <c r="A13" s="85"/>
      <c r="B13" s="85"/>
      <c r="C13" s="77" t="s">
        <v>37</v>
      </c>
      <c r="D13" s="77"/>
      <c r="E13" s="6">
        <f>SUM(E10:E12)</f>
        <v>2473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35" ht="21.6" customHeight="1" x14ac:dyDescent="0.25">
      <c r="A14" s="15"/>
      <c r="B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ht="21.6" customHeight="1" x14ac:dyDescent="0.25">
      <c r="A15" s="88" t="s">
        <v>482</v>
      </c>
      <c r="B15" s="88"/>
      <c r="C15" s="88"/>
      <c r="D15" s="88"/>
      <c r="E15" s="88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35" ht="21.6" customHeight="1" x14ac:dyDescent="0.25">
      <c r="A16" s="1" t="s">
        <v>4</v>
      </c>
      <c r="B16" s="1" t="s">
        <v>29</v>
      </c>
      <c r="C16" s="89" t="s">
        <v>30</v>
      </c>
      <c r="D16" s="89"/>
      <c r="E16" s="5" t="s">
        <v>31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ht="21.6" customHeight="1" x14ac:dyDescent="0.25">
      <c r="A17" s="13" t="s">
        <v>483</v>
      </c>
      <c r="B17" s="14" t="s">
        <v>34</v>
      </c>
      <c r="C17" s="73" t="s">
        <v>35</v>
      </c>
      <c r="D17" s="73"/>
      <c r="E17" s="6">
        <v>2405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1:35" ht="21.6" customHeight="1" x14ac:dyDescent="0.25">
      <c r="A18" s="13" t="s">
        <v>484</v>
      </c>
      <c r="B18" s="14" t="s">
        <v>57</v>
      </c>
      <c r="C18" s="73" t="s">
        <v>201</v>
      </c>
      <c r="D18" s="73"/>
      <c r="E18" s="6">
        <v>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21.6" customHeight="1" x14ac:dyDescent="0.25">
      <c r="A19" s="85"/>
      <c r="B19" s="85"/>
      <c r="C19" s="77" t="s">
        <v>37</v>
      </c>
      <c r="D19" s="77"/>
      <c r="E19" s="6">
        <f>SUM(E17:E18)</f>
        <v>2405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ht="21.6" customHeight="1" x14ac:dyDescent="0.25">
      <c r="A20" s="15"/>
      <c r="B20" s="15"/>
      <c r="C20" s="15"/>
      <c r="D20" s="32"/>
      <c r="E20" s="33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ht="21.6" customHeight="1" x14ac:dyDescent="0.25">
      <c r="A21" s="88" t="s">
        <v>485</v>
      </c>
      <c r="B21" s="88"/>
      <c r="C21" s="88"/>
      <c r="D21" s="88"/>
      <c r="E21" s="88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ht="21.6" customHeight="1" x14ac:dyDescent="0.25">
      <c r="A22" s="1" t="s">
        <v>4</v>
      </c>
      <c r="B22" s="1" t="s">
        <v>29</v>
      </c>
      <c r="C22" s="89" t="s">
        <v>30</v>
      </c>
      <c r="D22" s="89"/>
      <c r="E22" s="5" t="s">
        <v>31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ht="21.6" customHeight="1" x14ac:dyDescent="0.25">
      <c r="A23" s="13" t="s">
        <v>486</v>
      </c>
      <c r="B23" s="14" t="s">
        <v>34</v>
      </c>
      <c r="C23" s="73" t="s">
        <v>35</v>
      </c>
      <c r="D23" s="73"/>
      <c r="E23" s="6">
        <v>2405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1:35" ht="21.6" customHeight="1" x14ac:dyDescent="0.25">
      <c r="A24" s="13" t="s">
        <v>487</v>
      </c>
      <c r="B24" s="14" t="s">
        <v>263</v>
      </c>
      <c r="C24" s="80" t="s">
        <v>35</v>
      </c>
      <c r="D24" s="80"/>
      <c r="E24" s="6">
        <v>68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ht="21.6" customHeight="1" x14ac:dyDescent="0.25">
      <c r="A25" s="13" t="s">
        <v>488</v>
      </c>
      <c r="B25" s="14" t="s">
        <v>263</v>
      </c>
      <c r="C25" s="80" t="s">
        <v>35</v>
      </c>
      <c r="D25" s="80"/>
      <c r="E25" s="6">
        <v>68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1:35" ht="21.6" customHeight="1" x14ac:dyDescent="0.25">
      <c r="A26" s="13" t="s">
        <v>489</v>
      </c>
      <c r="B26" s="14" t="s">
        <v>57</v>
      </c>
      <c r="C26" s="73" t="s">
        <v>201</v>
      </c>
      <c r="D26" s="73"/>
      <c r="E26" s="6">
        <v>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ht="21.6" customHeight="1" x14ac:dyDescent="0.25">
      <c r="A27" s="85"/>
      <c r="B27" s="85"/>
      <c r="C27" s="77" t="s">
        <v>37</v>
      </c>
      <c r="D27" s="77"/>
      <c r="E27" s="6">
        <f>SUM(E23:E26)</f>
        <v>2541</v>
      </c>
    </row>
    <row r="28" spans="1:35" ht="21.6" customHeight="1" x14ac:dyDescent="0.25">
      <c r="A28" s="15"/>
      <c r="B28" s="15"/>
      <c r="C28" s="15"/>
      <c r="D28" s="32"/>
      <c r="E28" s="33"/>
    </row>
    <row r="29" spans="1:35" ht="21.6" customHeight="1" x14ac:dyDescent="0.25">
      <c r="A29" s="15"/>
      <c r="B29" s="15"/>
      <c r="C29" s="15"/>
      <c r="D29" s="32"/>
      <c r="E29" s="33"/>
    </row>
    <row r="30" spans="1:35" ht="21.6" customHeight="1" x14ac:dyDescent="0.25">
      <c r="A30" s="15"/>
      <c r="B30" s="15"/>
      <c r="C30" s="15"/>
      <c r="D30" s="32"/>
      <c r="E30" s="33"/>
    </row>
    <row r="31" spans="1:35" ht="21.6" customHeight="1" x14ac:dyDescent="0.25">
      <c r="A31" s="15"/>
      <c r="B31" s="15"/>
    </row>
    <row r="32" spans="1:35" ht="21.6" customHeight="1" x14ac:dyDescent="0.25">
      <c r="A32" s="83" t="s">
        <v>490</v>
      </c>
      <c r="B32" s="83"/>
      <c r="C32" s="83"/>
    </row>
    <row r="33" spans="1:11" ht="21.6" customHeight="1" x14ac:dyDescent="0.25">
      <c r="A33" s="22" t="s">
        <v>29</v>
      </c>
      <c r="B33" s="22" t="s">
        <v>30</v>
      </c>
      <c r="C33" s="9" t="s">
        <v>31</v>
      </c>
      <c r="D33" s="20"/>
    </row>
    <row r="34" spans="1:11" ht="21.6" customHeight="1" x14ac:dyDescent="0.25">
      <c r="A34" s="82" t="s">
        <v>71</v>
      </c>
      <c r="B34" s="82"/>
      <c r="C34" s="82"/>
    </row>
    <row r="35" spans="1:11" ht="21.6" customHeight="1" x14ac:dyDescent="0.25">
      <c r="A35" s="13" t="s">
        <v>259</v>
      </c>
      <c r="B35" s="14"/>
      <c r="C35" s="23">
        <v>78</v>
      </c>
      <c r="K35" s="45"/>
    </row>
    <row r="36" spans="1:11" ht="21.6" customHeight="1" x14ac:dyDescent="0.25">
      <c r="A36" s="13" t="s">
        <v>48</v>
      </c>
      <c r="B36" s="4"/>
      <c r="C36" s="23">
        <v>0</v>
      </c>
    </row>
    <row r="37" spans="1:11" ht="21.6" customHeight="1" x14ac:dyDescent="0.25">
      <c r="A37" s="13" t="s">
        <v>74</v>
      </c>
      <c r="B37" s="14" t="s">
        <v>75</v>
      </c>
      <c r="C37" s="23">
        <v>149</v>
      </c>
    </row>
    <row r="38" spans="1:11" ht="21.6" customHeight="1" x14ac:dyDescent="0.25">
      <c r="A38" s="25"/>
      <c r="B38" s="11" t="s">
        <v>77</v>
      </c>
      <c r="C38" s="23">
        <f>SUM(C35:C37)</f>
        <v>227</v>
      </c>
    </row>
    <row r="39" spans="1:11" ht="21.6" customHeight="1" x14ac:dyDescent="0.25">
      <c r="A39" s="82" t="s">
        <v>281</v>
      </c>
      <c r="B39" s="82"/>
      <c r="C39" s="82"/>
    </row>
    <row r="40" spans="1:11" ht="21.6" customHeight="1" x14ac:dyDescent="0.25">
      <c r="A40" s="82"/>
      <c r="B40" s="82"/>
      <c r="C40" s="82"/>
    </row>
    <row r="41" spans="1:11" ht="21.6" customHeight="1" x14ac:dyDescent="0.25">
      <c r="A41" s="13" t="s">
        <v>82</v>
      </c>
      <c r="B41" s="14"/>
      <c r="C41" s="54">
        <v>0</v>
      </c>
    </row>
    <row r="42" spans="1:11" ht="21.6" customHeight="1" x14ac:dyDescent="0.25">
      <c r="A42" s="13" t="s">
        <v>84</v>
      </c>
      <c r="B42" s="14"/>
      <c r="C42" s="23">
        <v>0</v>
      </c>
    </row>
    <row r="43" spans="1:11" ht="21.6" customHeight="1" x14ac:dyDescent="0.25">
      <c r="A43" s="13" t="s">
        <v>86</v>
      </c>
      <c r="B43" s="14"/>
      <c r="C43" s="23">
        <v>0</v>
      </c>
    </row>
    <row r="44" spans="1:11" ht="21.6" customHeight="1" x14ac:dyDescent="0.25">
      <c r="A44" s="13" t="s">
        <v>88</v>
      </c>
      <c r="B44" s="14"/>
      <c r="C44" s="23">
        <v>0</v>
      </c>
    </row>
    <row r="45" spans="1:11" ht="43.15" customHeight="1" x14ac:dyDescent="0.25">
      <c r="A45" s="13" t="s">
        <v>146</v>
      </c>
      <c r="B45" s="14"/>
      <c r="C45" s="23">
        <v>0</v>
      </c>
    </row>
    <row r="46" spans="1:11" ht="21.6" customHeight="1" x14ac:dyDescent="0.25">
      <c r="A46" s="13"/>
      <c r="B46" s="11" t="s">
        <v>90</v>
      </c>
      <c r="C46" s="23">
        <f>SUM(C41:C45)</f>
        <v>0</v>
      </c>
    </row>
    <row r="47" spans="1:11" ht="21.6" customHeight="1" x14ac:dyDescent="0.25">
      <c r="A47" s="82" t="s">
        <v>92</v>
      </c>
      <c r="B47" s="82"/>
      <c r="C47" s="82"/>
    </row>
    <row r="48" spans="1:11" ht="21.6" customHeight="1" x14ac:dyDescent="0.25">
      <c r="A48" s="13" t="s">
        <v>94</v>
      </c>
      <c r="B48" s="14" t="s">
        <v>95</v>
      </c>
      <c r="C48" s="23">
        <v>0</v>
      </c>
    </row>
    <row r="49" spans="1:3" ht="21.6" customHeight="1" x14ac:dyDescent="0.25">
      <c r="A49" s="13" t="s">
        <v>97</v>
      </c>
      <c r="B49" s="14" t="s">
        <v>98</v>
      </c>
      <c r="C49" s="23">
        <v>0</v>
      </c>
    </row>
    <row r="50" spans="1:3" ht="21.6" customHeight="1" x14ac:dyDescent="0.25">
      <c r="A50" s="13"/>
      <c r="B50" s="11" t="s">
        <v>100</v>
      </c>
      <c r="C50" s="23">
        <f>SUM(C48:C49)</f>
        <v>0</v>
      </c>
    </row>
    <row r="51" spans="1:3" ht="21.6" customHeight="1" x14ac:dyDescent="0.25">
      <c r="A51" s="82" t="s">
        <v>102</v>
      </c>
      <c r="B51" s="82"/>
      <c r="C51" s="82"/>
    </row>
    <row r="52" spans="1:3" ht="21.6" customHeight="1" x14ac:dyDescent="0.25">
      <c r="A52" s="13" t="s">
        <v>104</v>
      </c>
      <c r="B52" s="14" t="s">
        <v>105</v>
      </c>
      <c r="C52" s="23">
        <v>0</v>
      </c>
    </row>
    <row r="53" spans="1:3" ht="21.6" customHeight="1" x14ac:dyDescent="0.25">
      <c r="A53" s="25"/>
      <c r="B53" s="14" t="s">
        <v>107</v>
      </c>
      <c r="C53" s="23">
        <v>0</v>
      </c>
    </row>
    <row r="54" spans="1:3" ht="21.6" customHeight="1" x14ac:dyDescent="0.25">
      <c r="A54" s="25"/>
      <c r="B54" s="14" t="s">
        <v>109</v>
      </c>
      <c r="C54" s="23">
        <v>0</v>
      </c>
    </row>
    <row r="55" spans="1:3" ht="21.6" customHeight="1" x14ac:dyDescent="0.25">
      <c r="A55" s="25"/>
      <c r="B55" s="11" t="s">
        <v>111</v>
      </c>
      <c r="C55" s="23">
        <f>SUM(C52:C54)</f>
        <v>0</v>
      </c>
    </row>
    <row r="56" spans="1:3" ht="21.6" customHeight="1" x14ac:dyDescent="0.25">
      <c r="A56" s="82" t="s">
        <v>112</v>
      </c>
      <c r="B56" s="82"/>
      <c r="C56" s="82"/>
    </row>
    <row r="57" spans="1:3" ht="21.6" customHeight="1" x14ac:dyDescent="0.25">
      <c r="A57" s="13" t="s">
        <v>113</v>
      </c>
      <c r="B57" s="14" t="s">
        <v>114</v>
      </c>
      <c r="C57" s="23">
        <v>0</v>
      </c>
    </row>
    <row r="58" spans="1:3" ht="21.6" customHeight="1" x14ac:dyDescent="0.25">
      <c r="A58" s="25"/>
      <c r="B58" s="11" t="s">
        <v>115</v>
      </c>
      <c r="C58" s="23">
        <f>SUM(C57)</f>
        <v>0</v>
      </c>
    </row>
    <row r="59" spans="1:3" ht="21.6" customHeight="1" x14ac:dyDescent="0.25">
      <c r="A59" s="82" t="s">
        <v>116</v>
      </c>
      <c r="B59" s="82"/>
      <c r="C59" s="82"/>
    </row>
    <row r="60" spans="1:3" ht="43.15" customHeight="1" x14ac:dyDescent="0.25">
      <c r="A60" s="13" t="s">
        <v>282</v>
      </c>
      <c r="B60" s="14" t="s">
        <v>118</v>
      </c>
      <c r="C60" s="23">
        <v>0</v>
      </c>
    </row>
    <row r="61" spans="1:3" ht="21.6" customHeight="1" x14ac:dyDescent="0.25">
      <c r="A61" s="13" t="s">
        <v>119</v>
      </c>
      <c r="B61" s="14" t="s">
        <v>120</v>
      </c>
      <c r="C61" s="23">
        <v>0</v>
      </c>
    </row>
    <row r="62" spans="1:3" ht="43.15" customHeight="1" x14ac:dyDescent="0.25">
      <c r="A62" s="13" t="s">
        <v>121</v>
      </c>
      <c r="B62" s="14" t="s">
        <v>122</v>
      </c>
      <c r="C62" s="23">
        <v>0</v>
      </c>
    </row>
    <row r="63" spans="1:3" ht="21.6" customHeight="1" x14ac:dyDescent="0.25">
      <c r="A63" s="13" t="s">
        <v>123</v>
      </c>
      <c r="B63" s="14" t="s">
        <v>123</v>
      </c>
      <c r="C63" s="23">
        <v>0</v>
      </c>
    </row>
    <row r="64" spans="1:3" ht="21.6" customHeight="1" x14ac:dyDescent="0.25">
      <c r="A64" s="13"/>
      <c r="B64" s="11" t="s">
        <v>22</v>
      </c>
      <c r="C64" s="23">
        <f>SUM(C60:C63)</f>
        <v>0</v>
      </c>
    </row>
    <row r="65" spans="1:10" ht="21.6" customHeight="1" x14ac:dyDescent="0.25">
      <c r="A65" s="82" t="s">
        <v>125</v>
      </c>
      <c r="B65" s="82"/>
      <c r="C65" s="82"/>
    </row>
    <row r="66" spans="1:10" ht="21.6" customHeight="1" x14ac:dyDescent="0.25">
      <c r="A66" s="13" t="s">
        <v>126</v>
      </c>
      <c r="B66" s="4"/>
      <c r="C66" s="23">
        <v>0</v>
      </c>
    </row>
    <row r="67" spans="1:10" ht="21.6" customHeight="1" x14ac:dyDescent="0.25">
      <c r="A67" s="25" t="s">
        <v>127</v>
      </c>
      <c r="B67" s="4" t="s">
        <v>128</v>
      </c>
      <c r="C67" s="23">
        <v>0</v>
      </c>
    </row>
    <row r="68" spans="1:10" ht="21.6" customHeight="1" x14ac:dyDescent="0.25">
      <c r="A68" s="13" t="s">
        <v>57</v>
      </c>
      <c r="B68" s="14" t="s">
        <v>129</v>
      </c>
      <c r="C68" s="23">
        <v>0</v>
      </c>
    </row>
    <row r="69" spans="1:10" ht="21.6" customHeight="1" x14ac:dyDescent="0.25">
      <c r="A69" s="13"/>
      <c r="B69" s="11" t="s">
        <v>130</v>
      </c>
      <c r="C69" s="23">
        <f>SUM(C66:C68)</f>
        <v>0</v>
      </c>
    </row>
    <row r="70" spans="1:10" ht="21.6" customHeight="1" x14ac:dyDescent="0.25">
      <c r="A70" s="82" t="s">
        <v>131</v>
      </c>
      <c r="B70" s="82"/>
      <c r="C70" s="82"/>
    </row>
    <row r="71" spans="1:10" ht="21.6" customHeight="1" x14ac:dyDescent="0.25">
      <c r="A71" s="13" t="s">
        <v>132</v>
      </c>
      <c r="B71" s="4" t="s">
        <v>133</v>
      </c>
      <c r="C71" s="23">
        <v>0</v>
      </c>
    </row>
    <row r="72" spans="1:10" ht="21.6" customHeight="1" x14ac:dyDescent="0.25">
      <c r="A72" s="7" t="s">
        <v>134</v>
      </c>
      <c r="B72" s="36" t="s">
        <v>135</v>
      </c>
      <c r="C72" s="23">
        <v>68</v>
      </c>
    </row>
    <row r="73" spans="1:10" ht="39.950000000000003" customHeight="1" x14ac:dyDescent="0.25">
      <c r="A73" s="13" t="s">
        <v>136</v>
      </c>
      <c r="B73" s="14" t="s">
        <v>309</v>
      </c>
      <c r="C73" s="23">
        <v>52</v>
      </c>
    </row>
    <row r="74" spans="1:10" ht="21.6" customHeight="1" x14ac:dyDescent="0.25">
      <c r="A74" s="13" t="s">
        <v>524</v>
      </c>
      <c r="B74" s="42" t="s">
        <v>525</v>
      </c>
      <c r="C74" s="23">
        <v>0</v>
      </c>
      <c r="H74"/>
      <c r="J74" s="31"/>
    </row>
    <row r="75" spans="1:10" ht="21.6" customHeight="1" x14ac:dyDescent="0.25">
      <c r="A75" s="25"/>
      <c r="B75" s="27" t="s">
        <v>140</v>
      </c>
      <c r="C75" s="23">
        <f>SUM(C71:C74)</f>
        <v>120</v>
      </c>
    </row>
    <row r="76" spans="1:10" ht="21.6" customHeight="1" x14ac:dyDescent="0.25">
      <c r="A76" s="25"/>
      <c r="B76" s="27" t="s">
        <v>22</v>
      </c>
      <c r="C76" s="23">
        <f>C38+C46+C50+C55+C58+C64+C69+C75</f>
        <v>347</v>
      </c>
    </row>
    <row r="77" spans="1:10" ht="21.6" customHeight="1" x14ac:dyDescent="0.25">
      <c r="A77" s="82" t="s">
        <v>142</v>
      </c>
      <c r="B77" s="82"/>
      <c r="C77" s="82"/>
    </row>
    <row r="78" spans="1:10" ht="21.6" customHeight="1" x14ac:dyDescent="0.25">
      <c r="A78" s="25" t="s">
        <v>143</v>
      </c>
      <c r="B78" s="4"/>
      <c r="C78" s="6" t="str">
        <f>IF(('January 2027 - March 2027'!C78)+SUM(E90+E99+E109) &lt; 0,(('January 2027 - March 2027'!C78))+SUM(E90+E99+E109), TEXT((('January 2027 - March 2027'!C78))+SUM(E90+E99+E109),"+$0.00"))</f>
        <v>+$0.00</v>
      </c>
    </row>
    <row r="79" spans="1:10" ht="21.6" customHeight="1" x14ac:dyDescent="0.25">
      <c r="A79" s="25" t="s">
        <v>144</v>
      </c>
      <c r="B79" s="4"/>
      <c r="C79" s="6">
        <v>0</v>
      </c>
    </row>
    <row r="80" spans="1:10" ht="21.6" customHeight="1" x14ac:dyDescent="0.25">
      <c r="A80" s="25" t="s">
        <v>145</v>
      </c>
      <c r="B80" s="4"/>
      <c r="C80" s="6" t="str">
        <f>IF(('January 2027 - March 2027'!C80)+SUM(0) &lt; 0,(('January 2027 - March 2027'!C80))+SUM(0), TEXT((('January 2027 - March 2027'!C80))+SUM(0),"+$0.00"))</f>
        <v>+$0.00</v>
      </c>
    </row>
    <row r="81" spans="1:8" ht="43.15" customHeight="1" x14ac:dyDescent="0.25">
      <c r="A81" s="13" t="s">
        <v>146</v>
      </c>
      <c r="B81" s="4"/>
      <c r="C81" s="6">
        <v>0</v>
      </c>
    </row>
    <row r="82" spans="1:8" ht="43.15" customHeight="1" x14ac:dyDescent="0.25">
      <c r="A82" s="13" t="s">
        <v>147</v>
      </c>
      <c r="B82" s="4"/>
      <c r="C82" s="6">
        <v>0</v>
      </c>
    </row>
    <row r="83" spans="1:8" ht="21.6" customHeight="1" x14ac:dyDescent="0.25">
      <c r="A83" s="25"/>
      <c r="B83" s="27" t="s">
        <v>148</v>
      </c>
      <c r="C83" s="6">
        <f>C78+C79+C80+C81+C82</f>
        <v>0</v>
      </c>
    </row>
    <row r="84" spans="1:8" ht="21.6" customHeight="1" x14ac:dyDescent="0.25">
      <c r="A84" s="13"/>
      <c r="B84" s="11" t="s">
        <v>149</v>
      </c>
      <c r="C84" s="23">
        <f>C76</f>
        <v>347</v>
      </c>
      <c r="H84" s="43"/>
    </row>
    <row r="85" spans="1:8" ht="21.6" customHeight="1" x14ac:dyDescent="0.25">
      <c r="A85" s="15"/>
      <c r="B85" s="15"/>
    </row>
    <row r="86" spans="1:8" ht="21.6" customHeight="1" x14ac:dyDescent="0.25">
      <c r="A86" s="15"/>
      <c r="B86" s="15"/>
    </row>
    <row r="87" spans="1:8" ht="21.6" customHeight="1" x14ac:dyDescent="0.25">
      <c r="A87" s="131" t="s">
        <v>491</v>
      </c>
      <c r="B87" s="131"/>
      <c r="C87" s="131"/>
      <c r="D87" s="131"/>
      <c r="E87" s="131"/>
      <c r="H87"/>
    </row>
    <row r="88" spans="1:8" ht="21.6" customHeight="1" x14ac:dyDescent="0.25">
      <c r="A88" s="78" t="s">
        <v>151</v>
      </c>
      <c r="B88" s="78"/>
      <c r="C88" s="78" t="s">
        <v>30</v>
      </c>
      <c r="D88" s="78"/>
      <c r="E88" s="28" t="s">
        <v>31</v>
      </c>
      <c r="H88"/>
    </row>
    <row r="89" spans="1:8" ht="43.15" customHeight="1" x14ac:dyDescent="0.25">
      <c r="A89" s="108" t="s">
        <v>131</v>
      </c>
      <c r="B89" s="109"/>
      <c r="C89" s="80" t="s">
        <v>394</v>
      </c>
      <c r="D89" s="80"/>
      <c r="E89" s="23">
        <v>150</v>
      </c>
      <c r="H89"/>
    </row>
    <row r="90" spans="1:8" ht="21.6" customHeight="1" x14ac:dyDescent="0.25">
      <c r="A90" s="110"/>
      <c r="B90" s="111"/>
      <c r="C90" s="73" t="s">
        <v>376</v>
      </c>
      <c r="D90" s="73"/>
      <c r="E90" s="23">
        <v>0</v>
      </c>
      <c r="H90"/>
    </row>
    <row r="91" spans="1:8" ht="39.950000000000003" customHeight="1" x14ac:dyDescent="0.25">
      <c r="A91" s="112"/>
      <c r="B91" s="113"/>
      <c r="C91" s="106" t="s">
        <v>544</v>
      </c>
      <c r="D91" s="105"/>
      <c r="E91" s="23">
        <v>0</v>
      </c>
    </row>
    <row r="92" spans="1:8" ht="21.6" customHeight="1" x14ac:dyDescent="0.25">
      <c r="A92" s="74" t="s">
        <v>152</v>
      </c>
      <c r="B92" s="74"/>
      <c r="C92" s="73"/>
      <c r="D92" s="73"/>
      <c r="E92" s="23">
        <f>C84</f>
        <v>347</v>
      </c>
      <c r="H92"/>
    </row>
    <row r="93" spans="1:8" ht="21.6" customHeight="1" x14ac:dyDescent="0.25">
      <c r="A93" s="74"/>
      <c r="B93" s="74"/>
      <c r="C93" s="81" t="s">
        <v>153</v>
      </c>
      <c r="D93" s="81"/>
      <c r="E93" s="6">
        <f>('January 2027 - March 2027'!E112+E13)-SUM(E89:E92)</f>
        <v>45864.4</v>
      </c>
      <c r="H93"/>
    </row>
    <row r="94" spans="1:8" ht="21.6" customHeight="1" x14ac:dyDescent="0.25">
      <c r="H94"/>
    </row>
    <row r="95" spans="1:8" ht="21.6" customHeight="1" x14ac:dyDescent="0.25">
      <c r="A95" s="131" t="s">
        <v>492</v>
      </c>
      <c r="B95" s="131"/>
      <c r="C95" s="131"/>
      <c r="D95" s="131"/>
      <c r="E95" s="131"/>
      <c r="H95"/>
    </row>
    <row r="96" spans="1:8" ht="21.6" customHeight="1" x14ac:dyDescent="0.25">
      <c r="A96" s="78" t="s">
        <v>151</v>
      </c>
      <c r="B96" s="78"/>
      <c r="C96" s="78" t="s">
        <v>30</v>
      </c>
      <c r="D96" s="78"/>
      <c r="E96" s="28" t="s">
        <v>31</v>
      </c>
      <c r="H96"/>
    </row>
    <row r="97" spans="1:8" ht="21.6" customHeight="1" x14ac:dyDescent="0.25">
      <c r="A97" s="74" t="s">
        <v>493</v>
      </c>
      <c r="B97" s="74"/>
      <c r="C97" s="73"/>
      <c r="D97" s="73"/>
      <c r="E97" s="6">
        <f>E93</f>
        <v>45864.4</v>
      </c>
      <c r="H97"/>
    </row>
    <row r="98" spans="1:8" ht="21.6" customHeight="1" x14ac:dyDescent="0.25">
      <c r="A98" s="108" t="s">
        <v>131</v>
      </c>
      <c r="B98" s="109"/>
      <c r="C98" s="80" t="s">
        <v>358</v>
      </c>
      <c r="D98" s="80"/>
      <c r="E98" s="23">
        <v>0</v>
      </c>
      <c r="H98"/>
    </row>
    <row r="99" spans="1:8" ht="21.6" customHeight="1" x14ac:dyDescent="0.25">
      <c r="A99" s="110"/>
      <c r="B99" s="111"/>
      <c r="C99" s="73" t="s">
        <v>376</v>
      </c>
      <c r="D99" s="73"/>
      <c r="E99" s="23">
        <v>0</v>
      </c>
      <c r="H99"/>
    </row>
    <row r="100" spans="1:8" ht="39.950000000000003" customHeight="1" x14ac:dyDescent="0.25">
      <c r="A100" s="112"/>
      <c r="B100" s="113"/>
      <c r="C100" s="106" t="s">
        <v>544</v>
      </c>
      <c r="D100" s="105"/>
      <c r="E100" s="23">
        <v>0</v>
      </c>
    </row>
    <row r="101" spans="1:8" ht="21.6" customHeight="1" x14ac:dyDescent="0.25">
      <c r="A101" s="74" t="s">
        <v>152</v>
      </c>
      <c r="B101" s="74"/>
      <c r="C101" s="73"/>
      <c r="D101" s="73"/>
      <c r="E101" s="23">
        <f>C84</f>
        <v>347</v>
      </c>
      <c r="H101"/>
    </row>
    <row r="102" spans="1:8" ht="21.6" customHeight="1" x14ac:dyDescent="0.25">
      <c r="A102" s="74"/>
      <c r="B102" s="74"/>
      <c r="C102" s="77" t="s">
        <v>163</v>
      </c>
      <c r="D102" s="77"/>
      <c r="E102" s="6">
        <f>(E19+E97)-SUM(E98:E101)</f>
        <v>47922.400000000001</v>
      </c>
      <c r="H102"/>
    </row>
    <row r="103" spans="1:8" ht="21.6" customHeight="1" x14ac:dyDescent="0.25">
      <c r="A103" s="30"/>
      <c r="B103" s="30"/>
      <c r="C103" s="30"/>
      <c r="D103" s="30"/>
      <c r="E103" s="30"/>
      <c r="H103"/>
    </row>
    <row r="104" spans="1:8" ht="21.6" customHeight="1" x14ac:dyDescent="0.25">
      <c r="A104" s="30"/>
      <c r="B104" s="30"/>
      <c r="C104" s="30"/>
      <c r="D104" s="30"/>
      <c r="E104" s="30"/>
      <c r="H104"/>
    </row>
    <row r="105" spans="1:8" ht="21.6" customHeight="1" x14ac:dyDescent="0.25">
      <c r="A105" s="78" t="s">
        <v>494</v>
      </c>
      <c r="B105" s="78"/>
      <c r="C105" s="78"/>
      <c r="D105" s="78"/>
      <c r="E105" s="78"/>
      <c r="H105"/>
    </row>
    <row r="106" spans="1:8" ht="21.6" customHeight="1" x14ac:dyDescent="0.25">
      <c r="A106" s="78" t="s">
        <v>151</v>
      </c>
      <c r="B106" s="78"/>
      <c r="C106" s="78" t="s">
        <v>30</v>
      </c>
      <c r="D106" s="78"/>
      <c r="E106" s="28" t="s">
        <v>31</v>
      </c>
      <c r="H106"/>
    </row>
    <row r="107" spans="1:8" ht="21.6" customHeight="1" x14ac:dyDescent="0.25">
      <c r="A107" s="74" t="s">
        <v>495</v>
      </c>
      <c r="B107" s="74"/>
      <c r="C107" s="73"/>
      <c r="D107" s="73"/>
      <c r="E107" s="6">
        <f>E102</f>
        <v>47922.400000000001</v>
      </c>
      <c r="H107"/>
    </row>
    <row r="108" spans="1:8" ht="43.15" customHeight="1" x14ac:dyDescent="0.25">
      <c r="A108" s="108" t="s">
        <v>131</v>
      </c>
      <c r="B108" s="109"/>
      <c r="C108" s="80" t="s">
        <v>352</v>
      </c>
      <c r="D108" s="80"/>
      <c r="E108" s="23">
        <v>150</v>
      </c>
      <c r="H108"/>
    </row>
    <row r="109" spans="1:8" ht="21.6" customHeight="1" x14ac:dyDescent="0.25">
      <c r="A109" s="110"/>
      <c r="B109" s="111"/>
      <c r="C109" s="73" t="s">
        <v>376</v>
      </c>
      <c r="D109" s="73"/>
      <c r="E109" s="23">
        <v>0</v>
      </c>
      <c r="H109"/>
    </row>
    <row r="110" spans="1:8" ht="39.950000000000003" customHeight="1" x14ac:dyDescent="0.25">
      <c r="A110" s="112"/>
      <c r="B110" s="113"/>
      <c r="C110" s="106" t="s">
        <v>544</v>
      </c>
      <c r="D110" s="105"/>
      <c r="E110" s="23">
        <v>0</v>
      </c>
    </row>
    <row r="111" spans="1:8" ht="21.6" customHeight="1" x14ac:dyDescent="0.25">
      <c r="A111" s="74" t="s">
        <v>152</v>
      </c>
      <c r="B111" s="74"/>
      <c r="C111" s="73"/>
      <c r="D111" s="73"/>
      <c r="E111" s="23">
        <f>C84</f>
        <v>347</v>
      </c>
    </row>
    <row r="112" spans="1:8" ht="21.6" customHeight="1" x14ac:dyDescent="0.25">
      <c r="A112" s="74"/>
      <c r="B112" s="74"/>
      <c r="C112" s="77" t="s">
        <v>163</v>
      </c>
      <c r="D112" s="77"/>
      <c r="E112" s="6">
        <f>(E27+E107)-SUM(E108:E111)</f>
        <v>49966.400000000001</v>
      </c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  <row r="977" spans="1:2" ht="13.5" customHeight="1" x14ac:dyDescent="0.25">
      <c r="A977" s="15"/>
      <c r="B977" s="15"/>
    </row>
    <row r="978" spans="1:2" ht="13.5" customHeight="1" x14ac:dyDescent="0.25">
      <c r="A978" s="15"/>
      <c r="B978" s="15"/>
    </row>
    <row r="979" spans="1:2" ht="13.5" customHeight="1" x14ac:dyDescent="0.25">
      <c r="A979" s="15"/>
      <c r="B979" s="15"/>
    </row>
    <row r="980" spans="1:2" ht="13.5" customHeight="1" x14ac:dyDescent="0.25">
      <c r="A980" s="15"/>
      <c r="B980" s="15"/>
    </row>
    <row r="981" spans="1:2" ht="13.5" customHeight="1" x14ac:dyDescent="0.25">
      <c r="A981" s="15"/>
      <c r="B981" s="15"/>
    </row>
    <row r="982" spans="1:2" ht="13.5" customHeight="1" x14ac:dyDescent="0.25">
      <c r="A982" s="15"/>
      <c r="B982" s="15"/>
    </row>
    <row r="983" spans="1:2" ht="13.5" customHeight="1" x14ac:dyDescent="0.25">
      <c r="A983" s="15"/>
      <c r="B983" s="15"/>
    </row>
    <row r="984" spans="1:2" ht="13.5" customHeight="1" x14ac:dyDescent="0.25">
      <c r="A984" s="15"/>
      <c r="B984" s="15"/>
    </row>
    <row r="985" spans="1:2" ht="13.5" customHeight="1" x14ac:dyDescent="0.25">
      <c r="A985" s="15"/>
      <c r="B985" s="15"/>
    </row>
    <row r="986" spans="1:2" ht="13.5" customHeight="1" x14ac:dyDescent="0.25">
      <c r="A986" s="15"/>
      <c r="B986" s="15"/>
    </row>
    <row r="987" spans="1:2" ht="13.5" customHeight="1" x14ac:dyDescent="0.25">
      <c r="A987" s="15"/>
      <c r="B987" s="15"/>
    </row>
    <row r="988" spans="1:2" ht="13.5" customHeight="1" x14ac:dyDescent="0.25">
      <c r="A988" s="15"/>
      <c r="B988" s="15"/>
    </row>
    <row r="989" spans="1:2" ht="13.5" customHeight="1" x14ac:dyDescent="0.25">
      <c r="A989" s="15"/>
      <c r="B989" s="15"/>
    </row>
    <row r="990" spans="1:2" ht="13.5" customHeight="1" x14ac:dyDescent="0.25">
      <c r="A990" s="15"/>
      <c r="B990" s="15"/>
    </row>
    <row r="991" spans="1:2" ht="13.5" customHeight="1" x14ac:dyDescent="0.25">
      <c r="A991" s="15"/>
      <c r="B991" s="15"/>
    </row>
    <row r="992" spans="1:2" ht="13.5" customHeight="1" x14ac:dyDescent="0.25">
      <c r="A992" s="15"/>
      <c r="B992" s="15"/>
    </row>
    <row r="993" spans="1:2" ht="13.5" customHeight="1" x14ac:dyDescent="0.25">
      <c r="A993" s="15"/>
      <c r="B993" s="15"/>
    </row>
    <row r="994" spans="1:2" ht="13.5" customHeight="1" x14ac:dyDescent="0.25">
      <c r="A994" s="15"/>
      <c r="B994" s="15"/>
    </row>
    <row r="995" spans="1:2" ht="13.5" customHeight="1" x14ac:dyDescent="0.25">
      <c r="A995" s="15"/>
      <c r="B995" s="15"/>
    </row>
    <row r="996" spans="1:2" ht="13.5" customHeight="1" x14ac:dyDescent="0.25">
      <c r="A996" s="15"/>
      <c r="B996" s="15"/>
    </row>
    <row r="997" spans="1:2" ht="13.5" customHeight="1" x14ac:dyDescent="0.25">
      <c r="A997" s="15"/>
      <c r="B997" s="15"/>
    </row>
    <row r="998" spans="1:2" ht="13.5" customHeight="1" x14ac:dyDescent="0.25">
      <c r="A998" s="15"/>
      <c r="B998" s="15"/>
    </row>
    <row r="999" spans="1:2" ht="13.5" customHeight="1" x14ac:dyDescent="0.25">
      <c r="A999" s="15"/>
      <c r="B999" s="15"/>
    </row>
    <row r="1000" spans="1:2" ht="13.5" customHeight="1" x14ac:dyDescent="0.25">
      <c r="A1000" s="15"/>
      <c r="B1000" s="15"/>
    </row>
    <row r="1001" spans="1:2" ht="13.5" customHeight="1" x14ac:dyDescent="0.25">
      <c r="A1001" s="15"/>
      <c r="B1001" s="15"/>
    </row>
    <row r="1002" spans="1:2" ht="13.5" customHeight="1" x14ac:dyDescent="0.25">
      <c r="A1002" s="15"/>
      <c r="B1002" s="15"/>
    </row>
    <row r="1003" spans="1:2" ht="13.5" customHeight="1" x14ac:dyDescent="0.25">
      <c r="A1003" s="15"/>
      <c r="B1003" s="15"/>
    </row>
    <row r="1004" spans="1:2" ht="13.5" customHeight="1" x14ac:dyDescent="0.25">
      <c r="A1004" s="15"/>
      <c r="B1004" s="15"/>
    </row>
    <row r="1005" spans="1:2" ht="13.5" customHeight="1" x14ac:dyDescent="0.25">
      <c r="A1005" s="15"/>
      <c r="B1005" s="15"/>
    </row>
    <row r="1006" spans="1:2" ht="13.5" customHeight="1" x14ac:dyDescent="0.25">
      <c r="A1006" s="15"/>
      <c r="B1006" s="15"/>
    </row>
    <row r="1007" spans="1:2" ht="13.5" customHeight="1" x14ac:dyDescent="0.25">
      <c r="A1007" s="15"/>
      <c r="B1007" s="15"/>
    </row>
    <row r="1008" spans="1:2" ht="13.5" customHeight="1" x14ac:dyDescent="0.25">
      <c r="A1008" s="15"/>
      <c r="B1008" s="15"/>
    </row>
    <row r="1009" spans="1:2" ht="13.5" customHeight="1" x14ac:dyDescent="0.25">
      <c r="A1009" s="15"/>
      <c r="B1009" s="15"/>
    </row>
    <row r="1010" spans="1:2" ht="13.5" customHeight="1" x14ac:dyDescent="0.25">
      <c r="A1010" s="15"/>
      <c r="B1010" s="15"/>
    </row>
    <row r="1011" spans="1:2" ht="13.5" customHeight="1" x14ac:dyDescent="0.25">
      <c r="A1011" s="15"/>
      <c r="B1011" s="15"/>
    </row>
    <row r="1012" spans="1:2" ht="13.5" customHeight="1" x14ac:dyDescent="0.25">
      <c r="A1012" s="15"/>
      <c r="B1012" s="15"/>
    </row>
    <row r="1013" spans="1:2" ht="13.5" customHeight="1" x14ac:dyDescent="0.25">
      <c r="A1013" s="15"/>
      <c r="B1013" s="15"/>
    </row>
    <row r="1014" spans="1:2" ht="13.5" customHeight="1" x14ac:dyDescent="0.25">
      <c r="A1014" s="15"/>
      <c r="B1014" s="15"/>
    </row>
    <row r="1015" spans="1:2" ht="13.5" customHeight="1" x14ac:dyDescent="0.25">
      <c r="A1015" s="15"/>
      <c r="B1015" s="15"/>
    </row>
    <row r="1016" spans="1:2" ht="13.5" customHeight="1" x14ac:dyDescent="0.25">
      <c r="A1016" s="15"/>
      <c r="B1016" s="15"/>
    </row>
    <row r="1017" spans="1:2" ht="13.5" customHeight="1" x14ac:dyDescent="0.25">
      <c r="A1017" s="15"/>
      <c r="B1017" s="15"/>
    </row>
    <row r="1018" spans="1:2" ht="13.5" customHeight="1" x14ac:dyDescent="0.25">
      <c r="A1018" s="15"/>
      <c r="B1018" s="15"/>
    </row>
    <row r="1019" spans="1:2" ht="13.5" customHeight="1" x14ac:dyDescent="0.25">
      <c r="A1019" s="15"/>
      <c r="B1019" s="15"/>
    </row>
    <row r="1020" spans="1:2" ht="13.5" customHeight="1" x14ac:dyDescent="0.25">
      <c r="A1020" s="15"/>
      <c r="B1020" s="15"/>
    </row>
    <row r="1021" spans="1:2" ht="13.5" customHeight="1" x14ac:dyDescent="0.25">
      <c r="A1021" s="15"/>
      <c r="B1021" s="15"/>
    </row>
    <row r="1022" spans="1:2" ht="13.5" customHeight="1" x14ac:dyDescent="0.25">
      <c r="A1022" s="15"/>
      <c r="B1022" s="15"/>
    </row>
    <row r="1023" spans="1:2" ht="13.5" customHeight="1" x14ac:dyDescent="0.25">
      <c r="A1023" s="15"/>
      <c r="B1023" s="15"/>
    </row>
    <row r="1024" spans="1:2" ht="13.5" customHeight="1" x14ac:dyDescent="0.25">
      <c r="A1024" s="15"/>
      <c r="B1024" s="15"/>
    </row>
    <row r="1025" spans="1:2" ht="13.5" customHeight="1" x14ac:dyDescent="0.25">
      <c r="A1025" s="15"/>
      <c r="B1025" s="15"/>
    </row>
  </sheetData>
  <mergeCells count="71">
    <mergeCell ref="C91:D91"/>
    <mergeCell ref="C100:D100"/>
    <mergeCell ref="C110:D110"/>
    <mergeCell ref="A108:B110"/>
    <mergeCell ref="A98:B100"/>
    <mergeCell ref="A89:B91"/>
    <mergeCell ref="C89:D89"/>
    <mergeCell ref="C90:D90"/>
    <mergeCell ref="A92:B92"/>
    <mergeCell ref="C92:D92"/>
    <mergeCell ref="A93:B93"/>
    <mergeCell ref="C93:D93"/>
    <mergeCell ref="A95:E95"/>
    <mergeCell ref="A96:B96"/>
    <mergeCell ref="C96:D96"/>
    <mergeCell ref="A97:B97"/>
    <mergeCell ref="A1:E1"/>
    <mergeCell ref="A4:B4"/>
    <mergeCell ref="A5:B5"/>
    <mergeCell ref="A8:E8"/>
    <mergeCell ref="C9:D9"/>
    <mergeCell ref="C10:D10"/>
    <mergeCell ref="C11:D11"/>
    <mergeCell ref="C12:D12"/>
    <mergeCell ref="A13:B13"/>
    <mergeCell ref="C13:D13"/>
    <mergeCell ref="A15:E15"/>
    <mergeCell ref="C16:D16"/>
    <mergeCell ref="C17:D17"/>
    <mergeCell ref="C18:D18"/>
    <mergeCell ref="A19:B19"/>
    <mergeCell ref="C19:D19"/>
    <mergeCell ref="A21:E21"/>
    <mergeCell ref="C22:D22"/>
    <mergeCell ref="C23:D23"/>
    <mergeCell ref="C24:D24"/>
    <mergeCell ref="C25:D25"/>
    <mergeCell ref="C26:D26"/>
    <mergeCell ref="A27:B27"/>
    <mergeCell ref="C27:D27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97:D97"/>
    <mergeCell ref="C98:D98"/>
    <mergeCell ref="C99:D99"/>
    <mergeCell ref="A101:B101"/>
    <mergeCell ref="C101:D101"/>
    <mergeCell ref="A102:B102"/>
    <mergeCell ref="C102:D102"/>
    <mergeCell ref="A105:E105"/>
    <mergeCell ref="A107:B107"/>
    <mergeCell ref="C107:D107"/>
    <mergeCell ref="A106:B106"/>
    <mergeCell ref="C106:D106"/>
    <mergeCell ref="C108:D108"/>
    <mergeCell ref="C109:D109"/>
    <mergeCell ref="A111:B111"/>
    <mergeCell ref="C111:D111"/>
    <mergeCell ref="A112:B112"/>
    <mergeCell ref="C112:D112"/>
  </mergeCells>
  <conditionalFormatting sqref="C34:C38">
    <cfRule type="cellIs" dxfId="12" priority="16" operator="equal">
      <formula>0</formula>
    </cfRule>
  </conditionalFormatting>
  <conditionalFormatting sqref="C40">
    <cfRule type="cellIs" dxfId="11" priority="15" operator="equal">
      <formula>0</formula>
    </cfRule>
  </conditionalFormatting>
  <conditionalFormatting sqref="C42:C50">
    <cfRule type="cellIs" dxfId="10" priority="14" operator="equal">
      <formula>0</formula>
    </cfRule>
  </conditionalFormatting>
  <conditionalFormatting sqref="C52:C55 C57:C58 C60:C64 C66:C69 C84">
    <cfRule type="cellIs" dxfId="9" priority="24" operator="equal">
      <formula>0</formula>
    </cfRule>
  </conditionalFormatting>
  <conditionalFormatting sqref="C71:C76">
    <cfRule type="cellIs" dxfId="8" priority="7" operator="equal">
      <formula>0</formula>
    </cfRule>
  </conditionalFormatting>
  <conditionalFormatting sqref="C74">
    <cfRule type="cellIs" dxfId="7" priority="8" operator="equal">
      <formula>0</formula>
    </cfRule>
  </conditionalFormatting>
  <conditionalFormatting sqref="D35:K35">
    <cfRule type="cellIs" dxfId="6" priority="17" operator="equal">
      <formula>0</formula>
    </cfRule>
  </conditionalFormatting>
  <conditionalFormatting sqref="E89:E92">
    <cfRule type="cellIs" dxfId="5" priority="5" operator="equal">
      <formula>0</formula>
    </cfRule>
  </conditionalFormatting>
  <conditionalFormatting sqref="E91">
    <cfRule type="cellIs" dxfId="4" priority="6" operator="equal">
      <formula>0</formula>
    </cfRule>
  </conditionalFormatting>
  <conditionalFormatting sqref="E98:E101">
    <cfRule type="cellIs" dxfId="3" priority="3" operator="equal">
      <formula>0</formula>
    </cfRule>
  </conditionalFormatting>
  <conditionalFormatting sqref="E100">
    <cfRule type="cellIs" dxfId="2" priority="4" operator="equal">
      <formula>0</formula>
    </cfRule>
  </conditionalFormatting>
  <conditionalFormatting sqref="E108:E111">
    <cfRule type="cellIs" dxfId="1" priority="1" operator="equal">
      <formula>0</formula>
    </cfRule>
  </conditionalFormatting>
  <conditionalFormatting sqref="E110">
    <cfRule type="cellIs" dxfId="0" priority="2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alantang</dc:creator>
  <dc:description/>
  <cp:lastModifiedBy>Sing Lun Alan Tang</cp:lastModifiedBy>
  <cp:revision>1044</cp:revision>
  <dcterms:created xsi:type="dcterms:W3CDTF">2022-04-23T15:32:00Z</dcterms:created>
  <dcterms:modified xsi:type="dcterms:W3CDTF">2024-12-19T14:03:23Z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