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F7E7CA3D-2534-44B1-867D-5FEADBC2B2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5" i="2" l="1"/>
  <c r="E24" i="2"/>
  <c r="E13" i="2"/>
  <c r="C61" i="8"/>
  <c r="C61" i="7"/>
  <c r="C64" i="3"/>
  <c r="C61" i="9"/>
  <c r="C61" i="6"/>
  <c r="C61" i="5"/>
  <c r="C62" i="4"/>
  <c r="C72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7" i="2"/>
  <c r="C43" i="6"/>
  <c r="C43" i="5"/>
  <c r="C44" i="4"/>
  <c r="C46" i="3"/>
  <c r="C54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3" i="2"/>
  <c r="C66" i="2"/>
  <c r="C63" i="2"/>
  <c r="C58" i="2"/>
  <c r="C46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1" i="2"/>
  <c r="C74" i="4"/>
  <c r="C82" i="4" s="1"/>
  <c r="E104" i="4" s="1"/>
  <c r="C73" i="6"/>
  <c r="C81" i="6" s="1"/>
  <c r="E102" i="6" s="1"/>
  <c r="C73" i="5"/>
  <c r="C81" i="5" s="1"/>
  <c r="C81" i="4"/>
  <c r="C84" i="2"/>
  <c r="C92" i="2" s="1"/>
  <c r="E108" i="2" s="1"/>
  <c r="C94" i="1"/>
  <c r="C102" i="1" s="1"/>
  <c r="E139" i="1" s="1"/>
  <c r="C5" i="2" l="1"/>
  <c r="C5" i="3" s="1"/>
  <c r="I41" i="1" s="1"/>
  <c r="E94" i="9"/>
  <c r="E102" i="9"/>
  <c r="E87" i="5"/>
  <c r="E94" i="5"/>
  <c r="E96" i="4"/>
  <c r="E89" i="4"/>
  <c r="E87" i="6"/>
  <c r="E94" i="6"/>
  <c r="E102" i="5"/>
  <c r="C80" i="5"/>
  <c r="E107" i="1"/>
  <c r="E119" i="1"/>
  <c r="E121" i="2"/>
  <c r="E133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0" i="3" s="1"/>
  <c r="E92" i="3" l="1"/>
  <c r="E109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9" i="2"/>
  <c r="E113" i="2" s="1"/>
  <c r="E122" i="2" s="1"/>
  <c r="I6" i="1" l="1"/>
  <c r="I7" i="1"/>
  <c r="E127" i="2"/>
  <c r="E134" i="2" s="1"/>
  <c r="E93" i="3" l="1"/>
  <c r="C3" i="3"/>
  <c r="C4" i="3" s="1"/>
  <c r="I8" i="1"/>
  <c r="E89" i="3"/>
  <c r="E97" i="3" l="1"/>
  <c r="E101" i="3" s="1"/>
  <c r="I9" i="1"/>
  <c r="I10" i="1" l="1"/>
  <c r="E106" i="3"/>
  <c r="E110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<sst xmlns="http://schemas.openxmlformats.org/spreadsheetml/2006/main" count="1356" uniqueCount="357">
  <si>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</si>
  <si>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</si>
  <si>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</si>
  <si>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</si>
  <si>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</si>
  <si>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</si>
  <si>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</si>
  <si>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</si>
  <si>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</si>
  <si>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</si>
  <si>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</si>
  <si>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</si>
  <si>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</si>
  <si>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</si>
  <si>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</si>
  <si>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</si>
  <si>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</si>
  <si>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</si>
  <si>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</si>
  <si>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</si>
  <si>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</si>
  <si>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</si>
  <si>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</si>
  <si>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</si>
  <si>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</si>
  <si>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</si>
  <si>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</si>
  <si>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</si>
  <si>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</si>
  <si>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</si>
  <si>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</si>
  <si>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</si>
  <si>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</si>
  <si>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</si>
  <si>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</si>
  <si>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</si>
  <si>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</si>
  <si>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</si>
  <si>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</si>
  <si>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</si>
  <si>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</si>
  <si>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</si>
  <si>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</si>
  <si>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</si>
  <si>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</si>
  <si>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</si>
  <si>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</si>
  <si>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</si>
  <si>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</si>
  <si>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</si>
  <si>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</si>
  <si>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</si>
  <si>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</si>
  <si>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</si>
  <si>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</si>
  <si>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</si>
  <si>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</si>
  <si>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</si>
  <si>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</si>
  <si>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</si>
  <si>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</si>
  <si>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</si>
  <si>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</si>
  <si>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</si>
  <si>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</si>
  <si>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</si>
  <si>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</si>
  <si>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</si>
  <si>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</si>
  <si>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</si>
  <si>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</si>
  <si>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</si>
  <si>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</si>
  <si>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</si>
  <si>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</si>
  <si>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</si>
  <si>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</si>
  <si>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</si>
  <si>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</si>
  <si>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</si>
  <si>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</si>
  <si>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</si>
  <si>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</si>
  <si>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</si>
  <si>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</si>
  <si>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</si>
  <si>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</si>
  <si>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</si>
  <si>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</si>
  <si>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</si>
  <si>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</si>
  <si>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</si>
  <si>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</si>
  <si>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</si>
  <si>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</si>
  <si>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</si>
  <si>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</si>
  <si>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</si>
  <si>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</si>
  <si>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</si>
  <si>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</si>
  <si>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</si>
  <si>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</si>
  <si>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</si>
  <si>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</si>
  <si>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</si>
  <si>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</si>
  <si>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</si>
  <si>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</si>
  <si>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</si>
  <si>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</si>
  <si>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</si>
  <si>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</si>
  <si>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</si>
  <si>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</si>
  <si>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</si>
  <si>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</si>
  <si>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</si>
  <si>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</si>
  <si>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</si>
  <si>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</si>
  <si>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</si>
  <si>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</si>
  <si>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</si>
  <si>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</si>
  <si>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</si>
  <si>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</si>
  <si>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</si>
  <si>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</si>
  <si>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</si>
  <si>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</si>
  <si>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</si>
  <si>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</si>
  <si>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</si>
  <si>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</si>
  <si>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</si>
  <si>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</si>
  <si>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</si>
  <si>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</si>
  <si>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</si>
  <si>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</si>
  <si>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</si>
  <si>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</si>
  <si>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</si>
  <si>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</si>
  <si>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</si>
  <si>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</si>
  <si>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</si>
  <si>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</si>
  <si>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</si>
  <si>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</si>
  <si>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</si>
  <si>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</si>
  <si>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</si>
  <si>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</si>
  <si>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</si>
  <si>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</si>
  <si>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</si>
  <si>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</si>
  <si>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</si>
  <si>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</si>
  <si>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</si>
  <si>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</si>
  <si>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</si>
  <si>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</si>
  <si>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</si>
  <si>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</si>
  <si>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</si>
  <si>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</si>
  <si>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</si>
  <si>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</si>
  <si>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</si>
  <si>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</si>
  <si>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</si>
  <si>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</si>
  <si>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</si>
  <si>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</si>
  <si>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</si>
  <si>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</si>
  <si>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</si>
  <si>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</si>
  <si>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</si>
  <si>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</si>
  <si>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</si>
  <si>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</si>
  <si>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</si>
  <si>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</si>
  <si>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</si>
  <si>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</si>
  <si>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</si>
  <si>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</si>
  <si>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</si>
  <si>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</si>
  <si>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</si>
  <si>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</si>
  <si>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</si>
  <si>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</si>
  <si>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</si>
  <si>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</si>
  <si>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</si>
  <si>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</si>
  <si>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</si>
  <si>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</si>
  <si>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</si>
  <si>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</si>
  <si>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</si>
  <si>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</si>
  <si>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</si>
  <si>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</si>
  <si>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</si>
  <si>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</si>
  <si>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</si>
  <si>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</si>
  <si>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</si>
  <si>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</si>
  <si>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</si>
  <si>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</si>
  <si>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</si>
  <si>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</si>
  <si>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</si>
  <si>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</si>
  <si>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</si>
  <si>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</si>
  <si>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</si>
  <si>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</si>
  <si>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</si>
  <si>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</si>
  <si>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</si>
  <si>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</si>
  <si>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</si>
  <si>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</si>
  <si>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</si>
  <si>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</si>
  <si>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</si>
  <si>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</si>
  <si>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</si>
  <si>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</si>
  <si>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</si>
  <si>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</si>
  <si>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</si>
  <si>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</si>
  <si>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</si>
  <si>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</si>
  <si>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</si>
  <si>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</si>
  <si>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</si>
  <si>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</si>
  <si>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</si>
  <si>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</si>
  <si>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</si>
  <si>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</si>
  <si>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</si>
  <si>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</si>
  <si>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</si>
  <si>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</si>
  <si>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</si>
  <si>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</si>
  <si>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</si>
  <si>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</si>
  <si>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</si>
  <si>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</si>
  <si>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</si>
  <si>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</si>
  <si>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</si>
  <si>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</si>
  <si>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</si>
  <si>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</si>
  <si>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</si>
  <si>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</si>
  <si>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</si>
  <si>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</si>
  <si>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</si>
  <si>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</si>
  <si>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</si>
  <si>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</si>
  <si>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</si>
  <si>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</si>
  <si>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</si>
  <si>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</si>
  <si>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</si>
  <si>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</si>
  <si>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</si>
  <si>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</si>
  <si>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</si>
  <si>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</si>
  <si>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</si>
  <si>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</si>
  <si>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</si>
  <si>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</si>
  <si>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</si>
  <si>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</si>
  <si>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</si>
  <si>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</si>
  <si>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</si>
  <si>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</si>
  <si>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</si>
  <si>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</si>
  <si>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</si>
  <si>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</si>
  <si>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</si>
  <si>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</si>
  <si>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</si>
  <si>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</si>
  <si>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</si>
  <si>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</si>
  <si>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</si>
  <si>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</si>
  <si>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2. Payback $0 to Mom</t>
  </si>
  <si>
    <t>3. Payback $500 to Lawrence</t>
  </si>
  <si>
    <t>1. Payback $900 to Mom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</si>
  <si>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</si>
  <si>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</si>
  <si>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</si>
  <si>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</si>
  <si>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</si>
  <si>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</si>
  <si>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</si>
  <si>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</si>
  <si>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</si>
  <si>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</si>
  <si>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</si>
  <si>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</si>
  <si>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</si>
  <si>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</si>
  <si>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</si>
  <si>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</si>
  <si>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</si>
  <si>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</si>
  <si>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</si>
  <si>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</si>
  <si>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</si>
  <si>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</si>
  <si>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</si>
  <si>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</si>
  <si>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</si>
  <si>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</si>
  <si>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</si>
  <si>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</si>
  <si>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</si>
  <si>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</si>
  <si>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</si>
  <si>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</si>
  <si>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</si>
  <si>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</si>
  <si>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</si>
  <si>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</si>
  <si>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</si>
  <si>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</si>
  <si>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1. Payback $639 to Mom</t>
  </si>
  <si>
    <t>Sell Safe to Mom</t>
  </si>
  <si>
    <t>Sell Safe to Mom of the price $800</t>
  </si>
  <si>
    <t>$52 for Hair Cut (One month per cut) plus Color treatment ($54 color treatment solution can use 2 times)</t>
  </si>
  <si>
    <t>Discount for Color Treatment</t>
  </si>
  <si>
    <t>Phase out Color Treatment</t>
  </si>
  <si>
    <t>5. Additional Expense:
     - Brought 2 Sets of Color Treatment for the $59.8.</t>
  </si>
  <si>
    <t>Use the remaining half bottle color treatment solution.</t>
  </si>
  <si>
    <t>Half Bottle Color Treatment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</si>
</sst>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 wrapText="1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0" fontId="14" fillId="0" borderId="3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26" fillId="0" borderId="22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3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26" fillId="0" borderId="23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39" xfId="0" applyNumberFormat="1" applyFont="1" applyBorder="1" applyAlignment="1">
      <alignment horizontal="left" vertical="center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168" fontId="36" fillId="2" borderId="31" xfId="0" applyNumberFormat="1" applyFont="1" applyFill="1" applyBorder="1" applyAlignment="1">
      <alignment horizontal="center" vertical="center"/>
    </xf>
    <xf numFmtId="168" fontId="36" fillId="2" borderId="33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left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165" fontId="14" fillId="0" borderId="31" xfId="0" applyNumberFormat="1" applyFont="1" applyBorder="1" applyAlignment="1">
      <alignment horizontal="right" vertical="center"/>
    </xf>
    <xf numFmtId="165" fontId="14" fillId="0" borderId="40" xfId="0" applyNumberFormat="1" applyFont="1" applyBorder="1" applyAlignment="1">
      <alignment horizontal="right" vertical="center"/>
    </xf>
    <xf numFmtId="165" fontId="14" fillId="0" borderId="33" xfId="0" applyNumberFormat="1" applyFont="1" applyBorder="1" applyAlignment="1">
      <alignment horizontal="right" vertical="center"/>
    </xf>
    <xf numFmtId="0" fontId="14" fillId="0" borderId="32" xfId="0" applyFont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8" fontId="36" fillId="2" borderId="13" xfId="0" applyNumberFormat="1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5" fillId="9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left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  <xf numFmtId="166" fontId="26" fillId="0" borderId="26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C12" sqref="C12:F1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6" t="s">
        <v>59</v>
      </c>
      <c r="B1" s="116"/>
      <c r="C1" s="116"/>
      <c r="D1" s="116"/>
      <c r="E1" s="116"/>
      <c r="F1" s="116"/>
      <c r="G1" s="1"/>
      <c r="H1" s="116" t="s">
        <v>174</v>
      </c>
      <c r="I1" s="116"/>
    </row>
    <row r="2" spans="1:25" ht="21">
      <c r="A2" s="128" t="s">
        <v>171</v>
      </c>
      <c r="B2" s="129"/>
      <c r="C2" s="129"/>
      <c r="D2" s="117" t="s">
        <v>172</v>
      </c>
      <c r="E2" s="117"/>
      <c r="F2" s="117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1994.67</v>
      </c>
      <c r="D3" s="90" t="s">
        <v>0</v>
      </c>
      <c r="E3" s="90" t="s">
        <v>78</v>
      </c>
      <c r="F3" s="91">
        <v>296.67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20</v>
      </c>
      <c r="D4" s="3"/>
      <c r="E4" s="3" t="s">
        <v>76</v>
      </c>
      <c r="F4" s="4">
        <v>20</v>
      </c>
      <c r="G4" s="6"/>
      <c r="H4" s="94" t="s">
        <v>177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178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2024'!E109</f>
        <v>482.83999999999924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180</v>
      </c>
      <c r="I7" s="95">
        <f>'July 2024 - September 2024'!E122</f>
        <v>391.06999999999925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2024'!E134</f>
        <v>648.96999999999889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182</v>
      </c>
      <c r="I9" s="95">
        <f>'October 2024 - December 2024'!E93</f>
        <v>918.46999999999889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1.4</v>
      </c>
      <c r="D10" s="3"/>
      <c r="E10" s="34" t="s">
        <v>48</v>
      </c>
      <c r="F10" s="55">
        <v>1.4</v>
      </c>
      <c r="G10" s="6"/>
      <c r="H10" s="94" t="s">
        <v>183</v>
      </c>
      <c r="I10" s="95">
        <f>'October 2024 - December 2024'!E101</f>
        <v>960.96999999999889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2123.0700000000002</v>
      </c>
      <c r="D11" s="3"/>
      <c r="E11" s="62" t="s">
        <v>57</v>
      </c>
      <c r="F11" s="55">
        <f>SUM(F3:F10)</f>
        <v>425.07</v>
      </c>
      <c r="G11" s="6"/>
      <c r="H11" s="94" t="s">
        <v>184</v>
      </c>
      <c r="I11" s="95">
        <f>'October 2024 - December 2024'!E110</f>
        <v>1030.4699999999989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5">
        <f>-C101</f>
        <v>-19239</v>
      </c>
      <c r="D12" s="126"/>
      <c r="E12" s="126"/>
      <c r="F12" s="127"/>
      <c r="G12" s="6"/>
      <c r="H12" s="94" t="s">
        <v>185</v>
      </c>
      <c r="I12" s="95">
        <f>'January 2025 - March 2025'!E90</f>
        <v>899.96999999999889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2025'!E97</f>
        <v>742.46999999999889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2025'!E105</f>
        <v>584.96999999999889</v>
      </c>
    </row>
    <row r="15" spans="1:25" ht="30" customHeight="1">
      <c r="A15" s="120" t="s">
        <v>311</v>
      </c>
      <c r="B15" s="121"/>
      <c r="C15" s="121"/>
      <c r="D15" s="121"/>
      <c r="E15" s="122"/>
      <c r="G15" s="13"/>
      <c r="H15" s="94" t="s">
        <v>188</v>
      </c>
      <c r="I15" s="95">
        <f>'April 2025 - June 2025'!E88</f>
        <v>427.46999999999889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  <c r="H16" s="94" t="s">
        <v>189</v>
      </c>
      <c r="I16" s="95">
        <f>'April 2025 - June 2025'!E95</f>
        <v>269.96999999999889</v>
      </c>
    </row>
    <row r="17" spans="1:25" ht="30" customHeight="1">
      <c r="A17" s="2" t="s">
        <v>60</v>
      </c>
      <c r="B17" s="2" t="s">
        <v>5</v>
      </c>
      <c r="C17" s="118" t="s">
        <v>6</v>
      </c>
      <c r="D17" s="119"/>
      <c r="E17" s="17">
        <v>2405</v>
      </c>
      <c r="H17" s="94" t="s">
        <v>190</v>
      </c>
      <c r="I17" s="95">
        <f>'April 2025 - June 2025'!E103</f>
        <v>312.46999999999889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2025'!E88</f>
        <v>415.96999999999889</v>
      </c>
    </row>
    <row r="19" spans="1:25" ht="30" customHeight="1">
      <c r="A19" s="10"/>
      <c r="B19" s="10"/>
      <c r="H19" s="94" t="s">
        <v>192</v>
      </c>
      <c r="I19" s="95">
        <f>'July 2025 - September 2025'!E95</f>
        <v>1158.4699999999989</v>
      </c>
    </row>
    <row r="20" spans="1:25" ht="30" customHeight="1">
      <c r="A20" s="123" t="s">
        <v>312</v>
      </c>
      <c r="B20" s="133"/>
      <c r="C20" s="133"/>
      <c r="D20" s="133"/>
      <c r="E20" s="133"/>
      <c r="G20" s="13"/>
      <c r="H20" s="94" t="s">
        <v>193</v>
      </c>
      <c r="I20" s="95">
        <f>'July 2025 - September 2025'!E103</f>
        <v>1900.9699999999989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3" t="s">
        <v>1</v>
      </c>
      <c r="B21" s="124" t="s">
        <v>2</v>
      </c>
      <c r="C21" s="123" t="s">
        <v>3</v>
      </c>
      <c r="D21" s="124"/>
      <c r="E21" s="102" t="s">
        <v>4</v>
      </c>
      <c r="G21" s="13"/>
      <c r="H21" s="94" t="s">
        <v>254</v>
      </c>
      <c r="I21" s="95">
        <f>'October 2025 - December 2025'!E88</f>
        <v>2643.4699999999993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34" t="s">
        <v>6</v>
      </c>
      <c r="D22" s="135"/>
      <c r="E22" s="83">
        <v>2405</v>
      </c>
      <c r="G22" s="13"/>
      <c r="H22" s="94" t="s">
        <v>255</v>
      </c>
      <c r="I22" s="95">
        <f>'October 2025 - December 2025'!E95</f>
        <v>3385.9699999999993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14" t="s">
        <v>81</v>
      </c>
      <c r="D23" s="115"/>
      <c r="E23" s="65">
        <v>1035</v>
      </c>
      <c r="G23" s="13"/>
      <c r="H23" s="201" t="s">
        <v>256</v>
      </c>
      <c r="I23" s="199">
        <f>'October 2025 - December 2025'!E103</f>
        <v>4128.4699999999993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18" t="s">
        <v>108</v>
      </c>
      <c r="D24" s="218"/>
      <c r="E24" s="83">
        <v>50</v>
      </c>
      <c r="H24" s="202"/>
      <c r="I24" s="20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2026'!E88</f>
        <v>4870.9699999999993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2026'!E95</f>
        <v>5613.4699999999993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2026'!E103</f>
        <v>6355.9699999999993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30" t="s">
        <v>313</v>
      </c>
      <c r="B28" s="131"/>
      <c r="C28" s="131"/>
      <c r="D28" s="131"/>
      <c r="E28" s="132"/>
      <c r="G28" s="13"/>
      <c r="H28" s="94" t="s">
        <v>276</v>
      </c>
      <c r="I28" s="95">
        <f>'April 2026 - June 2026'!E88</f>
        <v>7098.4699999999993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20" t="s">
        <v>1</v>
      </c>
      <c r="B29" s="220" t="s">
        <v>2</v>
      </c>
      <c r="C29" s="219" t="s">
        <v>3</v>
      </c>
      <c r="D29" s="219"/>
      <c r="E29" s="219" t="s">
        <v>4</v>
      </c>
      <c r="G29" s="13"/>
      <c r="H29" s="222" t="s">
        <v>277</v>
      </c>
      <c r="I29" s="221">
        <f>'April 2026 - June 2026'!E95</f>
        <v>7840.9699999999993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20"/>
      <c r="B30" s="220"/>
      <c r="C30" s="219"/>
      <c r="D30" s="219"/>
      <c r="E30" s="219"/>
      <c r="H30" s="222"/>
      <c r="I30" s="221"/>
    </row>
    <row r="31" spans="1:25" ht="30" customHeight="1">
      <c r="A31" s="31" t="s">
        <v>131</v>
      </c>
      <c r="B31" s="112" t="s">
        <v>132</v>
      </c>
      <c r="C31" s="114" t="s">
        <v>133</v>
      </c>
      <c r="D31" s="115"/>
      <c r="E31" s="65">
        <v>150</v>
      </c>
      <c r="H31" s="222"/>
      <c r="I31" s="221"/>
    </row>
    <row r="32" spans="1:25" ht="30" customHeight="1">
      <c r="A32" s="31" t="s">
        <v>62</v>
      </c>
      <c r="B32" s="112" t="s">
        <v>5</v>
      </c>
      <c r="C32" s="224" t="s">
        <v>6</v>
      </c>
      <c r="D32" s="225"/>
      <c r="E32" s="65">
        <v>2405</v>
      </c>
      <c r="G32" s="13"/>
      <c r="H32" s="94" t="s">
        <v>278</v>
      </c>
      <c r="I32" s="95">
        <f>'April 2026 - June 2026'!E103</f>
        <v>8583.4699999999993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03" t="s">
        <v>134</v>
      </c>
      <c r="B33" s="206" t="s">
        <v>25</v>
      </c>
      <c r="C33" s="209" t="s">
        <v>135</v>
      </c>
      <c r="D33" s="210"/>
      <c r="E33" s="215">
        <v>7700</v>
      </c>
      <c r="G33" s="13"/>
      <c r="H33" s="109"/>
      <c r="I33" s="11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04"/>
      <c r="B34" s="207"/>
      <c r="C34" s="211"/>
      <c r="D34" s="212"/>
      <c r="E34" s="216"/>
      <c r="H34" s="116" t="s">
        <v>194</v>
      </c>
      <c r="I34" s="116"/>
    </row>
    <row r="35" spans="1:25" ht="15" customHeight="1">
      <c r="A35" s="205"/>
      <c r="B35" s="208"/>
      <c r="C35" s="213"/>
      <c r="D35" s="214"/>
      <c r="E35" s="217"/>
      <c r="H35" s="223" t="s">
        <v>195</v>
      </c>
      <c r="I35" s="223" t="s">
        <v>196</v>
      </c>
    </row>
    <row r="36" spans="1:25" ht="30" customHeight="1">
      <c r="A36" s="32" t="s">
        <v>208</v>
      </c>
      <c r="B36" s="112" t="s">
        <v>214</v>
      </c>
      <c r="C36" s="114"/>
      <c r="D36" s="115"/>
      <c r="E36" s="33">
        <v>204</v>
      </c>
      <c r="H36" s="223"/>
      <c r="I36" s="223"/>
    </row>
    <row r="37" spans="1:25" ht="30" customHeight="1">
      <c r="A37" s="32" t="s">
        <v>208</v>
      </c>
      <c r="B37" s="112" t="s">
        <v>215</v>
      </c>
      <c r="C37" s="114"/>
      <c r="D37" s="115"/>
      <c r="E37" s="33">
        <v>207.5</v>
      </c>
      <c r="H37" s="223"/>
      <c r="I37" s="223"/>
    </row>
    <row r="38" spans="1:25" ht="30" customHeight="1">
      <c r="A38" s="82" t="s">
        <v>208</v>
      </c>
      <c r="B38" s="111" t="s">
        <v>209</v>
      </c>
      <c r="C38" s="145" t="s">
        <v>210</v>
      </c>
      <c r="D38" s="146"/>
      <c r="E38" s="83">
        <v>9350</v>
      </c>
      <c r="H38" s="94" t="s">
        <v>203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197</v>
      </c>
      <c r="I39" s="97">
        <f>(-C101+SUM(E114,E126,E138))</f>
        <v>-9739</v>
      </c>
    </row>
    <row r="40" spans="1:25" ht="30" customHeight="1">
      <c r="G40" s="13"/>
      <c r="H40" s="96" t="s">
        <v>198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199</v>
      </c>
      <c r="I41" s="97">
        <f>('October 2024 - December 2024'!C5)</f>
        <v>-5839</v>
      </c>
    </row>
    <row r="42" spans="1:25" ht="30" customHeight="1">
      <c r="H42" s="96" t="s">
        <v>200</v>
      </c>
      <c r="I42" s="97">
        <f>('January 2025 - March 2025'!C5)</f>
        <v>-3139</v>
      </c>
    </row>
    <row r="43" spans="1:25" ht="30" customHeight="1">
      <c r="H43" s="96" t="s">
        <v>201</v>
      </c>
      <c r="I43" s="97">
        <f>('April 2025 - June 2025'!C5)</f>
        <v>-639</v>
      </c>
    </row>
    <row r="44" spans="1:25" ht="30" customHeight="1">
      <c r="H44" s="96" t="s">
        <v>202</v>
      </c>
      <c r="I44" s="97">
        <f>('July 2025 - September 2025'!C5)</f>
        <v>0</v>
      </c>
    </row>
    <row r="45" spans="1:25" ht="30" customHeight="1">
      <c r="H45" s="96" t="s">
        <v>263</v>
      </c>
      <c r="I45" s="97">
        <f>('October 2025 - December 2025'!C5)</f>
        <v>0</v>
      </c>
    </row>
    <row r="46" spans="1:25" ht="30" customHeight="1">
      <c r="H46" s="96" t="s">
        <v>264</v>
      </c>
      <c r="I46" s="97">
        <f>('January 2026 - March 2026'!C5)</f>
        <v>0</v>
      </c>
    </row>
    <row r="47" spans="1:25" ht="30" customHeight="1">
      <c r="H47" s="96" t="s">
        <v>279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90" t="s">
        <v>58</v>
      </c>
      <c r="B51" s="191"/>
      <c r="C51" s="124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76" t="s">
        <v>8</v>
      </c>
      <c r="B53" s="191"/>
      <c r="C53" s="124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38" t="s">
        <v>115</v>
      </c>
      <c r="B58" s="131"/>
      <c r="C58" s="132"/>
    </row>
    <row r="59" spans="1:5" ht="13.5" customHeight="1">
      <c r="A59" s="139"/>
      <c r="B59" s="140"/>
      <c r="C59" s="141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76" t="s">
        <v>17</v>
      </c>
      <c r="B65" s="191"/>
      <c r="C65" s="124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76" t="s">
        <v>50</v>
      </c>
      <c r="B69" s="177"/>
      <c r="C69" s="178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76" t="s">
        <v>22</v>
      </c>
      <c r="B74" s="177"/>
      <c r="C74" s="178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42" t="s">
        <v>54</v>
      </c>
      <c r="B77" s="143"/>
      <c r="C77" s="144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294</v>
      </c>
      <c r="B79" s="32" t="s">
        <v>295</v>
      </c>
      <c r="C79" s="33">
        <v>0</v>
      </c>
    </row>
    <row r="80" spans="1:3" ht="45">
      <c r="A80" s="31" t="s">
        <v>297</v>
      </c>
      <c r="B80" s="32" t="s">
        <v>298</v>
      </c>
      <c r="C80" s="33">
        <v>0</v>
      </c>
    </row>
    <row r="81" spans="1:3" ht="33" customHeight="1">
      <c r="A81" s="31" t="s">
        <v>296</v>
      </c>
      <c r="B81" s="32" t="s">
        <v>296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50" t="s">
        <v>35</v>
      </c>
      <c r="B83" s="140"/>
      <c r="C83" s="122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47" t="s">
        <v>31</v>
      </c>
      <c r="B88" s="148"/>
      <c r="C88" s="149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47" t="s">
        <v>44</v>
      </c>
      <c r="B95" s="158"/>
      <c r="C95" s="149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290</v>
      </c>
      <c r="B97" s="37"/>
      <c r="C97" s="48">
        <v>5000</v>
      </c>
    </row>
    <row r="98" spans="1:8" ht="13.5" customHeight="1">
      <c r="A98" s="103" t="s">
        <v>282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1" t="s">
        <v>146</v>
      </c>
      <c r="B105" s="152"/>
      <c r="C105" s="152"/>
      <c r="D105" s="152"/>
      <c r="E105" s="15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88" t="s">
        <v>40</v>
      </c>
      <c r="B107" s="189"/>
      <c r="C107" s="182"/>
      <c r="D107" s="183"/>
      <c r="E107" s="43">
        <f>C102</f>
        <v>1503</v>
      </c>
    </row>
    <row r="108" spans="1:8" ht="13.5" customHeight="1">
      <c r="C108" s="136" t="s">
        <v>41</v>
      </c>
      <c r="D108" s="137"/>
      <c r="E108" s="36">
        <f>I3</f>
        <v>0</v>
      </c>
    </row>
    <row r="109" spans="1:8" ht="13.5" customHeight="1"/>
    <row r="110" spans="1:8" ht="13.5" customHeight="1">
      <c r="A110" s="151" t="s">
        <v>147</v>
      </c>
      <c r="B110" s="191"/>
      <c r="C110" s="191"/>
      <c r="D110" s="191"/>
      <c r="E110" s="124"/>
    </row>
    <row r="111" spans="1:8" ht="13.5" customHeight="1">
      <c r="A111" s="151" t="s">
        <v>38</v>
      </c>
      <c r="B111" s="153"/>
      <c r="C111" s="151" t="s">
        <v>37</v>
      </c>
      <c r="D111" s="124"/>
      <c r="E111" s="22" t="s">
        <v>4</v>
      </c>
    </row>
    <row r="112" spans="1:8" ht="13.5" customHeight="1">
      <c r="A112" s="166" t="s">
        <v>68</v>
      </c>
      <c r="B112" s="167"/>
      <c r="C112" s="161"/>
      <c r="D112" s="162"/>
      <c r="E112" s="36">
        <f>E108</f>
        <v>0</v>
      </c>
    </row>
    <row r="113" spans="1:5" ht="13.5" customHeight="1">
      <c r="A113" s="196" t="s">
        <v>73</v>
      </c>
      <c r="B113" s="196"/>
      <c r="C113" s="179" t="s">
        <v>74</v>
      </c>
      <c r="D113" s="169"/>
      <c r="E113" s="51">
        <v>0</v>
      </c>
    </row>
    <row r="114" spans="1:5" ht="13.5" customHeight="1">
      <c r="A114" s="197"/>
      <c r="B114" s="197"/>
      <c r="C114" s="180" t="s">
        <v>164</v>
      </c>
      <c r="D114" s="181"/>
      <c r="E114" s="71">
        <v>1000</v>
      </c>
    </row>
    <row r="115" spans="1:5" ht="13.5" customHeight="1">
      <c r="A115" s="197"/>
      <c r="B115" s="197"/>
      <c r="C115" s="174" t="s">
        <v>165</v>
      </c>
      <c r="D115" s="173"/>
      <c r="E115" s="51">
        <v>140</v>
      </c>
    </row>
    <row r="116" spans="1:5" ht="13.5" customHeight="1">
      <c r="A116" s="197"/>
      <c r="B116" s="197"/>
      <c r="C116" s="174" t="s">
        <v>166</v>
      </c>
      <c r="D116" s="173"/>
      <c r="E116" s="51">
        <v>68</v>
      </c>
    </row>
    <row r="117" spans="1:5" ht="13.5" customHeight="1">
      <c r="A117" s="197"/>
      <c r="B117" s="197"/>
      <c r="C117" s="89" t="s">
        <v>167</v>
      </c>
      <c r="D117" s="88"/>
      <c r="E117" s="51">
        <v>420</v>
      </c>
    </row>
    <row r="118" spans="1:5" ht="13.5" customHeight="1">
      <c r="A118" s="198"/>
      <c r="B118" s="198"/>
      <c r="C118" s="174" t="s">
        <v>173</v>
      </c>
      <c r="D118" s="173"/>
      <c r="E118" s="51">
        <v>775.68</v>
      </c>
    </row>
    <row r="119" spans="1:5" ht="13.5" customHeight="1">
      <c r="A119" s="159" t="s">
        <v>40</v>
      </c>
      <c r="B119" s="160"/>
      <c r="C119" s="164" t="s">
        <v>80</v>
      </c>
      <c r="D119" s="165"/>
      <c r="E119" s="64">
        <f>C102</f>
        <v>1503</v>
      </c>
    </row>
    <row r="120" spans="1:5" ht="13.5" customHeight="1">
      <c r="C120" s="154" t="s">
        <v>28</v>
      </c>
      <c r="D120" s="124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57" t="s">
        <v>148</v>
      </c>
      <c r="B123" s="121"/>
      <c r="C123" s="121"/>
      <c r="D123" s="121"/>
      <c r="E123" s="122"/>
    </row>
    <row r="124" spans="1:5" ht="13.5" customHeight="1">
      <c r="A124" s="151" t="s">
        <v>38</v>
      </c>
      <c r="B124" s="124"/>
      <c r="C124" s="151" t="s">
        <v>37</v>
      </c>
      <c r="D124" s="124"/>
      <c r="E124" s="22" t="s">
        <v>4</v>
      </c>
    </row>
    <row r="125" spans="1:5" ht="13.5" customHeight="1">
      <c r="A125" s="155" t="s">
        <v>69</v>
      </c>
      <c r="B125" s="156"/>
      <c r="C125" s="161"/>
      <c r="D125" s="124"/>
      <c r="E125" s="36">
        <f>E120</f>
        <v>-466.67999999999984</v>
      </c>
    </row>
    <row r="126" spans="1:5" ht="13.5" customHeight="1">
      <c r="A126" s="184" t="s">
        <v>73</v>
      </c>
      <c r="B126" s="185"/>
      <c r="C126" s="168" t="s">
        <v>139</v>
      </c>
      <c r="D126" s="169"/>
      <c r="E126" s="51">
        <v>4000</v>
      </c>
    </row>
    <row r="127" spans="1:5" ht="13.5" customHeight="1">
      <c r="A127" s="186"/>
      <c r="B127" s="187"/>
      <c r="C127" s="168" t="s">
        <v>168</v>
      </c>
      <c r="D127" s="175"/>
      <c r="E127" s="51">
        <v>2254</v>
      </c>
    </row>
    <row r="128" spans="1:5" ht="13.5" customHeight="1">
      <c r="A128" s="186"/>
      <c r="B128" s="187"/>
      <c r="C128" s="168" t="s">
        <v>169</v>
      </c>
      <c r="D128" s="175"/>
      <c r="E128" s="51">
        <v>560</v>
      </c>
    </row>
    <row r="129" spans="1:5" ht="13.5" customHeight="1">
      <c r="A129" s="186"/>
      <c r="B129" s="187"/>
      <c r="C129" s="168" t="s">
        <v>170</v>
      </c>
      <c r="D129" s="175"/>
      <c r="E129" s="51">
        <v>0</v>
      </c>
    </row>
    <row r="130" spans="1:5" ht="30" customHeight="1">
      <c r="A130" s="186"/>
      <c r="B130" s="187"/>
      <c r="C130" s="193" t="s">
        <v>205</v>
      </c>
      <c r="D130" s="194"/>
      <c r="E130" s="51">
        <v>700</v>
      </c>
    </row>
    <row r="131" spans="1:5" ht="15" customHeight="1">
      <c r="A131" s="186"/>
      <c r="B131" s="187"/>
      <c r="C131" s="193" t="s">
        <v>207</v>
      </c>
      <c r="D131" s="194"/>
      <c r="E131" s="51">
        <v>498</v>
      </c>
    </row>
    <row r="132" spans="1:5" ht="13.5" customHeight="1">
      <c r="A132" s="186"/>
      <c r="B132" s="187"/>
      <c r="C132" s="181" t="s">
        <v>206</v>
      </c>
      <c r="D132" s="195"/>
      <c r="E132" s="51">
        <v>368</v>
      </c>
    </row>
    <row r="133" spans="1:5" ht="13.5" customHeight="1">
      <c r="A133" s="186"/>
      <c r="B133" s="187"/>
      <c r="C133" s="172" t="s">
        <v>211</v>
      </c>
      <c r="D133" s="173"/>
      <c r="E133" s="51">
        <v>204</v>
      </c>
    </row>
    <row r="134" spans="1:5" ht="13.5" customHeight="1">
      <c r="A134" s="186"/>
      <c r="B134" s="187"/>
      <c r="C134" s="172" t="s">
        <v>212</v>
      </c>
      <c r="D134" s="173"/>
      <c r="E134" s="51">
        <v>207.5</v>
      </c>
    </row>
    <row r="135" spans="1:5" ht="13.5" customHeight="1">
      <c r="A135" s="186"/>
      <c r="B135" s="187"/>
      <c r="C135" s="172" t="s">
        <v>213</v>
      </c>
      <c r="D135" s="173"/>
      <c r="E135" s="51">
        <v>187</v>
      </c>
    </row>
    <row r="136" spans="1:5" ht="13.5" customHeight="1">
      <c r="A136" s="186"/>
      <c r="B136" s="187"/>
      <c r="C136" s="173" t="s">
        <v>216</v>
      </c>
      <c r="D136" s="192"/>
      <c r="E136" s="51">
        <v>391.5</v>
      </c>
    </row>
    <row r="137" spans="1:5" ht="13.5" customHeight="1">
      <c r="A137" s="186"/>
      <c r="B137" s="187"/>
      <c r="C137" s="174" t="s">
        <v>217</v>
      </c>
      <c r="D137" s="173"/>
      <c r="E137" s="51">
        <v>966.7</v>
      </c>
    </row>
    <row r="138" spans="1:5" ht="13.5" customHeight="1">
      <c r="A138" s="188"/>
      <c r="B138" s="189"/>
      <c r="C138" s="174" t="s">
        <v>221</v>
      </c>
      <c r="D138" s="173"/>
      <c r="E138" s="51">
        <v>4500</v>
      </c>
    </row>
    <row r="139" spans="1:5" ht="13.5" customHeight="1">
      <c r="A139" s="159" t="s">
        <v>40</v>
      </c>
      <c r="B139" s="163"/>
      <c r="C139" s="164"/>
      <c r="D139" s="165"/>
      <c r="E139" s="100">
        <f>C102</f>
        <v>1503</v>
      </c>
    </row>
    <row r="140" spans="1:5" ht="13.5" customHeight="1">
      <c r="C140" s="154" t="s">
        <v>29</v>
      </c>
      <c r="D140" s="124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7"/>
  <sheetViews>
    <sheetView tabSelected="1" topLeftCell="A22" zoomScaleNormal="100" workbookViewId="0">
      <selection activeCell="G33" sqref="G3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82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2024'!I39)+SUM(E97,E116,E129,E117,E130)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20" t="s">
        <v>314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26" t="s">
        <v>3</v>
      </c>
      <c r="D9" s="144"/>
      <c r="E9" s="70" t="s">
        <v>4</v>
      </c>
    </row>
    <row r="10" spans="1:25" ht="30" customHeight="1">
      <c r="A10" s="29" t="s">
        <v>71</v>
      </c>
      <c r="B10" s="78" t="s">
        <v>5</v>
      </c>
      <c r="C10" s="227" t="s">
        <v>6</v>
      </c>
      <c r="D10" s="227"/>
      <c r="E10" s="99">
        <v>2405</v>
      </c>
    </row>
    <row r="11" spans="1:25" ht="30" customHeight="1">
      <c r="A11" s="32"/>
      <c r="B11" s="31" t="s">
        <v>347</v>
      </c>
      <c r="C11" s="114"/>
      <c r="D11" s="115"/>
      <c r="E11" s="99">
        <v>27</v>
      </c>
    </row>
    <row r="12" spans="1:25" ht="30" customHeight="1">
      <c r="A12" s="98" t="s">
        <v>292</v>
      </c>
      <c r="B12" s="31" t="s">
        <v>293</v>
      </c>
      <c r="C12" s="114"/>
      <c r="D12" s="115"/>
      <c r="E12" s="33">
        <v>1500</v>
      </c>
    </row>
    <row r="13" spans="1:25" ht="30" customHeight="1">
      <c r="A13" s="44"/>
      <c r="B13" s="44"/>
      <c r="C13" s="45"/>
      <c r="D13" s="46" t="s">
        <v>7</v>
      </c>
      <c r="E13" s="47">
        <f>SUM(E10:E12)</f>
        <v>3932</v>
      </c>
    </row>
    <row r="14" spans="1:25" ht="13.5" customHeight="1">
      <c r="A14" s="10"/>
      <c r="B14" s="10"/>
    </row>
    <row r="15" spans="1:25" ht="30" customHeight="1">
      <c r="A15" s="120" t="s">
        <v>315</v>
      </c>
      <c r="B15" s="121"/>
      <c r="C15" s="121"/>
      <c r="D15" s="121"/>
      <c r="E15" s="12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68" t="s">
        <v>1</v>
      </c>
      <c r="B16" s="69" t="s">
        <v>2</v>
      </c>
      <c r="C16" s="226" t="s">
        <v>3</v>
      </c>
      <c r="D16" s="144"/>
      <c r="E16" s="70" t="s">
        <v>4</v>
      </c>
    </row>
    <row r="17" spans="1:25" ht="30" customHeight="1">
      <c r="A17" s="32" t="s">
        <v>283</v>
      </c>
      <c r="B17" s="31" t="s">
        <v>285</v>
      </c>
      <c r="C17" s="231" t="s">
        <v>340</v>
      </c>
      <c r="D17" s="115"/>
      <c r="E17" s="65">
        <v>204</v>
      </c>
    </row>
    <row r="18" spans="1:25" ht="30" customHeight="1">
      <c r="A18" s="32" t="s">
        <v>283</v>
      </c>
      <c r="B18" s="31" t="s">
        <v>284</v>
      </c>
      <c r="C18" s="231" t="s">
        <v>341</v>
      </c>
      <c r="D18" s="115"/>
      <c r="E18" s="65">
        <v>207.5</v>
      </c>
    </row>
    <row r="19" spans="1:25" ht="30" customHeight="1">
      <c r="A19" s="32" t="s">
        <v>286</v>
      </c>
      <c r="B19" s="31" t="s">
        <v>289</v>
      </c>
      <c r="C19" s="231" t="s">
        <v>342</v>
      </c>
      <c r="D19" s="115"/>
      <c r="E19" s="65">
        <v>900</v>
      </c>
    </row>
    <row r="20" spans="1:25" ht="30" customHeight="1">
      <c r="A20" s="32" t="s">
        <v>83</v>
      </c>
      <c r="B20" s="31" t="s">
        <v>5</v>
      </c>
      <c r="C20" s="224" t="s">
        <v>6</v>
      </c>
      <c r="D20" s="224"/>
      <c r="E20" s="65">
        <v>2405</v>
      </c>
    </row>
    <row r="21" spans="1:25" ht="30" customHeight="1">
      <c r="A21" s="32" t="s">
        <v>305</v>
      </c>
      <c r="B21" s="31" t="s">
        <v>303</v>
      </c>
      <c r="C21" s="114" t="s">
        <v>304</v>
      </c>
      <c r="D21" s="115"/>
      <c r="E21" s="65">
        <v>0</v>
      </c>
    </row>
    <row r="22" spans="1:25" ht="30" customHeight="1">
      <c r="A22" s="108"/>
      <c r="B22" s="31" t="s">
        <v>347</v>
      </c>
      <c r="C22" s="114"/>
      <c r="D22" s="115"/>
      <c r="E22" s="65">
        <v>27</v>
      </c>
    </row>
    <row r="23" spans="1:25" ht="30" customHeight="1">
      <c r="A23" s="32" t="s">
        <v>114</v>
      </c>
      <c r="B23" s="79" t="s">
        <v>25</v>
      </c>
      <c r="C23" s="114" t="s">
        <v>113</v>
      </c>
      <c r="D23" s="115"/>
      <c r="E23" s="80">
        <v>0</v>
      </c>
    </row>
    <row r="24" spans="1:25" ht="30" customHeight="1">
      <c r="A24" s="44"/>
      <c r="B24" s="44"/>
      <c r="C24" s="45"/>
      <c r="D24" s="46" t="s">
        <v>7</v>
      </c>
      <c r="E24" s="47">
        <f>SUM(E17:E23)</f>
        <v>3743.5</v>
      </c>
    </row>
    <row r="25" spans="1:25" ht="13.5" customHeight="1">
      <c r="A25" s="10"/>
      <c r="B25" s="10"/>
      <c r="C25" s="1"/>
      <c r="D25" s="49"/>
      <c r="E25" s="50"/>
    </row>
    <row r="26" spans="1:25" ht="30" customHeight="1">
      <c r="A26" s="120" t="s">
        <v>316</v>
      </c>
      <c r="B26" s="121"/>
      <c r="C26" s="121"/>
      <c r="D26" s="121"/>
      <c r="E26" s="12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68" t="s">
        <v>1</v>
      </c>
      <c r="B27" s="69" t="s">
        <v>2</v>
      </c>
      <c r="C27" s="226" t="s">
        <v>3</v>
      </c>
      <c r="D27" s="144"/>
      <c r="E27" s="70" t="s">
        <v>4</v>
      </c>
    </row>
    <row r="28" spans="1:25" ht="30" customHeight="1">
      <c r="A28" s="32" t="s">
        <v>84</v>
      </c>
      <c r="B28" s="31" t="s">
        <v>25</v>
      </c>
      <c r="C28" s="224" t="s">
        <v>113</v>
      </c>
      <c r="D28" s="230"/>
      <c r="E28" s="65">
        <v>0</v>
      </c>
    </row>
    <row r="29" spans="1:25" ht="30" customHeight="1">
      <c r="A29" s="32"/>
      <c r="B29" s="31" t="s">
        <v>345</v>
      </c>
      <c r="C29" s="114"/>
      <c r="D29" s="115"/>
      <c r="E29" s="65">
        <v>270</v>
      </c>
    </row>
    <row r="30" spans="1:25" ht="30" customHeight="1">
      <c r="A30" s="113" t="s">
        <v>84</v>
      </c>
      <c r="B30" s="31" t="s">
        <v>5</v>
      </c>
      <c r="C30" s="114" t="s">
        <v>6</v>
      </c>
      <c r="D30" s="115"/>
      <c r="E30" s="65">
        <v>2405</v>
      </c>
    </row>
    <row r="31" spans="1:25" ht="30" customHeight="1">
      <c r="A31" s="32"/>
      <c r="B31" s="31" t="s">
        <v>93</v>
      </c>
      <c r="C31" s="114"/>
      <c r="D31" s="115"/>
      <c r="E31" s="65">
        <v>204</v>
      </c>
    </row>
    <row r="32" spans="1:25" ht="30" customHeight="1">
      <c r="A32" s="32" t="s">
        <v>84</v>
      </c>
      <c r="B32" s="31" t="s">
        <v>352</v>
      </c>
      <c r="C32" s="114"/>
      <c r="D32" s="115"/>
      <c r="E32" s="65">
        <v>48.2</v>
      </c>
    </row>
    <row r="33" spans="1:5" ht="30" customHeight="1">
      <c r="A33" s="32" t="s">
        <v>84</v>
      </c>
      <c r="B33" s="31" t="s">
        <v>353</v>
      </c>
      <c r="C33" s="231" t="s">
        <v>355</v>
      </c>
      <c r="D33" s="115"/>
      <c r="E33" s="65">
        <v>27</v>
      </c>
    </row>
    <row r="34" spans="1:5" ht="30" customHeight="1">
      <c r="A34" s="32"/>
      <c r="B34" s="31" t="s">
        <v>349</v>
      </c>
      <c r="C34" s="114" t="s">
        <v>350</v>
      </c>
      <c r="D34" s="115"/>
      <c r="E34" s="65">
        <v>0</v>
      </c>
    </row>
    <row r="35" spans="1:5" ht="30" customHeight="1">
      <c r="A35" s="44"/>
      <c r="B35" s="44"/>
      <c r="C35" s="45"/>
      <c r="D35" s="46" t="s">
        <v>7</v>
      </c>
      <c r="E35" s="47">
        <f>SUM(E28:E34)</f>
        <v>2954.2</v>
      </c>
    </row>
    <row r="36" spans="1:5" ht="13.5" customHeight="1">
      <c r="A36" s="10"/>
      <c r="B36" s="10"/>
      <c r="C36" s="1"/>
      <c r="D36" s="49"/>
      <c r="E36" s="50"/>
    </row>
    <row r="37" spans="1:5" ht="13.15" customHeight="1">
      <c r="A37" s="10"/>
      <c r="B37" s="10"/>
      <c r="C37" s="1"/>
      <c r="D37" s="49"/>
      <c r="E37" s="50"/>
    </row>
    <row r="38" spans="1:5" ht="13.5" customHeight="1">
      <c r="A38" s="10"/>
      <c r="B38" s="10"/>
      <c r="C38" s="1"/>
      <c r="D38" s="49"/>
      <c r="E38" s="50"/>
    </row>
    <row r="39" spans="1:5" ht="13.5" customHeight="1">
      <c r="A39" s="10"/>
      <c r="B39" s="10"/>
    </row>
    <row r="40" spans="1:5" ht="13.5" customHeight="1">
      <c r="A40" s="241" t="s">
        <v>85</v>
      </c>
      <c r="B40" s="191"/>
      <c r="C40" s="124"/>
    </row>
    <row r="41" spans="1:5" ht="13.5" customHeight="1">
      <c r="A41" s="19" t="s">
        <v>2</v>
      </c>
      <c r="B41" s="19" t="s">
        <v>3</v>
      </c>
      <c r="C41" s="20" t="s">
        <v>4</v>
      </c>
      <c r="D41" s="21"/>
    </row>
    <row r="42" spans="1:5" ht="13.5" customHeight="1">
      <c r="A42" s="176" t="s">
        <v>8</v>
      </c>
      <c r="B42" s="191"/>
      <c r="C42" s="124"/>
    </row>
    <row r="43" spans="1:5" ht="13.5" customHeight="1">
      <c r="A43" s="24" t="s">
        <v>30</v>
      </c>
      <c r="B43" s="2"/>
      <c r="C43" s="18">
        <v>204</v>
      </c>
    </row>
    <row r="44" spans="1:5" ht="13.5" customHeight="1">
      <c r="A44" s="29" t="s">
        <v>106</v>
      </c>
      <c r="B44" s="25"/>
      <c r="C44" s="26">
        <v>0</v>
      </c>
    </row>
    <row r="45" spans="1:5" ht="13.5" customHeight="1">
      <c r="A45" s="25" t="s">
        <v>9</v>
      </c>
      <c r="B45" s="25" t="s">
        <v>10</v>
      </c>
      <c r="C45" s="26">
        <v>207.5</v>
      </c>
    </row>
    <row r="46" spans="1:5" ht="13.5" customHeight="1">
      <c r="A46" s="27"/>
      <c r="B46" s="24" t="s">
        <v>32</v>
      </c>
      <c r="C46" s="28">
        <f>SUM(C43:C45)</f>
        <v>411.5</v>
      </c>
    </row>
    <row r="47" spans="1:5" ht="13.5" customHeight="1">
      <c r="A47" s="138" t="s">
        <v>115</v>
      </c>
      <c r="B47" s="131"/>
      <c r="C47" s="132"/>
    </row>
    <row r="48" spans="1:5" ht="13.5" customHeight="1">
      <c r="A48" s="139"/>
      <c r="B48" s="140"/>
      <c r="C48" s="141"/>
    </row>
    <row r="49" spans="1:3" ht="13.5" customHeight="1">
      <c r="A49" s="2" t="s">
        <v>12</v>
      </c>
      <c r="B49" s="2"/>
      <c r="C49" s="17">
        <v>0</v>
      </c>
    </row>
    <row r="50" spans="1:3" ht="13.5" customHeight="1">
      <c r="A50" s="2" t="s">
        <v>13</v>
      </c>
      <c r="B50" s="2"/>
      <c r="C50" s="9">
        <v>0</v>
      </c>
    </row>
    <row r="51" spans="1:3" ht="13.5" customHeight="1">
      <c r="A51" s="2" t="s">
        <v>14</v>
      </c>
      <c r="B51" s="2"/>
      <c r="C51" s="9">
        <v>0</v>
      </c>
    </row>
    <row r="52" spans="1:3" ht="13.5" customHeight="1">
      <c r="A52" s="2" t="s">
        <v>15</v>
      </c>
      <c r="B52" s="2"/>
      <c r="C52" s="9">
        <v>0</v>
      </c>
    </row>
    <row r="53" spans="1:3" ht="13.5" customHeight="1">
      <c r="A53" s="2" t="s">
        <v>116</v>
      </c>
      <c r="B53" s="2"/>
      <c r="C53" s="9">
        <v>0</v>
      </c>
    </row>
    <row r="54" spans="1:3" ht="13.5" customHeight="1">
      <c r="A54" s="2"/>
      <c r="B54" s="2" t="s">
        <v>16</v>
      </c>
      <c r="C54" s="9">
        <f>SUM(C49:C53)</f>
        <v>0</v>
      </c>
    </row>
    <row r="55" spans="1:3" ht="13.5" customHeight="1">
      <c r="A55" s="176" t="s">
        <v>17</v>
      </c>
      <c r="B55" s="191"/>
      <c r="C55" s="124"/>
    </row>
    <row r="56" spans="1:3" ht="13.5" customHeight="1">
      <c r="A56" s="2" t="s">
        <v>18</v>
      </c>
      <c r="B56" s="2" t="s">
        <v>19</v>
      </c>
      <c r="C56" s="18">
        <v>0</v>
      </c>
    </row>
    <row r="57" spans="1:3" ht="13.5" customHeight="1">
      <c r="A57" s="2" t="s">
        <v>20</v>
      </c>
      <c r="B57" s="2" t="s">
        <v>21</v>
      </c>
      <c r="C57" s="18">
        <v>0</v>
      </c>
    </row>
    <row r="58" spans="1:3" ht="13.5" customHeight="1">
      <c r="A58" s="2"/>
      <c r="B58" s="24" t="s">
        <v>33</v>
      </c>
      <c r="C58" s="18">
        <f>SUM(C56:C57)</f>
        <v>0</v>
      </c>
    </row>
    <row r="59" spans="1:3" ht="13.5" customHeight="1">
      <c r="A59" s="176" t="s">
        <v>50</v>
      </c>
      <c r="B59" s="177"/>
      <c r="C59" s="178"/>
    </row>
    <row r="60" spans="1:3" ht="13.5" customHeight="1">
      <c r="A60" s="2" t="s">
        <v>51</v>
      </c>
      <c r="B60" s="2" t="s">
        <v>53</v>
      </c>
      <c r="C60" s="17">
        <v>0</v>
      </c>
    </row>
    <row r="61" spans="1:3" ht="13.5" customHeight="1">
      <c r="A61" s="25"/>
      <c r="B61" s="29" t="s">
        <v>66</v>
      </c>
      <c r="C61" s="30">
        <v>0</v>
      </c>
    </row>
    <row r="62" spans="1:3" ht="13.5" customHeight="1">
      <c r="A62" s="25"/>
      <c r="B62" s="25" t="s">
        <v>79</v>
      </c>
      <c r="C62" s="30">
        <v>0</v>
      </c>
    </row>
    <row r="63" spans="1:3" ht="13.5" customHeight="1">
      <c r="A63" s="25"/>
      <c r="B63" s="29" t="s">
        <v>52</v>
      </c>
      <c r="C63" s="30">
        <f>SUM(C60:C62)</f>
        <v>0</v>
      </c>
    </row>
    <row r="64" spans="1:3" ht="13.5" customHeight="1">
      <c r="A64" s="176" t="s">
        <v>22</v>
      </c>
      <c r="B64" s="177"/>
      <c r="C64" s="178"/>
    </row>
    <row r="65" spans="1:3" ht="13.5" customHeight="1">
      <c r="A65" s="2" t="s">
        <v>23</v>
      </c>
      <c r="B65" s="2" t="s">
        <v>24</v>
      </c>
      <c r="C65" s="17">
        <v>0</v>
      </c>
    </row>
    <row r="66" spans="1:3" ht="13.5" customHeight="1">
      <c r="A66" s="25"/>
      <c r="B66" s="29" t="s">
        <v>34</v>
      </c>
      <c r="C66" s="30">
        <f>SUM(C65)</f>
        <v>0</v>
      </c>
    </row>
    <row r="67" spans="1:3" ht="13.5" customHeight="1">
      <c r="A67" s="142" t="s">
        <v>54</v>
      </c>
      <c r="B67" s="143"/>
      <c r="C67" s="144"/>
    </row>
    <row r="68" spans="1:3" ht="33" customHeight="1">
      <c r="A68" s="31" t="s">
        <v>55</v>
      </c>
      <c r="B68" s="32" t="s">
        <v>56</v>
      </c>
      <c r="C68" s="33">
        <v>0</v>
      </c>
    </row>
    <row r="69" spans="1:3" ht="33" customHeight="1">
      <c r="A69" s="31" t="s">
        <v>294</v>
      </c>
      <c r="B69" s="32" t="s">
        <v>295</v>
      </c>
      <c r="C69" s="33">
        <v>0</v>
      </c>
    </row>
    <row r="70" spans="1:3" ht="30">
      <c r="A70" s="31" t="s">
        <v>297</v>
      </c>
      <c r="B70" s="32" t="s">
        <v>298</v>
      </c>
      <c r="C70" s="33">
        <v>0</v>
      </c>
    </row>
    <row r="71" spans="1:3" ht="33" customHeight="1">
      <c r="A71" s="31" t="s">
        <v>296</v>
      </c>
      <c r="B71" s="32" t="s">
        <v>296</v>
      </c>
      <c r="C71" s="33">
        <v>0</v>
      </c>
    </row>
    <row r="72" spans="1:3" ht="19.899999999999999" customHeight="1">
      <c r="A72" s="31"/>
      <c r="B72" s="32" t="s">
        <v>57</v>
      </c>
      <c r="C72" s="33">
        <f>SUM(C68:C71)</f>
        <v>0</v>
      </c>
    </row>
    <row r="73" spans="1:3" ht="13.5" customHeight="1">
      <c r="A73" s="150" t="s">
        <v>35</v>
      </c>
      <c r="B73" s="140"/>
      <c r="C73" s="122"/>
    </row>
    <row r="74" spans="1:3" ht="13.5" customHeight="1">
      <c r="A74" s="25" t="s">
        <v>63</v>
      </c>
      <c r="B74" s="25"/>
      <c r="C74" s="17">
        <v>0</v>
      </c>
    </row>
    <row r="75" spans="1:3" ht="15" customHeight="1">
      <c r="A75" s="27" t="s">
        <v>65</v>
      </c>
      <c r="B75" s="27" t="s">
        <v>64</v>
      </c>
      <c r="C75" s="17">
        <v>0</v>
      </c>
    </row>
    <row r="76" spans="1:3" ht="13.5" customHeight="1">
      <c r="A76" s="8" t="s">
        <v>25</v>
      </c>
      <c r="B76" s="8" t="s">
        <v>26</v>
      </c>
      <c r="C76" s="17">
        <v>0</v>
      </c>
    </row>
    <row r="77" spans="1:3" ht="13.5" customHeight="1">
      <c r="A77" s="31"/>
      <c r="B77" s="32" t="s">
        <v>36</v>
      </c>
      <c r="C77" s="33">
        <f>C76</f>
        <v>0</v>
      </c>
    </row>
    <row r="78" spans="1:3" ht="13.5" customHeight="1">
      <c r="A78" s="147" t="s">
        <v>31</v>
      </c>
      <c r="B78" s="148"/>
      <c r="C78" s="149"/>
    </row>
    <row r="79" spans="1:3" ht="13.5" customHeight="1">
      <c r="A79" s="56" t="s">
        <v>42</v>
      </c>
      <c r="B79" s="61" t="s">
        <v>49</v>
      </c>
      <c r="C79" s="58">
        <v>600</v>
      </c>
    </row>
    <row r="80" spans="1:3" ht="13.5" customHeight="1">
      <c r="A80" s="66" t="s">
        <v>75</v>
      </c>
      <c r="B80" s="75" t="s">
        <v>111</v>
      </c>
      <c r="C80" s="67">
        <v>68</v>
      </c>
    </row>
    <row r="81" spans="1:8" ht="45">
      <c r="A81" s="57" t="s">
        <v>67</v>
      </c>
      <c r="B81" s="248" t="s">
        <v>351</v>
      </c>
      <c r="C81" s="59">
        <v>79</v>
      </c>
    </row>
    <row r="82" spans="1:8" ht="13.5" customHeight="1">
      <c r="A82" s="29" t="s">
        <v>46</v>
      </c>
      <c r="B82" s="60" t="s">
        <v>92</v>
      </c>
      <c r="C82" s="30">
        <v>870</v>
      </c>
    </row>
    <row r="83" spans="1:8" ht="13.5" customHeight="1">
      <c r="A83" s="27"/>
      <c r="B83" s="37" t="s">
        <v>43</v>
      </c>
      <c r="C83" s="38">
        <f>SUM(C79:C82)</f>
        <v>1617</v>
      </c>
    </row>
    <row r="84" spans="1:8" ht="13.5" customHeight="1">
      <c r="A84" s="27"/>
      <c r="B84" s="52" t="s">
        <v>57</v>
      </c>
      <c r="C84" s="38">
        <f>C46+C54+C58+C63+C66+C72+C77+C83</f>
        <v>2028.5</v>
      </c>
    </row>
    <row r="85" spans="1:8" ht="13.5" customHeight="1">
      <c r="A85" s="147" t="s">
        <v>44</v>
      </c>
      <c r="B85" s="158"/>
      <c r="C85" s="149"/>
    </row>
    <row r="86" spans="1:8" ht="13.5" customHeight="1">
      <c r="A86" s="41" t="s">
        <v>47</v>
      </c>
      <c r="B86" s="37"/>
      <c r="C86" s="48">
        <v>7239</v>
      </c>
    </row>
    <row r="87" spans="1:8" ht="13.5" customHeight="1">
      <c r="A87" s="103" t="s">
        <v>290</v>
      </c>
      <c r="B87" s="37"/>
      <c r="C87" s="48">
        <v>0</v>
      </c>
    </row>
    <row r="88" spans="1:8" ht="13.5" customHeight="1">
      <c r="A88" s="101" t="s">
        <v>282</v>
      </c>
      <c r="B88" s="37"/>
      <c r="C88" s="48">
        <v>500</v>
      </c>
    </row>
    <row r="89" spans="1:8" ht="30">
      <c r="A89" s="63" t="s">
        <v>70</v>
      </c>
      <c r="B89" s="85"/>
      <c r="C89" s="48">
        <v>0</v>
      </c>
    </row>
    <row r="90" spans="1:8" ht="30">
      <c r="A90" s="77" t="s">
        <v>112</v>
      </c>
      <c r="B90" s="53"/>
      <c r="C90" s="48">
        <v>0</v>
      </c>
    </row>
    <row r="91" spans="1:8" ht="13.5" customHeight="1">
      <c r="A91" s="27"/>
      <c r="B91" s="54" t="s">
        <v>45</v>
      </c>
      <c r="C91" s="48">
        <f>SUM(C86:C90)</f>
        <v>7739</v>
      </c>
    </row>
    <row r="92" spans="1:8" ht="13.5" customHeight="1">
      <c r="A92" s="31"/>
      <c r="B92" s="39" t="s">
        <v>27</v>
      </c>
      <c r="C92" s="40">
        <f>C84</f>
        <v>2028.5</v>
      </c>
      <c r="H92" s="35"/>
    </row>
    <row r="93" spans="1:8" ht="13.5" customHeight="1">
      <c r="A93" s="10"/>
      <c r="B93" s="10"/>
    </row>
    <row r="94" spans="1:8" ht="13.5" customHeight="1">
      <c r="A94" s="10"/>
      <c r="B94" s="10"/>
    </row>
    <row r="95" spans="1:8" ht="13.5" customHeight="1">
      <c r="A95" s="151" t="s">
        <v>149</v>
      </c>
      <c r="B95" s="191"/>
      <c r="C95" s="191"/>
      <c r="D95" s="191"/>
      <c r="E95" s="124"/>
    </row>
    <row r="96" spans="1:8" ht="13.5" customHeight="1">
      <c r="A96" s="170" t="s">
        <v>38</v>
      </c>
      <c r="B96" s="144"/>
      <c r="C96" s="170" t="s">
        <v>37</v>
      </c>
      <c r="D96" s="144"/>
      <c r="E96" s="42" t="s">
        <v>4</v>
      </c>
    </row>
    <row r="97" spans="1:5" ht="13.5" customHeight="1">
      <c r="A97" s="184" t="s">
        <v>73</v>
      </c>
      <c r="B97" s="185"/>
      <c r="C97" s="192" t="s">
        <v>222</v>
      </c>
      <c r="D97" s="234"/>
      <c r="E97" s="51">
        <v>1000</v>
      </c>
    </row>
    <row r="98" spans="1:5" ht="13.5" customHeight="1">
      <c r="A98" s="186"/>
      <c r="B98" s="187"/>
      <c r="C98" s="192" t="s">
        <v>144</v>
      </c>
      <c r="D98" s="192"/>
      <c r="E98" s="51">
        <v>0</v>
      </c>
    </row>
    <row r="99" spans="1:5" ht="13.5" customHeight="1">
      <c r="A99" s="186"/>
      <c r="B99" s="187"/>
      <c r="C99" s="174" t="s">
        <v>204</v>
      </c>
      <c r="D99" s="173"/>
      <c r="E99" s="51">
        <v>788</v>
      </c>
    </row>
    <row r="100" spans="1:5" ht="13.5" customHeight="1">
      <c r="A100" s="186"/>
      <c r="B100" s="187"/>
      <c r="C100" s="174" t="s">
        <v>219</v>
      </c>
      <c r="D100" s="173"/>
      <c r="E100" s="51">
        <v>318</v>
      </c>
    </row>
    <row r="101" spans="1:5" ht="13.5" customHeight="1">
      <c r="A101" s="186"/>
      <c r="B101" s="187"/>
      <c r="C101" s="174" t="s">
        <v>220</v>
      </c>
      <c r="D101" s="173"/>
      <c r="E101" s="51">
        <v>600</v>
      </c>
    </row>
    <row r="102" spans="1:5" ht="13.5" customHeight="1">
      <c r="A102" s="186"/>
      <c r="B102" s="187"/>
      <c r="C102" s="174" t="s">
        <v>280</v>
      </c>
      <c r="D102" s="173"/>
      <c r="E102" s="51">
        <v>264</v>
      </c>
    </row>
    <row r="103" spans="1:5" ht="13.5" customHeight="1">
      <c r="A103" s="186"/>
      <c r="B103" s="187"/>
      <c r="C103" s="174" t="s">
        <v>281</v>
      </c>
      <c r="D103" s="173"/>
      <c r="E103" s="51">
        <v>60</v>
      </c>
    </row>
    <row r="104" spans="1:5" ht="13.5" customHeight="1">
      <c r="A104" s="186"/>
      <c r="B104" s="187"/>
      <c r="C104" s="174" t="s">
        <v>291</v>
      </c>
      <c r="D104" s="173"/>
      <c r="E104" s="51">
        <v>900</v>
      </c>
    </row>
    <row r="105" spans="1:5" ht="13.5" customHeight="1">
      <c r="A105" s="186"/>
      <c r="B105" s="187"/>
      <c r="C105" s="174" t="s">
        <v>337</v>
      </c>
      <c r="D105" s="173"/>
      <c r="E105" s="51">
        <v>204</v>
      </c>
    </row>
    <row r="106" spans="1:5" ht="13.5" customHeight="1">
      <c r="A106" s="186"/>
      <c r="B106" s="187"/>
      <c r="C106" s="174" t="s">
        <v>338</v>
      </c>
      <c r="D106" s="173"/>
      <c r="E106" s="51">
        <v>207.5</v>
      </c>
    </row>
    <row r="107" spans="1:5" ht="13.5" customHeight="1">
      <c r="A107" s="188"/>
      <c r="B107" s="189"/>
      <c r="C107" s="232" t="s">
        <v>339</v>
      </c>
      <c r="D107" s="233"/>
      <c r="E107" s="51">
        <v>139.28</v>
      </c>
    </row>
    <row r="108" spans="1:5" ht="13.5" customHeight="1">
      <c r="A108" s="188" t="s">
        <v>40</v>
      </c>
      <c r="B108" s="189"/>
      <c r="C108" s="240"/>
      <c r="D108" s="240"/>
      <c r="E108" s="74">
        <f>C92</f>
        <v>2028.5</v>
      </c>
    </row>
    <row r="109" spans="1:5" ht="13.5" customHeight="1">
      <c r="C109" s="237" t="s">
        <v>41</v>
      </c>
      <c r="D109" s="140"/>
      <c r="E109" s="36">
        <f>('April 2024 - June 2024'!E140+E13)-SUM(E97:E108)</f>
        <v>482.83999999999924</v>
      </c>
    </row>
    <row r="110" spans="1:5" ht="13.5" customHeight="1"/>
    <row r="111" spans="1:5" ht="13.5" customHeight="1">
      <c r="A111" s="151" t="s">
        <v>150</v>
      </c>
      <c r="B111" s="191"/>
      <c r="C111" s="191"/>
      <c r="D111" s="191"/>
      <c r="E111" s="124"/>
    </row>
    <row r="112" spans="1:5" ht="13.5" customHeight="1">
      <c r="A112" s="151" t="s">
        <v>38</v>
      </c>
      <c r="B112" s="124"/>
      <c r="C112" s="151" t="s">
        <v>37</v>
      </c>
      <c r="D112" s="124"/>
      <c r="E112" s="22" t="s">
        <v>4</v>
      </c>
    </row>
    <row r="113" spans="1:5" ht="13.5" customHeight="1">
      <c r="A113" s="155" t="s">
        <v>72</v>
      </c>
      <c r="B113" s="156"/>
      <c r="C113" s="238"/>
      <c r="D113" s="239"/>
      <c r="E113" s="86">
        <f>E109</f>
        <v>482.83999999999924</v>
      </c>
    </row>
    <row r="114" spans="1:5" ht="13.5" customHeight="1">
      <c r="A114" s="184" t="s">
        <v>73</v>
      </c>
      <c r="B114" s="185"/>
      <c r="C114" s="235" t="s">
        <v>287</v>
      </c>
      <c r="D114" s="236"/>
      <c r="E114" s="87">
        <v>72</v>
      </c>
    </row>
    <row r="115" spans="1:5" ht="13.5" customHeight="1">
      <c r="A115" s="186"/>
      <c r="B115" s="187"/>
      <c r="C115" s="235" t="s">
        <v>288</v>
      </c>
      <c r="D115" s="236"/>
      <c r="E115" s="87">
        <v>55.3</v>
      </c>
    </row>
    <row r="116" spans="1:5" ht="13.5" customHeight="1">
      <c r="A116" s="186"/>
      <c r="B116" s="187"/>
      <c r="C116" s="192" t="s">
        <v>306</v>
      </c>
      <c r="D116" s="234"/>
      <c r="E116" s="84">
        <v>0</v>
      </c>
    </row>
    <row r="117" spans="1:5" ht="13.5" customHeight="1">
      <c r="A117" s="186"/>
      <c r="B117" s="187"/>
      <c r="C117" s="174" t="s">
        <v>299</v>
      </c>
      <c r="D117" s="173"/>
      <c r="E117" s="51">
        <v>500</v>
      </c>
    </row>
    <row r="118" spans="1:5" ht="13.5" customHeight="1">
      <c r="A118" s="186"/>
      <c r="B118" s="187"/>
      <c r="C118" s="192" t="s">
        <v>300</v>
      </c>
      <c r="D118" s="192"/>
      <c r="E118" s="51">
        <v>85</v>
      </c>
    </row>
    <row r="119" spans="1:5" ht="13.5" customHeight="1">
      <c r="A119" s="186"/>
      <c r="B119" s="187"/>
      <c r="C119" s="174" t="s">
        <v>343</v>
      </c>
      <c r="D119" s="173"/>
      <c r="E119" s="51">
        <v>630</v>
      </c>
    </row>
    <row r="120" spans="1:5" ht="13.5" customHeight="1">
      <c r="A120" s="188"/>
      <c r="B120" s="189"/>
      <c r="C120" s="232" t="s">
        <v>344</v>
      </c>
      <c r="D120" s="233"/>
      <c r="E120" s="51">
        <v>464.47</v>
      </c>
    </row>
    <row r="121" spans="1:5" ht="13.5" customHeight="1">
      <c r="A121" s="159" t="s">
        <v>40</v>
      </c>
      <c r="B121" s="160"/>
      <c r="C121" s="229"/>
      <c r="D121" s="122"/>
      <c r="E121" s="64">
        <f>C92</f>
        <v>2028.5</v>
      </c>
    </row>
    <row r="122" spans="1:5" ht="13.5" customHeight="1">
      <c r="C122" s="154" t="s">
        <v>28</v>
      </c>
      <c r="D122" s="124"/>
      <c r="E122" s="36">
        <f>(E113+E24)-SUM(E114:E121)</f>
        <v>391.06999999999925</v>
      </c>
    </row>
    <row r="123" spans="1:5" ht="13.5" customHeight="1">
      <c r="A123" s="23"/>
      <c r="B123" s="23"/>
      <c r="C123" s="23"/>
      <c r="D123" s="23"/>
      <c r="E123" s="23"/>
    </row>
    <row r="124" spans="1:5" ht="17.25" customHeight="1">
      <c r="A124" s="23"/>
      <c r="B124" s="23"/>
      <c r="C124" s="23"/>
      <c r="D124" s="23"/>
      <c r="E124" s="23"/>
    </row>
    <row r="125" spans="1:5" ht="13.5" customHeight="1">
      <c r="A125" s="157" t="s">
        <v>151</v>
      </c>
      <c r="B125" s="121"/>
      <c r="C125" s="121"/>
      <c r="D125" s="121"/>
      <c r="E125" s="122"/>
    </row>
    <row r="126" spans="1:5" ht="13.5" customHeight="1">
      <c r="A126" s="151" t="s">
        <v>38</v>
      </c>
      <c r="B126" s="124"/>
      <c r="C126" s="151" t="s">
        <v>37</v>
      </c>
      <c r="D126" s="124"/>
      <c r="E126" s="22" t="s">
        <v>4</v>
      </c>
    </row>
    <row r="127" spans="1:5" ht="13.5" customHeight="1">
      <c r="A127" s="155" t="s">
        <v>86</v>
      </c>
      <c r="B127" s="156"/>
      <c r="C127" s="161"/>
      <c r="D127" s="124"/>
      <c r="E127" s="36">
        <f>E122</f>
        <v>391.06999999999925</v>
      </c>
    </row>
    <row r="128" spans="1:5" ht="13.5" customHeight="1">
      <c r="A128" s="246" t="s">
        <v>73</v>
      </c>
      <c r="B128" s="246"/>
      <c r="C128" s="181" t="s">
        <v>145</v>
      </c>
      <c r="D128" s="228"/>
      <c r="E128" s="71">
        <v>78</v>
      </c>
    </row>
    <row r="129" spans="1:5" ht="13.5" customHeight="1">
      <c r="A129" s="246"/>
      <c r="B129" s="246"/>
      <c r="C129" s="172" t="s">
        <v>307</v>
      </c>
      <c r="D129" s="173"/>
      <c r="E129" s="51">
        <v>0</v>
      </c>
    </row>
    <row r="130" spans="1:5" ht="13.5" customHeight="1">
      <c r="A130" s="246"/>
      <c r="B130" s="246"/>
      <c r="C130" s="172" t="s">
        <v>308</v>
      </c>
      <c r="D130" s="173"/>
      <c r="E130" s="51">
        <v>500</v>
      </c>
    </row>
    <row r="131" spans="1:5" ht="13.5" customHeight="1">
      <c r="A131" s="246"/>
      <c r="B131" s="246"/>
      <c r="C131" s="172" t="s">
        <v>346</v>
      </c>
      <c r="D131" s="173"/>
      <c r="E131" s="51">
        <v>30</v>
      </c>
    </row>
    <row r="132" spans="1:5" ht="33.75" customHeight="1">
      <c r="A132" s="246"/>
      <c r="B132" s="246"/>
      <c r="C132" s="249" t="s">
        <v>354</v>
      </c>
      <c r="D132" s="192"/>
      <c r="E132" s="100">
        <v>59.8</v>
      </c>
    </row>
    <row r="133" spans="1:5" ht="13.5" customHeight="1">
      <c r="A133" s="159" t="s">
        <v>40</v>
      </c>
      <c r="B133" s="160"/>
      <c r="C133" s="229"/>
      <c r="D133" s="140"/>
      <c r="E133" s="107">
        <f>C92</f>
        <v>2028.5</v>
      </c>
    </row>
    <row r="134" spans="1:5" ht="13.5" customHeight="1">
      <c r="C134" s="154" t="s">
        <v>28</v>
      </c>
      <c r="D134" s="124"/>
      <c r="E134" s="51">
        <f>(E35+E127)-SUM(E128:E133)</f>
        <v>648.96999999999889</v>
      </c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</sheetData>
  <mergeCells count="82">
    <mergeCell ref="C32:D32"/>
    <mergeCell ref="C33:D33"/>
    <mergeCell ref="A128:B132"/>
    <mergeCell ref="C132:D132"/>
    <mergeCell ref="C119:D119"/>
    <mergeCell ref="A114:B120"/>
    <mergeCell ref="C29:D29"/>
    <mergeCell ref="C22:D22"/>
    <mergeCell ref="A59:C59"/>
    <mergeCell ref="A64:C64"/>
    <mergeCell ref="A67:C67"/>
    <mergeCell ref="A47:C48"/>
    <mergeCell ref="A55:C55"/>
    <mergeCell ref="A42:C42"/>
    <mergeCell ref="A40:C40"/>
    <mergeCell ref="C30:D30"/>
    <mergeCell ref="C31:D31"/>
    <mergeCell ref="A73:C73"/>
    <mergeCell ref="C34:D34"/>
    <mergeCell ref="A96:B96"/>
    <mergeCell ref="A78:C78"/>
    <mergeCell ref="A85:C85"/>
    <mergeCell ref="A95:E95"/>
    <mergeCell ref="C96:D96"/>
    <mergeCell ref="C97:D97"/>
    <mergeCell ref="C118:D118"/>
    <mergeCell ref="A113:B113"/>
    <mergeCell ref="C113:D113"/>
    <mergeCell ref="C100:D100"/>
    <mergeCell ref="C108:D108"/>
    <mergeCell ref="A108:B108"/>
    <mergeCell ref="C105:D105"/>
    <mergeCell ref="C106:D106"/>
    <mergeCell ref="A97:B107"/>
    <mergeCell ref="C120:D120"/>
    <mergeCell ref="C117:D117"/>
    <mergeCell ref="C102:D102"/>
    <mergeCell ref="C98:D98"/>
    <mergeCell ref="C116:D116"/>
    <mergeCell ref="C114:D114"/>
    <mergeCell ref="C115:D115"/>
    <mergeCell ref="C107:D107"/>
    <mergeCell ref="C104:D104"/>
    <mergeCell ref="C109:D109"/>
    <mergeCell ref="A111:E111"/>
    <mergeCell ref="A112:B112"/>
    <mergeCell ref="C99:D99"/>
    <mergeCell ref="C101:D101"/>
    <mergeCell ref="C103:D103"/>
    <mergeCell ref="C112:D112"/>
    <mergeCell ref="C16:D16"/>
    <mergeCell ref="C20:D20"/>
    <mergeCell ref="A26:E26"/>
    <mergeCell ref="C27:D27"/>
    <mergeCell ref="C28:D28"/>
    <mergeCell ref="C23:D23"/>
    <mergeCell ref="C21:D21"/>
    <mergeCell ref="C17:D17"/>
    <mergeCell ref="C18:D18"/>
    <mergeCell ref="C19:D19"/>
    <mergeCell ref="C134:D134"/>
    <mergeCell ref="C128:D128"/>
    <mergeCell ref="A121:B121"/>
    <mergeCell ref="C121:D121"/>
    <mergeCell ref="C122:D122"/>
    <mergeCell ref="A125:E125"/>
    <mergeCell ref="A126:B126"/>
    <mergeCell ref="C126:D126"/>
    <mergeCell ref="A127:B127"/>
    <mergeCell ref="C127:D127"/>
    <mergeCell ref="A133:B133"/>
    <mergeCell ref="C133:D133"/>
    <mergeCell ref="C130:D130"/>
    <mergeCell ref="C129:D129"/>
    <mergeCell ref="C131:D131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9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3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2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7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4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topLeftCell="A67" workbookViewId="0">
      <selection activeCell="D29" sqref="D2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88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2024'!E134</f>
        <v>648.96999999999889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648.96999999999889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2024'!C5)+SUM(E90,E98,E107,E91)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317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117</v>
      </c>
      <c r="B10" s="2" t="s">
        <v>25</v>
      </c>
      <c r="C10" s="118" t="s">
        <v>113</v>
      </c>
      <c r="D10" s="119"/>
      <c r="E10" s="17">
        <v>0</v>
      </c>
    </row>
    <row r="11" spans="1:25" ht="17.25" customHeight="1">
      <c r="A11" s="32" t="s">
        <v>141</v>
      </c>
      <c r="B11" s="31" t="s">
        <v>353</v>
      </c>
      <c r="C11" s="231" t="s">
        <v>356</v>
      </c>
      <c r="D11" s="115"/>
      <c r="E11" s="65">
        <v>27</v>
      </c>
    </row>
    <row r="12" spans="1:25" ht="13.15" customHeight="1">
      <c r="A12" s="32" t="s">
        <v>141</v>
      </c>
      <c r="B12" s="31" t="s">
        <v>5</v>
      </c>
      <c r="C12" s="114" t="s">
        <v>6</v>
      </c>
      <c r="D12" s="115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0" t="s">
        <v>318</v>
      </c>
      <c r="B15" s="121"/>
      <c r="C15" s="121"/>
      <c r="D15" s="121"/>
      <c r="E15" s="12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</row>
    <row r="17" spans="1:25" ht="13.15" customHeight="1">
      <c r="A17" s="24" t="s">
        <v>118</v>
      </c>
      <c r="B17" s="2" t="s">
        <v>25</v>
      </c>
      <c r="C17" s="118" t="s">
        <v>113</v>
      </c>
      <c r="D17" s="124"/>
      <c r="E17" s="18">
        <v>0</v>
      </c>
    </row>
    <row r="18" spans="1:25" ht="16.5" customHeight="1">
      <c r="A18" s="32" t="s">
        <v>142</v>
      </c>
      <c r="B18" s="31" t="s">
        <v>353</v>
      </c>
      <c r="C18" s="231" t="s">
        <v>356</v>
      </c>
      <c r="D18" s="115"/>
      <c r="E18" s="65">
        <v>27</v>
      </c>
    </row>
    <row r="19" spans="1:25" ht="13.15" customHeight="1">
      <c r="A19" s="32" t="s">
        <v>142</v>
      </c>
      <c r="B19" s="31" t="s">
        <v>5</v>
      </c>
      <c r="C19" s="114" t="s">
        <v>6</v>
      </c>
      <c r="D19" s="115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20" t="s">
        <v>336</v>
      </c>
      <c r="B22" s="121"/>
      <c r="C22" s="121"/>
      <c r="D22" s="121"/>
      <c r="E22" s="12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26" t="s">
        <v>3</v>
      </c>
      <c r="D23" s="144"/>
      <c r="E23" s="70" t="s">
        <v>4</v>
      </c>
    </row>
    <row r="24" spans="1:25" ht="13.15" customHeight="1">
      <c r="A24" s="32" t="s">
        <v>119</v>
      </c>
      <c r="B24" s="31" t="s">
        <v>25</v>
      </c>
      <c r="C24" s="224" t="s">
        <v>113</v>
      </c>
      <c r="D24" s="230"/>
      <c r="E24" s="65">
        <v>0</v>
      </c>
    </row>
    <row r="25" spans="1:25" ht="16.5" customHeight="1">
      <c r="A25" s="32" t="s">
        <v>143</v>
      </c>
      <c r="B25" s="31" t="s">
        <v>353</v>
      </c>
      <c r="C25" s="231" t="s">
        <v>356</v>
      </c>
      <c r="D25" s="115"/>
      <c r="E25" s="65">
        <v>27</v>
      </c>
    </row>
    <row r="26" spans="1:25" ht="13.15" customHeight="1">
      <c r="A26" s="32" t="s">
        <v>143</v>
      </c>
      <c r="B26" s="31" t="s">
        <v>5</v>
      </c>
      <c r="C26" s="114" t="s">
        <v>6</v>
      </c>
      <c r="D26" s="115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41" t="s">
        <v>89</v>
      </c>
      <c r="B32" s="191"/>
      <c r="C32" s="124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76" t="s">
        <v>8</v>
      </c>
      <c r="B34" s="191"/>
      <c r="C34" s="124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38" t="s">
        <v>11</v>
      </c>
      <c r="B39" s="131"/>
      <c r="C39" s="132"/>
    </row>
    <row r="40" spans="1:4" ht="13.5" customHeight="1">
      <c r="A40" s="139"/>
      <c r="B40" s="140"/>
      <c r="C40" s="14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76" t="s">
        <v>17</v>
      </c>
      <c r="B47" s="191"/>
      <c r="C47" s="124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76" t="s">
        <v>50</v>
      </c>
      <c r="B51" s="177"/>
      <c r="C51" s="178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76" t="s">
        <v>22</v>
      </c>
      <c r="B56" s="177"/>
      <c r="C56" s="178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42" t="s">
        <v>54</v>
      </c>
      <c r="B59" s="143"/>
      <c r="C59" s="144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294</v>
      </c>
      <c r="B61" s="32" t="s">
        <v>295</v>
      </c>
      <c r="C61" s="33">
        <v>0</v>
      </c>
    </row>
    <row r="62" spans="1:3" ht="30">
      <c r="A62" s="31" t="s">
        <v>297</v>
      </c>
      <c r="B62" s="32" t="s">
        <v>298</v>
      </c>
      <c r="C62" s="33">
        <v>0</v>
      </c>
    </row>
    <row r="63" spans="1:3" ht="33" customHeight="1">
      <c r="A63" s="31" t="s">
        <v>296</v>
      </c>
      <c r="B63" s="32" t="s">
        <v>296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150" t="s">
        <v>35</v>
      </c>
      <c r="B65" s="140"/>
      <c r="C65" s="122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47" t="s">
        <v>31</v>
      </c>
      <c r="B70" s="148"/>
      <c r="C70" s="149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 ht="45">
      <c r="A73" s="57" t="s">
        <v>67</v>
      </c>
      <c r="B73" s="248" t="s">
        <v>351</v>
      </c>
      <c r="C73" s="59">
        <v>79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1377</v>
      </c>
    </row>
    <row r="76" spans="1:3" ht="13.5" customHeight="1">
      <c r="A76" s="27"/>
      <c r="B76" s="52" t="s">
        <v>57</v>
      </c>
      <c r="C76" s="38">
        <f>C38+C46+C50+C55+C58+C64+C69+C75</f>
        <v>1662.5</v>
      </c>
    </row>
    <row r="77" spans="1:3" ht="13.5" customHeight="1">
      <c r="A77" s="147" t="s">
        <v>44</v>
      </c>
      <c r="B77" s="158"/>
      <c r="C77" s="149"/>
    </row>
    <row r="78" spans="1:3" ht="13.5" customHeight="1">
      <c r="A78" s="41" t="s">
        <v>47</v>
      </c>
      <c r="B78" s="37"/>
      <c r="C78" s="48">
        <v>5839</v>
      </c>
    </row>
    <row r="79" spans="1:3" ht="13.5" customHeight="1">
      <c r="A79" s="103" t="s">
        <v>290</v>
      </c>
      <c r="B79" s="37"/>
      <c r="C79" s="48">
        <v>0</v>
      </c>
    </row>
    <row r="80" spans="1:3" ht="13.5" customHeight="1">
      <c r="A80" s="101" t="s">
        <v>282</v>
      </c>
      <c r="B80" s="37"/>
      <c r="C80" s="48"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SUM(C78:C82)</f>
        <v>5839</v>
      </c>
    </row>
    <row r="84" spans="1:8" ht="13.5" customHeight="1">
      <c r="A84" s="31"/>
      <c r="B84" s="39" t="s">
        <v>27</v>
      </c>
      <c r="C84" s="40">
        <f>C76</f>
        <v>1662.5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1" t="s">
        <v>152</v>
      </c>
      <c r="B87" s="191"/>
      <c r="C87" s="191"/>
      <c r="D87" s="191"/>
      <c r="E87" s="124"/>
    </row>
    <row r="88" spans="1:8" ht="13.5" customHeight="1">
      <c r="A88" s="170" t="s">
        <v>38</v>
      </c>
      <c r="B88" s="144"/>
      <c r="C88" s="170" t="s">
        <v>37</v>
      </c>
      <c r="D88" s="144"/>
      <c r="E88" s="42" t="s">
        <v>4</v>
      </c>
    </row>
    <row r="89" spans="1:8" ht="13.5" customHeight="1">
      <c r="A89" s="155" t="s">
        <v>218</v>
      </c>
      <c r="B89" s="156"/>
      <c r="C89" s="161"/>
      <c r="D89" s="124"/>
      <c r="E89" s="36">
        <f>'July 2024 - September 2024'!E134</f>
        <v>648.96999999999889</v>
      </c>
    </row>
    <row r="90" spans="1:8" ht="13.5" customHeight="1">
      <c r="A90" s="184" t="s">
        <v>73</v>
      </c>
      <c r="B90" s="185"/>
      <c r="C90" s="192" t="s">
        <v>74</v>
      </c>
      <c r="D90" s="234"/>
      <c r="E90" s="51">
        <v>0</v>
      </c>
    </row>
    <row r="91" spans="1:8" ht="13.5" customHeight="1">
      <c r="A91" s="188"/>
      <c r="B91" s="189"/>
      <c r="C91" s="174" t="s">
        <v>301</v>
      </c>
      <c r="D91" s="173"/>
      <c r="E91" s="51">
        <v>500</v>
      </c>
    </row>
    <row r="92" spans="1:8" ht="13.5" customHeight="1">
      <c r="A92" s="188" t="s">
        <v>40</v>
      </c>
      <c r="B92" s="189"/>
      <c r="C92" s="182"/>
      <c r="D92" s="183"/>
      <c r="E92" s="43">
        <f>C84</f>
        <v>1662.5</v>
      </c>
    </row>
    <row r="93" spans="1:8" ht="13.5" customHeight="1">
      <c r="C93" s="136" t="s">
        <v>41</v>
      </c>
      <c r="D93" s="191"/>
      <c r="E93" s="36">
        <f>('July 2024 - September 2024'!E134+E13)-SUM(E90:E92)</f>
        <v>918.46999999999889</v>
      </c>
    </row>
    <row r="94" spans="1:8" ht="13.5" customHeight="1"/>
    <row r="95" spans="1:8" ht="13.5" customHeight="1">
      <c r="A95" s="151" t="s">
        <v>153</v>
      </c>
      <c r="B95" s="191"/>
      <c r="C95" s="191"/>
      <c r="D95" s="191"/>
      <c r="E95" s="124"/>
    </row>
    <row r="96" spans="1:8" ht="13.5" customHeight="1">
      <c r="A96" s="151" t="s">
        <v>38</v>
      </c>
      <c r="B96" s="124"/>
      <c r="C96" s="151" t="s">
        <v>37</v>
      </c>
      <c r="D96" s="124"/>
      <c r="E96" s="22" t="s">
        <v>4</v>
      </c>
    </row>
    <row r="97" spans="1:5" ht="13.5" customHeight="1">
      <c r="A97" s="166" t="s">
        <v>87</v>
      </c>
      <c r="B97" s="119"/>
      <c r="C97" s="243"/>
      <c r="D97" s="244"/>
      <c r="E97" s="36">
        <f>E93</f>
        <v>918.46999999999889</v>
      </c>
    </row>
    <row r="98" spans="1:5" ht="13.5" customHeight="1">
      <c r="A98" s="155" t="s">
        <v>73</v>
      </c>
      <c r="B98" s="242"/>
      <c r="C98" s="179" t="s">
        <v>302</v>
      </c>
      <c r="D98" s="245"/>
      <c r="E98" s="51">
        <v>700</v>
      </c>
    </row>
    <row r="99" spans="1:5" ht="13.5" customHeight="1">
      <c r="A99" s="159"/>
      <c r="B99" s="163"/>
      <c r="C99" s="179"/>
      <c r="D99" s="168"/>
      <c r="E99" s="51">
        <v>0</v>
      </c>
    </row>
    <row r="100" spans="1:5" ht="13.5" customHeight="1">
      <c r="A100" s="166" t="s">
        <v>40</v>
      </c>
      <c r="B100" s="119"/>
      <c r="C100" s="161"/>
      <c r="D100" s="124"/>
      <c r="E100" s="64">
        <f>C84</f>
        <v>1662.5</v>
      </c>
    </row>
    <row r="101" spans="1:5" ht="13.5" customHeight="1">
      <c r="C101" s="154" t="s">
        <v>28</v>
      </c>
      <c r="D101" s="124"/>
      <c r="E101" s="36">
        <f>(E20+E97)-SUM(E98:E100)</f>
        <v>960.96999999999889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57" t="s">
        <v>154</v>
      </c>
      <c r="B104" s="121"/>
      <c r="C104" s="121"/>
      <c r="D104" s="121"/>
      <c r="E104" s="122"/>
    </row>
    <row r="105" spans="1:5" ht="13.5" customHeight="1">
      <c r="A105" s="151" t="s">
        <v>38</v>
      </c>
      <c r="B105" s="124"/>
      <c r="C105" s="151" t="s">
        <v>37</v>
      </c>
      <c r="D105" s="124"/>
      <c r="E105" s="22" t="s">
        <v>4</v>
      </c>
    </row>
    <row r="106" spans="1:5" ht="13.5" customHeight="1">
      <c r="A106" s="166" t="s">
        <v>90</v>
      </c>
      <c r="B106" s="119"/>
      <c r="C106" s="161"/>
      <c r="D106" s="124"/>
      <c r="E106" s="36">
        <f>E101</f>
        <v>960.96999999999889</v>
      </c>
    </row>
    <row r="107" spans="1:5" ht="13.5" customHeight="1">
      <c r="A107" s="155" t="s">
        <v>73</v>
      </c>
      <c r="B107" s="242"/>
      <c r="C107" s="179" t="s">
        <v>302</v>
      </c>
      <c r="D107" s="169"/>
      <c r="E107" s="51">
        <v>700</v>
      </c>
    </row>
    <row r="108" spans="1:5" ht="13.5" customHeight="1">
      <c r="A108" s="159"/>
      <c r="B108" s="163"/>
      <c r="C108" s="179"/>
      <c r="D108" s="168"/>
      <c r="E108" s="51">
        <v>0</v>
      </c>
    </row>
    <row r="109" spans="1:5" ht="13.5" customHeight="1">
      <c r="A109" s="166" t="s">
        <v>40</v>
      </c>
      <c r="B109" s="119"/>
      <c r="C109" s="161"/>
      <c r="D109" s="124"/>
      <c r="E109" s="64">
        <f>C84</f>
        <v>1662.5</v>
      </c>
    </row>
    <row r="110" spans="1:5" ht="13.5" customHeight="1">
      <c r="C110" s="154" t="s">
        <v>28</v>
      </c>
      <c r="D110" s="124"/>
      <c r="E110" s="51">
        <f>(E27+E106)-SUM(E107:E109)</f>
        <v>1030.4699999999989</v>
      </c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C11:D11"/>
    <mergeCell ref="C18:D18"/>
    <mergeCell ref="C25:D25"/>
    <mergeCell ref="A109:B109"/>
    <mergeCell ref="C109:D109"/>
    <mergeCell ref="C110:D110"/>
    <mergeCell ref="C90:D90"/>
    <mergeCell ref="C107:D107"/>
    <mergeCell ref="A92:B92"/>
    <mergeCell ref="C92:D92"/>
    <mergeCell ref="C93:D93"/>
    <mergeCell ref="A95:E95"/>
    <mergeCell ref="A96:B96"/>
    <mergeCell ref="C96:D96"/>
    <mergeCell ref="A106:B106"/>
    <mergeCell ref="C106:D106"/>
    <mergeCell ref="C101:D101"/>
    <mergeCell ref="A104:E104"/>
    <mergeCell ref="A105:B105"/>
    <mergeCell ref="C105:D105"/>
    <mergeCell ref="C97:D97"/>
    <mergeCell ref="C98:D98"/>
    <mergeCell ref="A100:B100"/>
    <mergeCell ref="C100:D100"/>
    <mergeCell ref="A98:B99"/>
    <mergeCell ref="C99:D99"/>
    <mergeCell ref="A77:C77"/>
    <mergeCell ref="A87:E87"/>
    <mergeCell ref="A88:B88"/>
    <mergeCell ref="C88:D88"/>
    <mergeCell ref="A97:B97"/>
    <mergeCell ref="A90:B91"/>
    <mergeCell ref="C91:D91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A107:B108"/>
    <mergeCell ref="C108:D108"/>
    <mergeCell ref="C16:D16"/>
    <mergeCell ref="A1:E1"/>
    <mergeCell ref="A8:E8"/>
    <mergeCell ref="C9:D9"/>
    <mergeCell ref="C10:D10"/>
    <mergeCell ref="A15:E15"/>
    <mergeCell ref="C12:D12"/>
    <mergeCell ref="A89:B89"/>
    <mergeCell ref="C89:D89"/>
    <mergeCell ref="A65:C65"/>
    <mergeCell ref="C17:D17"/>
    <mergeCell ref="A22:E22"/>
    <mergeCell ref="C23:D23"/>
    <mergeCell ref="C24:D24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9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3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7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101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6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10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opLeftCell="A76" workbookViewId="0">
      <selection activeCell="E89" sqref="E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94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2024'!E110</f>
        <v>1030.4699999999989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1030.4699999999989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2024'!C5)+SUM(E87,E95,E103)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319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241</v>
      </c>
      <c r="B10" s="78" t="s">
        <v>5</v>
      </c>
      <c r="C10" s="227" t="s">
        <v>6</v>
      </c>
      <c r="D10" s="227"/>
      <c r="E10" s="99">
        <v>2405</v>
      </c>
    </row>
    <row r="11" spans="1:25" ht="16.5" customHeight="1">
      <c r="A11" s="32" t="s">
        <v>241</v>
      </c>
      <c r="B11" s="31" t="s">
        <v>353</v>
      </c>
      <c r="C11" s="231" t="s">
        <v>356</v>
      </c>
      <c r="D11" s="115"/>
      <c r="E11" s="65">
        <v>27</v>
      </c>
    </row>
    <row r="12" spans="1:25" ht="13.5" customHeight="1">
      <c r="A12" s="24" t="s">
        <v>120</v>
      </c>
      <c r="B12" s="2" t="s">
        <v>25</v>
      </c>
      <c r="C12" s="118" t="s">
        <v>113</v>
      </c>
      <c r="D12" s="119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120" t="s">
        <v>320</v>
      </c>
      <c r="B15" s="121"/>
      <c r="C15" s="121"/>
      <c r="D15" s="121"/>
      <c r="E15" s="12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23" t="s">
        <v>3</v>
      </c>
      <c r="D16" s="124"/>
      <c r="E16" s="16" t="s">
        <v>4</v>
      </c>
    </row>
    <row r="17" spans="1:25" ht="13.5" customHeight="1">
      <c r="A17" s="29" t="s">
        <v>242</v>
      </c>
      <c r="B17" s="78" t="s">
        <v>5</v>
      </c>
      <c r="C17" s="227" t="s">
        <v>6</v>
      </c>
      <c r="D17" s="227"/>
      <c r="E17" s="99">
        <v>2405</v>
      </c>
    </row>
    <row r="18" spans="1:25" ht="13.15" customHeight="1">
      <c r="A18" s="24" t="s">
        <v>121</v>
      </c>
      <c r="B18" s="2" t="s">
        <v>25</v>
      </c>
      <c r="C18" s="118" t="s">
        <v>113</v>
      </c>
      <c r="D18" s="124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20" t="s">
        <v>321</v>
      </c>
      <c r="B21" s="121"/>
      <c r="C21" s="121"/>
      <c r="D21" s="121"/>
      <c r="E21" s="12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26" t="s">
        <v>3</v>
      </c>
      <c r="D22" s="144"/>
      <c r="E22" s="70" t="s">
        <v>4</v>
      </c>
    </row>
    <row r="23" spans="1:25" ht="13.5" customHeight="1">
      <c r="A23" s="29" t="s">
        <v>243</v>
      </c>
      <c r="B23" s="78" t="s">
        <v>5</v>
      </c>
      <c r="C23" s="227" t="s">
        <v>6</v>
      </c>
      <c r="D23" s="227"/>
      <c r="E23" s="99">
        <v>2405</v>
      </c>
    </row>
    <row r="24" spans="1:25" ht="13.15" customHeight="1">
      <c r="A24" s="32" t="s">
        <v>122</v>
      </c>
      <c r="B24" s="31" t="s">
        <v>25</v>
      </c>
      <c r="C24" s="224" t="s">
        <v>113</v>
      </c>
      <c r="D24" s="230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1" t="s">
        <v>95</v>
      </c>
      <c r="B30" s="191"/>
      <c r="C30" s="124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76" t="s">
        <v>8</v>
      </c>
      <c r="B32" s="191"/>
      <c r="C32" s="124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38" t="s">
        <v>11</v>
      </c>
      <c r="B37" s="131"/>
      <c r="C37" s="132"/>
    </row>
    <row r="38" spans="1:3" ht="13.5" customHeight="1">
      <c r="A38" s="139"/>
      <c r="B38" s="140"/>
      <c r="C38" s="141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76" t="s">
        <v>17</v>
      </c>
      <c r="B45" s="191"/>
      <c r="C45" s="124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76" t="s">
        <v>50</v>
      </c>
      <c r="B49" s="177"/>
      <c r="C49" s="178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76" t="s">
        <v>22</v>
      </c>
      <c r="B54" s="177"/>
      <c r="C54" s="178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42" t="s">
        <v>54</v>
      </c>
      <c r="B57" s="143"/>
      <c r="C57" s="144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294</v>
      </c>
      <c r="B59" s="32" t="s">
        <v>295</v>
      </c>
      <c r="C59" s="33">
        <v>0</v>
      </c>
    </row>
    <row r="60" spans="1:3" ht="30">
      <c r="A60" s="31" t="s">
        <v>297</v>
      </c>
      <c r="B60" s="32" t="s">
        <v>298</v>
      </c>
      <c r="C60" s="33">
        <v>0</v>
      </c>
    </row>
    <row r="61" spans="1:3" ht="33" customHeight="1">
      <c r="A61" s="31" t="s">
        <v>296</v>
      </c>
      <c r="B61" s="32" t="s">
        <v>296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50" t="s">
        <v>35</v>
      </c>
      <c r="B63" s="140"/>
      <c r="C63" s="122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47" t="s">
        <v>31</v>
      </c>
      <c r="B68" s="148"/>
      <c r="C68" s="149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 ht="45">
      <c r="A71" s="57" t="s">
        <v>67</v>
      </c>
      <c r="B71" s="248" t="s">
        <v>351</v>
      </c>
      <c r="C71" s="59">
        <v>79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1377</v>
      </c>
    </row>
    <row r="74" spans="1:3" ht="13.5" customHeight="1">
      <c r="A74" s="27"/>
      <c r="B74" s="52" t="s">
        <v>57</v>
      </c>
      <c r="C74" s="38">
        <f>C36+C44+C48+C53+C56+C62+C67+C73</f>
        <v>1662.5</v>
      </c>
    </row>
    <row r="75" spans="1:3" ht="13.5" customHeight="1">
      <c r="A75" s="147" t="s">
        <v>44</v>
      </c>
      <c r="B75" s="158"/>
      <c r="C75" s="149"/>
    </row>
    <row r="76" spans="1:3" ht="13.5" customHeight="1">
      <c r="A76" s="41" t="s">
        <v>47</v>
      </c>
      <c r="B76" s="37"/>
      <c r="C76" s="48">
        <v>3139</v>
      </c>
    </row>
    <row r="77" spans="1:3" ht="13.5" customHeight="1">
      <c r="A77" s="103" t="s">
        <v>290</v>
      </c>
      <c r="B77" s="37"/>
      <c r="C77" s="48">
        <v>0</v>
      </c>
    </row>
    <row r="78" spans="1:3" ht="13.5" customHeight="1">
      <c r="A78" s="101" t="s">
        <v>282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3139</v>
      </c>
    </row>
    <row r="82" spans="1:8" ht="13.5" customHeight="1">
      <c r="A82" s="31"/>
      <c r="B82" s="39" t="s">
        <v>27</v>
      </c>
      <c r="C82" s="40">
        <f>C74</f>
        <v>1662.5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1" t="s">
        <v>155</v>
      </c>
      <c r="B85" s="191"/>
      <c r="C85" s="191"/>
      <c r="D85" s="191"/>
      <c r="E85" s="124"/>
    </row>
    <row r="86" spans="1:8" ht="13.5" customHeight="1">
      <c r="A86" s="170" t="s">
        <v>38</v>
      </c>
      <c r="B86" s="144"/>
      <c r="C86" s="170" t="s">
        <v>37</v>
      </c>
      <c r="D86" s="144"/>
      <c r="E86" s="42" t="s">
        <v>4</v>
      </c>
    </row>
    <row r="87" spans="1:8" ht="13.5" customHeight="1">
      <c r="A87" s="184" t="s">
        <v>73</v>
      </c>
      <c r="B87" s="185"/>
      <c r="C87" s="181" t="s">
        <v>309</v>
      </c>
      <c r="D87" s="228"/>
      <c r="E87" s="51">
        <v>900</v>
      </c>
    </row>
    <row r="88" spans="1:8" ht="13.5" customHeight="1">
      <c r="A88" s="188"/>
      <c r="B88" s="189"/>
      <c r="C88" s="192"/>
      <c r="D88" s="192"/>
      <c r="E88" s="51">
        <v>0</v>
      </c>
    </row>
    <row r="89" spans="1:8" ht="13.5" customHeight="1">
      <c r="A89" s="188" t="s">
        <v>40</v>
      </c>
      <c r="B89" s="189"/>
      <c r="C89" s="240"/>
      <c r="D89" s="240"/>
      <c r="E89" s="74">
        <f>C82</f>
        <v>1662.5</v>
      </c>
    </row>
    <row r="90" spans="1:8" ht="13.5" customHeight="1">
      <c r="C90" s="237" t="s">
        <v>41</v>
      </c>
      <c r="D90" s="140"/>
      <c r="E90" s="36">
        <f>('October 2024 - December 2024'!E110+E13)-SUM(E87:E89)</f>
        <v>899.96999999999889</v>
      </c>
    </row>
    <row r="91" spans="1:8" ht="13.5" customHeight="1"/>
    <row r="92" spans="1:8" ht="13.5" customHeight="1">
      <c r="A92" s="151" t="s">
        <v>156</v>
      </c>
      <c r="B92" s="191"/>
      <c r="C92" s="191"/>
      <c r="D92" s="191"/>
      <c r="E92" s="124"/>
    </row>
    <row r="93" spans="1:8" ht="13.5" customHeight="1">
      <c r="A93" s="151" t="s">
        <v>38</v>
      </c>
      <c r="B93" s="124"/>
      <c r="C93" s="151" t="s">
        <v>37</v>
      </c>
      <c r="D93" s="124"/>
      <c r="E93" s="22" t="s">
        <v>4</v>
      </c>
    </row>
    <row r="94" spans="1:8" ht="13.5" customHeight="1">
      <c r="A94" s="166" t="s">
        <v>100</v>
      </c>
      <c r="B94" s="119"/>
      <c r="C94" s="243"/>
      <c r="D94" s="244"/>
      <c r="E94" s="36">
        <f>E90</f>
        <v>899.96999999999889</v>
      </c>
    </row>
    <row r="95" spans="1:8" ht="13.5" customHeight="1">
      <c r="A95" s="166" t="s">
        <v>73</v>
      </c>
      <c r="B95" s="167"/>
      <c r="C95" s="179" t="s">
        <v>309</v>
      </c>
      <c r="D95" s="245"/>
      <c r="E95" s="51">
        <v>900</v>
      </c>
    </row>
    <row r="96" spans="1:8" ht="13.5" customHeight="1">
      <c r="A96" s="166" t="s">
        <v>40</v>
      </c>
      <c r="B96" s="119"/>
      <c r="C96" s="161"/>
      <c r="D96" s="124"/>
      <c r="E96" s="64">
        <f>C82</f>
        <v>1662.5</v>
      </c>
    </row>
    <row r="97" spans="1:5" ht="13.5" customHeight="1">
      <c r="C97" s="154" t="s">
        <v>28</v>
      </c>
      <c r="D97" s="124"/>
      <c r="E97" s="36">
        <f>(E19+E94)-SUM(E95:E96)</f>
        <v>742.46999999999889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57" t="s">
        <v>157</v>
      </c>
      <c r="B100" s="121"/>
      <c r="C100" s="121"/>
      <c r="D100" s="121"/>
      <c r="E100" s="122"/>
    </row>
    <row r="101" spans="1:5" ht="13.5" customHeight="1">
      <c r="A101" s="151" t="s">
        <v>38</v>
      </c>
      <c r="B101" s="124"/>
      <c r="C101" s="151" t="s">
        <v>37</v>
      </c>
      <c r="D101" s="124"/>
      <c r="E101" s="22" t="s">
        <v>4</v>
      </c>
    </row>
    <row r="102" spans="1:5" ht="13.5" customHeight="1">
      <c r="A102" s="166" t="s">
        <v>101</v>
      </c>
      <c r="B102" s="119"/>
      <c r="C102" s="161"/>
      <c r="D102" s="124"/>
      <c r="E102" s="36">
        <f>E97</f>
        <v>742.46999999999889</v>
      </c>
    </row>
    <row r="103" spans="1:5" ht="13.5" customHeight="1">
      <c r="A103" s="166" t="s">
        <v>73</v>
      </c>
      <c r="B103" s="167"/>
      <c r="C103" s="179" t="s">
        <v>309</v>
      </c>
      <c r="D103" s="169"/>
      <c r="E103" s="51">
        <v>900</v>
      </c>
    </row>
    <row r="104" spans="1:5" ht="13.5" customHeight="1">
      <c r="A104" s="166" t="s">
        <v>40</v>
      </c>
      <c r="B104" s="119"/>
      <c r="C104" s="161"/>
      <c r="D104" s="124"/>
      <c r="E104" s="64">
        <f>C82</f>
        <v>1662.5</v>
      </c>
    </row>
    <row r="105" spans="1:5" ht="13.5" customHeight="1">
      <c r="C105" s="154" t="s">
        <v>28</v>
      </c>
      <c r="D105" s="124"/>
      <c r="E105" s="51">
        <f>(E25+E102)-SUM(E103:E104)</f>
        <v>584.96999999999889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3"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89:B89"/>
    <mergeCell ref="C89:D89"/>
    <mergeCell ref="C90:D90"/>
    <mergeCell ref="A92:E92"/>
    <mergeCell ref="A93:B93"/>
    <mergeCell ref="C93:D93"/>
    <mergeCell ref="A94:B94"/>
    <mergeCell ref="C94:D94"/>
    <mergeCell ref="A95:B95"/>
    <mergeCell ref="C95:D95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3:B103"/>
    <mergeCell ref="C103:D103"/>
    <mergeCell ref="A104:B104"/>
    <mergeCell ref="C104:D104"/>
    <mergeCell ref="C105:D105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90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4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7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2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5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0" workbookViewId="0">
      <selection activeCell="B70" sqref="B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96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584.96999999999889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584.96999999999889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322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238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123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323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239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124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324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240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125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1" t="s">
        <v>97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351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158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6" t="s">
        <v>73</v>
      </c>
      <c r="B86" s="246"/>
      <c r="C86" s="192" t="s">
        <v>309</v>
      </c>
      <c r="D86" s="234"/>
      <c r="E86" s="51">
        <v>900</v>
      </c>
    </row>
    <row r="87" spans="1:8" ht="13.5" customHeight="1">
      <c r="A87" s="246" t="s">
        <v>40</v>
      </c>
      <c r="B87" s="246"/>
      <c r="C87" s="240"/>
      <c r="D87" s="240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('January 2025 - March 2025'!E105+E12)-SUM(E86:E87)</f>
        <v>427.46999999999889</v>
      </c>
    </row>
    <row r="89" spans="1:8" ht="13.5" customHeight="1"/>
    <row r="90" spans="1:8" ht="13.5" customHeight="1">
      <c r="A90" s="151" t="s">
        <v>159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98</v>
      </c>
      <c r="B92" s="119"/>
      <c r="C92" s="243"/>
      <c r="D92" s="244"/>
      <c r="E92" s="36">
        <f>E88</f>
        <v>427.46999999999889</v>
      </c>
    </row>
    <row r="93" spans="1:8" ht="13.5" customHeight="1">
      <c r="A93" s="166" t="s">
        <v>73</v>
      </c>
      <c r="B93" s="167"/>
      <c r="C93" s="179" t="s">
        <v>309</v>
      </c>
      <c r="D93" s="245"/>
      <c r="E93" s="51">
        <v>900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269.96999999999889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160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99</v>
      </c>
      <c r="B100" s="119"/>
      <c r="C100" s="161"/>
      <c r="D100" s="124"/>
      <c r="E100" s="36">
        <f>E95</f>
        <v>269.96999999999889</v>
      </c>
    </row>
    <row r="101" spans="1:5" ht="13.5" customHeight="1">
      <c r="A101" s="166" t="s">
        <v>73</v>
      </c>
      <c r="B101" s="167"/>
      <c r="C101" s="179" t="s">
        <v>302</v>
      </c>
      <c r="D101" s="169"/>
      <c r="E101" s="51">
        <v>700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312.46999999999889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49" workbookViewId="0">
      <selection activeCell="B70" sqref="B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103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312.46999999999889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312.46999999999889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325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235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126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326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236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127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327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237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128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1" t="s">
        <v>104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351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161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6" t="s">
        <v>73</v>
      </c>
      <c r="B86" s="246"/>
      <c r="C86" s="192" t="s">
        <v>348</v>
      </c>
      <c r="D86" s="234"/>
      <c r="E86" s="51">
        <v>639</v>
      </c>
    </row>
    <row r="87" spans="1:8" ht="13.5" customHeight="1">
      <c r="A87" s="246" t="s">
        <v>40</v>
      </c>
      <c r="B87" s="246"/>
      <c r="C87" s="240"/>
      <c r="D87" s="240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('April 2025 - June 2025'!E103+E12)-SUM(E86:E87)</f>
        <v>415.96999999999889</v>
      </c>
    </row>
    <row r="89" spans="1:8" ht="13.5" customHeight="1"/>
    <row r="90" spans="1:8" ht="13.5" customHeight="1">
      <c r="A90" s="151" t="s">
        <v>163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102</v>
      </c>
      <c r="B92" s="119"/>
      <c r="C92" s="243"/>
      <c r="D92" s="244"/>
      <c r="E92" s="36">
        <f>E88</f>
        <v>415.96999999999889</v>
      </c>
    </row>
    <row r="93" spans="1:8" ht="13.5" customHeight="1">
      <c r="A93" s="166" t="s">
        <v>73</v>
      </c>
      <c r="B93" s="167"/>
      <c r="C93" s="179"/>
      <c r="D93" s="245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1158.4699999999989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162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105</v>
      </c>
      <c r="B100" s="119"/>
      <c r="C100" s="243"/>
      <c r="D100" s="247"/>
      <c r="E100" s="36">
        <f>E95</f>
        <v>1158.4699999999989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1900.9699999999989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61" workbookViewId="0">
      <selection activeCell="B70" sqref="B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225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1900.9699999999989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1900.9699999999989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328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233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223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329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234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228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310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232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226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1" t="s">
        <v>227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0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351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229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6" t="s">
        <v>73</v>
      </c>
      <c r="B86" s="246"/>
      <c r="C86" s="192"/>
      <c r="D86" s="234"/>
      <c r="E86" s="51">
        <v>0</v>
      </c>
    </row>
    <row r="87" spans="1:8" ht="13.5" customHeight="1">
      <c r="A87" s="246" t="s">
        <v>40</v>
      </c>
      <c r="B87" s="246"/>
      <c r="C87" s="240"/>
      <c r="D87" s="240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('July 2025 - September 2025'!E103+E12)-SUM(E86:E87)</f>
        <v>2643.4699999999993</v>
      </c>
    </row>
    <row r="89" spans="1:8" ht="13.5" customHeight="1"/>
    <row r="90" spans="1:8" ht="13.5" customHeight="1">
      <c r="A90" s="151" t="s">
        <v>230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224</v>
      </c>
      <c r="B92" s="119"/>
      <c r="C92" s="243"/>
      <c r="D92" s="244"/>
      <c r="E92" s="36">
        <f>E88</f>
        <v>2643.4699999999993</v>
      </c>
    </row>
    <row r="93" spans="1:8" ht="13.5" customHeight="1">
      <c r="A93" s="166" t="s">
        <v>73</v>
      </c>
      <c r="B93" s="167"/>
      <c r="C93" s="179"/>
      <c r="D93" s="245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3385.9699999999993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260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231</v>
      </c>
      <c r="B100" s="119"/>
      <c r="C100" s="161"/>
      <c r="D100" s="124"/>
      <c r="E100" s="36">
        <f>E95</f>
        <v>3385.9699999999993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4128.4699999999993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65" workbookViewId="0">
      <selection activeCell="B70" sqref="B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245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4128.4699999999993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4128.4699999999993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330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246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247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331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248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249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332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250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251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1" t="s">
        <v>252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351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253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6" t="s">
        <v>73</v>
      </c>
      <c r="B86" s="246"/>
      <c r="C86" s="192"/>
      <c r="D86" s="234"/>
      <c r="E86" s="51">
        <v>0</v>
      </c>
    </row>
    <row r="87" spans="1:8" ht="13.5" customHeight="1">
      <c r="A87" s="246" t="s">
        <v>40</v>
      </c>
      <c r="B87" s="246"/>
      <c r="C87" s="240"/>
      <c r="D87" s="240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('October 2025 - December 2025'!E103+E12)-SUM(E86:E87)</f>
        <v>4870.9699999999993</v>
      </c>
    </row>
    <row r="89" spans="1:8" ht="13.5" customHeight="1"/>
    <row r="90" spans="1:8" ht="13.5" customHeight="1">
      <c r="A90" s="151" t="s">
        <v>262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100</v>
      </c>
      <c r="B92" s="119"/>
      <c r="C92" s="243"/>
      <c r="D92" s="244"/>
      <c r="E92" s="36">
        <f>E88</f>
        <v>4870.9699999999993</v>
      </c>
    </row>
    <row r="93" spans="1:8" ht="13.5" customHeight="1">
      <c r="A93" s="166" t="s">
        <v>73</v>
      </c>
      <c r="B93" s="167"/>
      <c r="C93" s="179"/>
      <c r="D93" s="245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5613.4699999999993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261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244</v>
      </c>
      <c r="B100" s="119"/>
      <c r="C100" s="161"/>
      <c r="D100" s="124"/>
      <c r="E100" s="36">
        <f>E95</f>
        <v>5613.4699999999993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6355.9699999999993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64" workbookViewId="0">
      <selection activeCell="B70" sqref="B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6" t="s">
        <v>267</v>
      </c>
      <c r="B1" s="116"/>
      <c r="C1" s="116"/>
      <c r="D1" s="116"/>
      <c r="E1" s="116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6355.9699999999993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6355.9699999999993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0" t="s">
        <v>333</v>
      </c>
      <c r="B8" s="121"/>
      <c r="C8" s="121"/>
      <c r="D8" s="121"/>
      <c r="E8" s="12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3" t="s">
        <v>3</v>
      </c>
      <c r="D9" s="124"/>
      <c r="E9" s="16" t="s">
        <v>4</v>
      </c>
    </row>
    <row r="10" spans="1:25" ht="13.5" customHeight="1">
      <c r="A10" s="29" t="s">
        <v>265</v>
      </c>
      <c r="B10" s="78" t="s">
        <v>5</v>
      </c>
      <c r="C10" s="227" t="s">
        <v>6</v>
      </c>
      <c r="D10" s="227"/>
      <c r="E10" s="99">
        <v>2405</v>
      </c>
    </row>
    <row r="11" spans="1:25" ht="13.5" customHeight="1">
      <c r="A11" s="24" t="s">
        <v>266</v>
      </c>
      <c r="B11" s="2" t="s">
        <v>25</v>
      </c>
      <c r="C11" s="118" t="s">
        <v>113</v>
      </c>
      <c r="D11" s="11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0" t="s">
        <v>334</v>
      </c>
      <c r="B14" s="121"/>
      <c r="C14" s="121"/>
      <c r="D14" s="121"/>
      <c r="E14" s="12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3" t="s">
        <v>3</v>
      </c>
      <c r="D15" s="124"/>
      <c r="E15" s="16" t="s">
        <v>4</v>
      </c>
    </row>
    <row r="16" spans="1:25" ht="13.5" customHeight="1">
      <c r="A16" s="29" t="s">
        <v>271</v>
      </c>
      <c r="B16" s="78" t="s">
        <v>5</v>
      </c>
      <c r="C16" s="227" t="s">
        <v>6</v>
      </c>
      <c r="D16" s="227"/>
      <c r="E16" s="99">
        <v>2405</v>
      </c>
    </row>
    <row r="17" spans="1:25" ht="13.15" customHeight="1">
      <c r="A17" s="24" t="s">
        <v>272</v>
      </c>
      <c r="B17" s="2" t="s">
        <v>25</v>
      </c>
      <c r="C17" s="118" t="s">
        <v>113</v>
      </c>
      <c r="D17" s="12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0" t="s">
        <v>335</v>
      </c>
      <c r="B20" s="121"/>
      <c r="C20" s="121"/>
      <c r="D20" s="121"/>
      <c r="E20" s="12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26" t="s">
        <v>3</v>
      </c>
      <c r="D21" s="144"/>
      <c r="E21" s="70" t="s">
        <v>4</v>
      </c>
    </row>
    <row r="22" spans="1:25" ht="13.5" customHeight="1">
      <c r="A22" s="29" t="s">
        <v>268</v>
      </c>
      <c r="B22" s="78" t="s">
        <v>5</v>
      </c>
      <c r="C22" s="227" t="s">
        <v>6</v>
      </c>
      <c r="D22" s="227"/>
      <c r="E22" s="99">
        <v>2405</v>
      </c>
    </row>
    <row r="23" spans="1:25" ht="13.15" customHeight="1">
      <c r="A23" s="32" t="s">
        <v>269</v>
      </c>
      <c r="B23" s="31" t="s">
        <v>25</v>
      </c>
      <c r="C23" s="224" t="s">
        <v>113</v>
      </c>
      <c r="D23" s="2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1" t="s">
        <v>270</v>
      </c>
      <c r="B29" s="191"/>
      <c r="C29" s="12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6" t="s">
        <v>8</v>
      </c>
      <c r="B31" s="191"/>
      <c r="C31" s="124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38" t="s">
        <v>11</v>
      </c>
      <c r="B36" s="131"/>
      <c r="C36" s="132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6" t="s">
        <v>17</v>
      </c>
      <c r="B44" s="191"/>
      <c r="C44" s="12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6" t="s">
        <v>50</v>
      </c>
      <c r="B48" s="177"/>
      <c r="C48" s="178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6" t="s">
        <v>22</v>
      </c>
      <c r="B53" s="177"/>
      <c r="C53" s="178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43"/>
      <c r="C56" s="14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294</v>
      </c>
      <c r="B58" s="32" t="s">
        <v>295</v>
      </c>
      <c r="C58" s="33">
        <v>0</v>
      </c>
    </row>
    <row r="59" spans="1:3" ht="33" customHeight="1">
      <c r="A59" s="31" t="s">
        <v>297</v>
      </c>
      <c r="B59" s="32" t="s">
        <v>298</v>
      </c>
      <c r="C59" s="33">
        <v>0</v>
      </c>
    </row>
    <row r="60" spans="1:3" ht="33" customHeight="1">
      <c r="A60" s="31" t="s">
        <v>296</v>
      </c>
      <c r="B60" s="32" t="s">
        <v>296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0" t="s">
        <v>35</v>
      </c>
      <c r="B62" s="140"/>
      <c r="C62" s="12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47" t="s">
        <v>31</v>
      </c>
      <c r="B67" s="148"/>
      <c r="C67" s="149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45">
      <c r="A70" s="57" t="s">
        <v>67</v>
      </c>
      <c r="B70" s="248" t="s">
        <v>351</v>
      </c>
      <c r="C70" s="59">
        <v>79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1377</v>
      </c>
    </row>
    <row r="73" spans="1:3" ht="13.5" customHeight="1">
      <c r="A73" s="27"/>
      <c r="B73" s="52" t="s">
        <v>57</v>
      </c>
      <c r="C73" s="38">
        <f>C35+C43+C47+C52+C55+C61+C66+C72</f>
        <v>1662.5</v>
      </c>
    </row>
    <row r="74" spans="1:3" ht="13.5" customHeight="1">
      <c r="A74" s="147" t="s">
        <v>44</v>
      </c>
      <c r="B74" s="158"/>
      <c r="C74" s="149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1662.5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1" t="s">
        <v>273</v>
      </c>
      <c r="B84" s="191"/>
      <c r="C84" s="191"/>
      <c r="D84" s="191"/>
      <c r="E84" s="124"/>
    </row>
    <row r="85" spans="1:8" ht="13.5" customHeight="1">
      <c r="A85" s="170" t="s">
        <v>38</v>
      </c>
      <c r="B85" s="144"/>
      <c r="C85" s="170" t="s">
        <v>37</v>
      </c>
      <c r="D85" s="144"/>
      <c r="E85" s="42" t="s">
        <v>4</v>
      </c>
    </row>
    <row r="86" spans="1:8" ht="13.5" customHeight="1">
      <c r="A86" s="246" t="s">
        <v>73</v>
      </c>
      <c r="B86" s="246"/>
      <c r="C86" s="192"/>
      <c r="D86" s="234"/>
      <c r="E86" s="51">
        <v>0</v>
      </c>
    </row>
    <row r="87" spans="1:8" ht="13.5" customHeight="1">
      <c r="A87" s="246" t="s">
        <v>40</v>
      </c>
      <c r="B87" s="246"/>
      <c r="C87" s="240"/>
      <c r="D87" s="240"/>
      <c r="E87" s="74">
        <f>C81</f>
        <v>1662.5</v>
      </c>
    </row>
    <row r="88" spans="1:8" ht="13.5" customHeight="1">
      <c r="A88" s="72"/>
      <c r="B88" s="72"/>
      <c r="C88" s="237" t="s">
        <v>41</v>
      </c>
      <c r="D88" s="140"/>
      <c r="E88" s="73">
        <f>('January 2026 - March 2026'!E103+E12)-SUM(E86:E87)</f>
        <v>7098.4699999999993</v>
      </c>
    </row>
    <row r="89" spans="1:8" ht="13.5" customHeight="1"/>
    <row r="90" spans="1:8" ht="13.5" customHeight="1">
      <c r="A90" s="151" t="s">
        <v>274</v>
      </c>
      <c r="B90" s="191"/>
      <c r="C90" s="191"/>
      <c r="D90" s="191"/>
      <c r="E90" s="124"/>
    </row>
    <row r="91" spans="1:8" ht="13.5" customHeight="1">
      <c r="A91" s="151" t="s">
        <v>38</v>
      </c>
      <c r="B91" s="124"/>
      <c r="C91" s="151" t="s">
        <v>37</v>
      </c>
      <c r="D91" s="124"/>
      <c r="E91" s="22" t="s">
        <v>4</v>
      </c>
    </row>
    <row r="92" spans="1:8" ht="13.5" customHeight="1">
      <c r="A92" s="166" t="s">
        <v>98</v>
      </c>
      <c r="B92" s="119"/>
      <c r="C92" s="243"/>
      <c r="D92" s="244"/>
      <c r="E92" s="36">
        <f>E88</f>
        <v>7098.4699999999993</v>
      </c>
    </row>
    <row r="93" spans="1:8" ht="13.5" customHeight="1">
      <c r="A93" s="166" t="s">
        <v>73</v>
      </c>
      <c r="B93" s="167"/>
      <c r="C93" s="179"/>
      <c r="D93" s="245"/>
      <c r="E93" s="51">
        <v>0</v>
      </c>
    </row>
    <row r="94" spans="1:8" ht="13.5" customHeight="1">
      <c r="A94" s="166" t="s">
        <v>40</v>
      </c>
      <c r="B94" s="119"/>
      <c r="C94" s="161"/>
      <c r="D94" s="124"/>
      <c r="E94" s="64">
        <f>C81</f>
        <v>1662.5</v>
      </c>
    </row>
    <row r="95" spans="1:8" ht="13.5" customHeight="1">
      <c r="C95" s="154" t="s">
        <v>28</v>
      </c>
      <c r="D95" s="124"/>
      <c r="E95" s="36">
        <f>(E18+E92)-SUM(E93:E94)</f>
        <v>7840.9699999999993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7" t="s">
        <v>275</v>
      </c>
      <c r="B98" s="121"/>
      <c r="C98" s="121"/>
      <c r="D98" s="121"/>
      <c r="E98" s="122"/>
    </row>
    <row r="99" spans="1:5" ht="13.5" customHeight="1">
      <c r="A99" s="151" t="s">
        <v>38</v>
      </c>
      <c r="B99" s="124"/>
      <c r="C99" s="151" t="s">
        <v>37</v>
      </c>
      <c r="D99" s="124"/>
      <c r="E99" s="22" t="s">
        <v>4</v>
      </c>
    </row>
    <row r="100" spans="1:5" ht="13.5" customHeight="1">
      <c r="A100" s="166" t="s">
        <v>244</v>
      </c>
      <c r="B100" s="119"/>
      <c r="C100" s="161"/>
      <c r="D100" s="124"/>
      <c r="E100" s="36">
        <f>E95</f>
        <v>7840.9699999999993</v>
      </c>
    </row>
    <row r="101" spans="1:5" ht="13.5" customHeight="1">
      <c r="A101" s="166" t="s">
        <v>73</v>
      </c>
      <c r="B101" s="167"/>
      <c r="C101" s="179"/>
      <c r="D101" s="169"/>
      <c r="E101" s="51">
        <v>0</v>
      </c>
    </row>
    <row r="102" spans="1:5" ht="13.5" customHeight="1">
      <c r="A102" s="166" t="s">
        <v>40</v>
      </c>
      <c r="B102" s="119"/>
      <c r="C102" s="161"/>
      <c r="D102" s="124"/>
      <c r="E102" s="64">
        <f>C81</f>
        <v>1662.5</v>
      </c>
    </row>
    <row r="103" spans="1:5" ht="13.5" customHeight="1">
      <c r="C103" s="154" t="s">
        <v>28</v>
      </c>
      <c r="D103" s="124"/>
      <c r="E103" s="51">
        <f>(E24+E100)-SUM(E101:E102)</f>
        <v>8583.4699999999993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2024-09-19T18:11:03Z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