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81DD0B9-581A-424A-AB9E-A339979F907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33" i="2" l="1"/>
  <c r="E24" i="2"/>
  <c r="E13" i="2"/>
  <c r="C61" i="8"/>
  <c r="C61" i="7"/>
  <c r="C61" i="3"/>
  <c r="C61" i="9"/>
  <c r="C61" i="6"/>
  <c r="C61" i="5"/>
  <c r="C61" i="4"/>
  <c r="C70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4" i="3"/>
  <c r="E18" i="3"/>
  <c r="E12" i="3"/>
  <c r="C75" i="2"/>
  <c r="C43" i="6"/>
  <c r="C43" i="5"/>
  <c r="C43" i="4"/>
  <c r="C43" i="3"/>
  <c r="C52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2" i="3"/>
  <c r="C66" i="3"/>
  <c r="C55" i="3"/>
  <c r="C52" i="3"/>
  <c r="C47" i="3"/>
  <c r="C35" i="3"/>
  <c r="C81" i="2"/>
  <c r="C64" i="2"/>
  <c r="C61" i="2"/>
  <c r="C56" i="2"/>
  <c r="C44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0" i="3"/>
  <c r="C89" i="2"/>
  <c r="C73" i="4"/>
  <c r="C81" i="4" s="1"/>
  <c r="E103" i="4" s="1"/>
  <c r="C73" i="6"/>
  <c r="C81" i="6" s="1"/>
  <c r="E102" i="6" s="1"/>
  <c r="C73" i="5"/>
  <c r="C81" i="5" s="1"/>
  <c r="C80" i="4"/>
  <c r="C82" i="2"/>
  <c r="C90" i="2" s="1"/>
  <c r="E106" i="2" s="1"/>
  <c r="C94" i="1"/>
  <c r="C102" i="1" s="1"/>
  <c r="E139" i="1" s="1"/>
  <c r="C5" i="2" l="1"/>
  <c r="C5" i="3" s="1"/>
  <c r="I41" i="1" s="1"/>
  <c r="E94" i="9"/>
  <c r="E102" i="9"/>
  <c r="E87" i="5"/>
  <c r="E94" i="5"/>
  <c r="E95" i="4"/>
  <c r="E88" i="4"/>
  <c r="E87" i="6"/>
  <c r="E94" i="6"/>
  <c r="E102" i="5"/>
  <c r="C80" i="5"/>
  <c r="E107" i="1"/>
  <c r="E119" i="1"/>
  <c r="E119" i="2"/>
  <c r="E130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3" i="3"/>
  <c r="C81" i="3" s="1"/>
  <c r="E97" i="3" s="1"/>
  <c r="E89" i="3" l="1"/>
  <c r="E106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07" i="2"/>
  <c r="E111" i="2" s="1"/>
  <c r="E120" i="2" s="1"/>
  <c r="I6" i="1" l="1"/>
  <c r="I7" i="1"/>
  <c r="E125" i="2"/>
  <c r="E131" i="2" s="1"/>
  <c r="E90" i="3" l="1"/>
  <c r="C3" i="3"/>
  <c r="C4" i="3" s="1"/>
  <c r="I8" i="1"/>
  <c r="E86" i="3"/>
  <c r="E94" i="3" l="1"/>
  <c r="E98" i="3" s="1"/>
  <c r="I9" i="1"/>
  <c r="I10" i="1" l="1"/>
  <c r="E103" i="3"/>
  <c r="E107" i="3" s="1"/>
  <c r="E89" i="4" l="1"/>
  <c r="I11" i="1"/>
  <c r="C3" i="4"/>
  <c r="C4" i="4" s="1"/>
  <c r="I12" i="1" l="1"/>
  <c r="E93" i="4"/>
  <c r="E96" i="4" s="1"/>
  <c r="I13" i="1" l="1"/>
  <c r="E101" i="4"/>
  <c r="E104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<sst xmlns="http://schemas.openxmlformats.org/spreadsheetml/2006/main" count="1338" uniqueCount="352">
  <si>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</si>
  <si>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</si>
  <si>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</si>
  <si>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</si>
  <si>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</si>
  <si>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</si>
  <si>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</si>
  <si>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</si>
  <si>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</si>
  <si>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</si>
  <si>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</si>
  <si>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</si>
  <si>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</si>
  <si>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</si>
  <si>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</si>
  <si>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</si>
  <si>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</si>
  <si>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</si>
  <si>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</si>
  <si>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</si>
  <si>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</si>
  <si>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</si>
  <si>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</si>
  <si>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</si>
  <si>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</si>
  <si>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</si>
  <si>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</si>
  <si>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</si>
  <si>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</si>
  <si>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</si>
  <si>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</si>
  <si>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</si>
  <si>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</si>
  <si>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</si>
  <si>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</si>
  <si>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</si>
  <si>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</si>
  <si>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</si>
  <si>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</si>
  <si>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</si>
  <si>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</si>
  <si>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</si>
  <si>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</si>
  <si>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</si>
  <si>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</si>
  <si>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</si>
  <si>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</si>
  <si>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</si>
  <si>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</si>
  <si>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</si>
  <si>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</si>
  <si>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</si>
  <si>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</si>
  <si>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</si>
  <si>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</si>
  <si>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</si>
  <si>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</si>
  <si>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</si>
  <si>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</si>
  <si>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</si>
  <si>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</si>
  <si>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</si>
  <si>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</si>
  <si>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</si>
  <si>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</si>
  <si>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</si>
  <si>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</si>
  <si>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</si>
  <si>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</si>
  <si>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</si>
  <si>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</si>
  <si>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</si>
  <si>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</si>
  <si>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</si>
  <si>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</si>
  <si>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</si>
  <si>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</si>
  <si>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</si>
  <si>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</si>
  <si>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</si>
  <si>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</si>
  <si>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</si>
  <si>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</si>
  <si>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</si>
  <si>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</si>
  <si>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</si>
  <si>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</si>
  <si>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</si>
  <si>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</si>
  <si>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</si>
  <si>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</si>
  <si>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</si>
  <si>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</si>
  <si>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</si>
  <si>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</si>
  <si>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</si>
  <si>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</si>
  <si>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</si>
  <si>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</si>
  <si>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</si>
  <si>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</si>
  <si>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</si>
  <si>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</si>
  <si>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</si>
  <si>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</si>
  <si>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</si>
  <si>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</si>
  <si>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</si>
  <si>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</si>
  <si>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</si>
  <si>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</si>
  <si>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</si>
  <si>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</si>
  <si>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</si>
  <si>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</si>
  <si>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</si>
  <si>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</si>
  <si>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</si>
  <si>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</si>
  <si>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</si>
  <si>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</si>
  <si>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</si>
  <si>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</si>
  <si>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</si>
  <si>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</si>
  <si>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</si>
  <si>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</si>
  <si>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</si>
  <si>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</si>
  <si>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</si>
  <si>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</si>
  <si>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</si>
  <si>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</si>
  <si>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</si>
  <si>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</si>
  <si>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</si>
  <si>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</si>
  <si>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</si>
  <si>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</si>
  <si>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</si>
  <si>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</si>
  <si>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</si>
  <si>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</si>
  <si>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</si>
  <si>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</si>
  <si>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</si>
  <si>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</si>
  <si>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</si>
  <si>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</si>
  <si>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</si>
  <si>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</si>
  <si>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</si>
  <si>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</si>
  <si>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</si>
  <si>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</si>
  <si>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</si>
  <si>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</si>
  <si>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</si>
  <si>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</si>
  <si>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</si>
  <si>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</si>
  <si>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</si>
  <si>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</si>
  <si>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</si>
  <si>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</si>
  <si>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</si>
  <si>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</si>
  <si>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</si>
  <si>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</si>
  <si>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</si>
  <si>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</si>
  <si>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</si>
  <si>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</si>
  <si>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</si>
  <si>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</si>
  <si>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</si>
  <si>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</si>
  <si>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</si>
  <si>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</si>
  <si>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</si>
  <si>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</si>
  <si>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</si>
  <si>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</si>
  <si>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</si>
  <si>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</si>
  <si>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</si>
  <si>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</si>
  <si>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</si>
  <si>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</si>
  <si>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</si>
  <si>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</si>
  <si>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</si>
  <si>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</si>
  <si>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</si>
  <si>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</si>
  <si>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</si>
  <si>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</si>
  <si>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</si>
  <si>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</si>
  <si>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</si>
  <si>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</si>
  <si>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</si>
  <si>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</si>
  <si>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</si>
  <si>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</si>
  <si>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</si>
  <si>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</si>
  <si>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</si>
  <si>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</si>
  <si>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</si>
  <si>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</si>
  <si>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</si>
  <si>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</si>
  <si>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</si>
  <si>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</si>
  <si>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</si>
  <si>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</si>
  <si>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</si>
  <si>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</si>
  <si>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</si>
  <si>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</si>
  <si>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</si>
  <si>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</si>
  <si>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</si>
  <si>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</si>
  <si>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</si>
  <si>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</si>
  <si>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</si>
  <si>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</si>
  <si>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</si>
  <si>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</si>
  <si>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</si>
  <si>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</si>
  <si>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</si>
  <si>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</si>
  <si>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</si>
  <si>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</si>
  <si>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</si>
  <si>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</si>
  <si>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</si>
  <si>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</si>
  <si>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</si>
  <si>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</si>
  <si>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</si>
  <si>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</si>
  <si>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</si>
  <si>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</si>
  <si>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</si>
  <si>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</si>
  <si>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</si>
  <si>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</si>
  <si>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</si>
  <si>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</si>
  <si>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</si>
  <si>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</si>
  <si>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</si>
  <si>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</si>
  <si>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</si>
  <si>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</si>
  <si>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</si>
  <si>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</si>
  <si>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</si>
  <si>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</si>
  <si>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</si>
  <si>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</si>
  <si>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</si>
  <si>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</si>
  <si>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</si>
  <si>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</si>
  <si>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</si>
  <si>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</si>
  <si>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</si>
  <si>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</si>
  <si>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</si>
  <si>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</si>
  <si>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</si>
  <si>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</si>
  <si>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</si>
  <si>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</si>
  <si>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</si>
  <si>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</si>
  <si>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</si>
  <si>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</si>
  <si>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</si>
  <si>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</si>
  <si>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</si>
  <si>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</si>
  <si>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</si>
  <si>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</si>
  <si>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</si>
  <si>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</si>
  <si>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</si>
  <si>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</si>
  <si>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</si>
  <si>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</si>
  <si>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</si>
  <si>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</si>
  <si>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</si>
  <si>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</si>
  <si>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</si>
  <si>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</si>
  <si>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</si>
  <si>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</si>
  <si>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</si>
  <si>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</si>
  <si>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</si>
  <si>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</si>
  <si>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2. Payback $0 to Mom</t>
  </si>
  <si>
    <t>3. Payback $500 to Lawrence</t>
  </si>
  <si>
    <t>1. Payback $900 to Mom</t>
  </si>
  <si>
    <t>December 20th 2026 Revenue / Defered Debts Or Expenses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</si>
  <si>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</si>
  <si>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</si>
  <si>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</si>
  <si>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</si>
  <si>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</si>
  <si>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>September 20th to October 19th 2024 Revenue / Defered Debts Or Expenses</t>
  </si>
  <si>
    <t>October 20th to November 19th 2024 Revenue / Defered Debts Or Expenses</t>
  </si>
  <si>
    <t xml:space="preserve"> November 20th to December 19th 2024 Revenue / Defered Debts Or Expenses</t>
  </si>
  <si>
    <t>January 20th to February 19th 2025 Revenue / Defered Debts Or Expenses</t>
  </si>
  <si>
    <t>Februrary 20th to March 19th 2025 Revenue / Defered Debts Or Expenses</t>
  </si>
  <si>
    <t>March 20th to April 19th 2025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</si>
  <si>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</si>
  <si>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</si>
  <si>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</si>
  <si>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July 20th to August 19th 2025 Revenue / Defered Debts Or Expenses</t>
  </si>
  <si>
    <t>August 20th to September 19th 2025 Revenue / Defered Debts Or Expenses</t>
  </si>
  <si>
    <t>September 20th to October 19th 2025 Revenue / Defered Debts Or Expenses</t>
  </si>
  <si>
    <t>October 20th to November 19th 2025 Revenue / Defered Debts Or Expenses</t>
  </si>
  <si>
    <t>November 20th to December 19th 2025 Revenue / Defered Debts Or Expenses</t>
  </si>
  <si>
    <t>December 20th 2025 to January 19th 2026 Revenue / Defered Debts Or Expenses</t>
  </si>
  <si>
    <t>January 20th to February 19th 2026 Revenue / Defered Debts Or Expenses</t>
  </si>
  <si>
    <t>February 20th to March 19th 2026 Revenue / Defered Debts Or Expenses</t>
  </si>
  <si>
    <t>March 20th to April 19th 2026 Revenue / Defered Debts Or Expenses</t>
  </si>
  <si>
    <t>April 20th  to May 19th 2026 Revenue / Defered Debts Or Expenses</t>
  </si>
  <si>
    <t>May 20th to June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</si>
  <si>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</si>
  <si>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</si>
  <si>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</si>
  <si>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</si>
  <si>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</si>
  <si>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</si>
  <si>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</si>
  <si>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</si>
  <si>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</si>
  <si>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</si>
  <si>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</si>
  <si>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$52 for Hair Cut (One and a half month per cut) plus Color treatment ($54 color treatment solution can use 2 times)</t>
  </si>
  <si>
    <t>Balance the expense for Hair Cutting And Bleaching</t>
  </si>
  <si>
    <t>1. Payback $639 to Mom</t>
  </si>
  <si>
    <t>Sell Safe to Mom</t>
  </si>
  <si>
    <t>Sell Safe to Mom of the price $800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</si>
</sst>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 wrapText="1"/>
    </xf>
    <xf numFmtId="0" fontId="36" fillId="2" borderId="11" xfId="0" applyFont="1" applyFill="1" applyBorder="1" applyAlignment="1">
      <alignment horizontal="center" vertical="center"/>
    </xf>
    <xf numFmtId="168" fontId="36" fillId="2" borderId="11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26" fillId="0" borderId="2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168" fontId="36" fillId="2" borderId="31" xfId="0" applyNumberFormat="1" applyFont="1" applyFill="1" applyBorder="1" applyAlignment="1">
      <alignment horizontal="center" vertical="center"/>
    </xf>
    <xf numFmtId="168" fontId="36" fillId="2" borderId="33" xfId="0" applyNumberFormat="1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65" fontId="14" fillId="0" borderId="31" xfId="0" applyNumberFormat="1" applyFont="1" applyBorder="1" applyAlignment="1">
      <alignment horizontal="right" vertical="center"/>
    </xf>
    <xf numFmtId="165" fontId="14" fillId="0" borderId="40" xfId="0" applyNumberFormat="1" applyFont="1" applyBorder="1" applyAlignment="1">
      <alignment horizontal="right" vertical="center"/>
    </xf>
    <xf numFmtId="165" fontId="14" fillId="0" borderId="33" xfId="0" applyNumberFormat="1" applyFont="1" applyBorder="1" applyAlignment="1">
      <alignment horizontal="right" vertical="center"/>
    </xf>
    <xf numFmtId="0" fontId="14" fillId="0" borderId="32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8" fontId="36" fillId="2" borderId="13" xfId="0" applyNumberFormat="1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23" xfId="0" applyNumberFormat="1" applyFont="1" applyBorder="1" applyAlignment="1">
      <alignment horizontal="left" vertical="center"/>
    </xf>
    <xf numFmtId="166" fontId="26" fillId="0" borderId="39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166" fontId="26" fillId="0" borderId="2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6" fillId="5" borderId="17" xfId="0" applyFont="1" applyFill="1" applyBorder="1" applyAlignment="1">
      <alignment horizontal="left" vertical="center" wrapText="1"/>
    </xf>
    <xf numFmtId="0" fontId="26" fillId="5" borderId="18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2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166" fontId="14" fillId="0" borderId="13" xfId="0" applyNumberFormat="1" applyFont="1" applyBorder="1" applyAlignment="1">
      <alignment horizontal="lef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0" fontId="20" fillId="3" borderId="20" xfId="0" applyFont="1" applyFill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7" zoomScaleNormal="100" workbookViewId="0">
      <selection activeCell="C5" sqref="C5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65" t="s">
        <v>59</v>
      </c>
      <c r="B1" s="165"/>
      <c r="C1" s="165"/>
      <c r="D1" s="165"/>
      <c r="E1" s="165"/>
      <c r="F1" s="165"/>
      <c r="G1" s="1"/>
      <c r="H1" s="165" t="s">
        <v>174</v>
      </c>
      <c r="I1" s="165"/>
    </row>
    <row r="2" spans="1:25" ht="21">
      <c r="A2" s="221" t="s">
        <v>171</v>
      </c>
      <c r="B2" s="222"/>
      <c r="C2" s="222"/>
      <c r="D2" s="213" t="s">
        <v>172</v>
      </c>
      <c r="E2" s="213"/>
      <c r="F2" s="213"/>
      <c r="H2" s="93" t="s">
        <v>1</v>
      </c>
      <c r="I2" s="93" t="s">
        <v>175</v>
      </c>
    </row>
    <row r="3" spans="1:25" ht="30" customHeight="1">
      <c r="A3" s="3" t="s">
        <v>0</v>
      </c>
      <c r="B3" s="3" t="s">
        <v>78</v>
      </c>
      <c r="C3" s="4">
        <v>1994.67</v>
      </c>
      <c r="D3" s="90" t="s">
        <v>0</v>
      </c>
      <c r="E3" s="90" t="s">
        <v>78</v>
      </c>
      <c r="F3" s="91">
        <v>296.67</v>
      </c>
      <c r="G3" s="6"/>
      <c r="H3" s="94" t="s">
        <v>176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20</v>
      </c>
      <c r="D4" s="3"/>
      <c r="E4" s="3" t="s">
        <v>76</v>
      </c>
      <c r="F4" s="4">
        <v>20</v>
      </c>
      <c r="G4" s="6"/>
      <c r="H4" s="94" t="s">
        <v>177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11</v>
      </c>
      <c r="D5" s="3"/>
      <c r="E5" s="3" t="s">
        <v>77</v>
      </c>
      <c r="F5" s="4">
        <v>11</v>
      </c>
      <c r="G5" s="6"/>
      <c r="H5" s="94" t="s">
        <v>178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179</v>
      </c>
      <c r="I6" s="95">
        <f>'July 2024 - September 2024'!E107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180</v>
      </c>
      <c r="I7" s="95">
        <f>'July 2024 - September 2024'!E120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181</v>
      </c>
      <c r="I8" s="95">
        <f>'July 2024 - September 2024'!E131</f>
        <v>684.56999999999925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182</v>
      </c>
      <c r="I9" s="95">
        <f>'October 2024 - December 2024'!E90</f>
        <v>944.06999999999925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1.4</v>
      </c>
      <c r="D10" s="3"/>
      <c r="E10" s="34" t="s">
        <v>48</v>
      </c>
      <c r="F10" s="55">
        <v>1.4</v>
      </c>
      <c r="G10" s="6"/>
      <c r="H10" s="94" t="s">
        <v>183</v>
      </c>
      <c r="I10" s="95">
        <f>'October 2024 - December 2024'!E98</f>
        <v>1003.5699999999993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2123.0700000000002</v>
      </c>
      <c r="D11" s="3"/>
      <c r="E11" s="62" t="s">
        <v>57</v>
      </c>
      <c r="F11" s="55">
        <f>SUM(F3:F10)</f>
        <v>425.07</v>
      </c>
      <c r="G11" s="6"/>
      <c r="H11" s="94" t="s">
        <v>184</v>
      </c>
      <c r="I11" s="95">
        <f>'October 2024 - December 2024'!E107</f>
        <v>1063.0699999999993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18">
        <f>-C101</f>
        <v>-19239</v>
      </c>
      <c r="D12" s="219"/>
      <c r="E12" s="219"/>
      <c r="F12" s="220"/>
      <c r="G12" s="6"/>
      <c r="H12" s="94" t="s">
        <v>185</v>
      </c>
      <c r="I12" s="95">
        <f>'January 2025 - March 2025'!E89</f>
        <v>922.56999999999925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186</v>
      </c>
      <c r="I13" s="95">
        <f>'January 2025 - March 2025'!E96</f>
        <v>782.06999999999925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187</v>
      </c>
      <c r="I14" s="95">
        <f>'January 2025 - March 2025'!E104</f>
        <v>641.56999999999925</v>
      </c>
    </row>
    <row r="15" spans="1:25" ht="30" customHeight="1">
      <c r="A15" s="216" t="s">
        <v>311</v>
      </c>
      <c r="B15" s="182"/>
      <c r="C15" s="182"/>
      <c r="D15" s="182"/>
      <c r="E15" s="183"/>
      <c r="G15" s="13"/>
      <c r="H15" s="94" t="s">
        <v>188</v>
      </c>
      <c r="I15" s="95">
        <f>'April 2025 - June 2025'!E88</f>
        <v>501.06999999999925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  <c r="H16" s="94" t="s">
        <v>189</v>
      </c>
      <c r="I16" s="95">
        <f>'April 2025 - June 2025'!E95</f>
        <v>360.56999999999925</v>
      </c>
    </row>
    <row r="17" spans="1:25" ht="30" customHeight="1">
      <c r="A17" s="2" t="s">
        <v>60</v>
      </c>
      <c r="B17" s="2" t="s">
        <v>5</v>
      </c>
      <c r="C17" s="214" t="s">
        <v>6</v>
      </c>
      <c r="D17" s="215"/>
      <c r="E17" s="17">
        <v>2405</v>
      </c>
      <c r="H17" s="94" t="s">
        <v>190</v>
      </c>
      <c r="I17" s="95">
        <f>'April 2025 - June 2025'!E103</f>
        <v>420.06999999999925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191</v>
      </c>
      <c r="I18" s="95">
        <f>'July 2025 - September 2025'!E88</f>
        <v>540.56999999999925</v>
      </c>
    </row>
    <row r="19" spans="1:25" ht="30" customHeight="1">
      <c r="A19" s="10"/>
      <c r="B19" s="10"/>
      <c r="H19" s="94" t="s">
        <v>192</v>
      </c>
      <c r="I19" s="95">
        <f>'July 2025 - September 2025'!E95</f>
        <v>1300.0699999999993</v>
      </c>
    </row>
    <row r="20" spans="1:25" ht="30" customHeight="1">
      <c r="A20" s="217" t="s">
        <v>312</v>
      </c>
      <c r="B20" s="224"/>
      <c r="C20" s="224"/>
      <c r="D20" s="224"/>
      <c r="E20" s="224"/>
      <c r="G20" s="13"/>
      <c r="H20" s="94" t="s">
        <v>193</v>
      </c>
      <c r="I20" s="95">
        <f>'July 2025 - September 2025'!E103</f>
        <v>2059.5699999999993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17" t="s">
        <v>1</v>
      </c>
      <c r="B21" s="152" t="s">
        <v>2</v>
      </c>
      <c r="C21" s="217" t="s">
        <v>3</v>
      </c>
      <c r="D21" s="152"/>
      <c r="E21" s="102" t="s">
        <v>4</v>
      </c>
      <c r="G21" s="13"/>
      <c r="H21" s="94" t="s">
        <v>254</v>
      </c>
      <c r="I21" s="95">
        <f>'October 2025 - December 2025'!E88</f>
        <v>2819.0699999999997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25" t="s">
        <v>6</v>
      </c>
      <c r="D22" s="226"/>
      <c r="E22" s="83">
        <v>2405</v>
      </c>
      <c r="G22" s="13"/>
      <c r="H22" s="94" t="s">
        <v>255</v>
      </c>
      <c r="I22" s="95">
        <f>'October 2025 - December 2025'!E95</f>
        <v>3578.5699999999997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11" t="s">
        <v>81</v>
      </c>
      <c r="D23" s="212"/>
      <c r="E23" s="65">
        <v>1035</v>
      </c>
      <c r="G23" s="13"/>
      <c r="H23" s="117" t="s">
        <v>256</v>
      </c>
      <c r="I23" s="115">
        <f>'October 2025 - December 2025'!E103</f>
        <v>4338.07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34" t="s">
        <v>108</v>
      </c>
      <c r="D24" s="134"/>
      <c r="E24" s="83">
        <v>50</v>
      </c>
      <c r="H24" s="118"/>
      <c r="I24" s="11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257</v>
      </c>
      <c r="I25" s="95">
        <f>'January 2026 - March 2026'!E88</f>
        <v>5097.57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258</v>
      </c>
      <c r="I26" s="95">
        <f>'January 2026 - March 2026'!E95</f>
        <v>5857.07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259</v>
      </c>
      <c r="I27" s="95">
        <f>'January 2026 - March 2026'!E103</f>
        <v>6616.57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23" t="s">
        <v>313</v>
      </c>
      <c r="B28" s="198"/>
      <c r="C28" s="198"/>
      <c r="D28" s="198"/>
      <c r="E28" s="199"/>
      <c r="G28" s="13"/>
      <c r="H28" s="94" t="s">
        <v>276</v>
      </c>
      <c r="I28" s="95">
        <f>'April 2026 - June 2026'!E88</f>
        <v>7376.07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6" t="s">
        <v>1</v>
      </c>
      <c r="B29" s="136" t="s">
        <v>2</v>
      </c>
      <c r="C29" s="135" t="s">
        <v>3</v>
      </c>
      <c r="D29" s="135"/>
      <c r="E29" s="135" t="s">
        <v>4</v>
      </c>
      <c r="G29" s="13"/>
      <c r="H29" s="138" t="s">
        <v>277</v>
      </c>
      <c r="I29" s="137">
        <f>'April 2026 - June 2026'!E95</f>
        <v>8135.57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6"/>
      <c r="B30" s="136"/>
      <c r="C30" s="135"/>
      <c r="D30" s="135"/>
      <c r="E30" s="135"/>
      <c r="H30" s="138"/>
      <c r="I30" s="137"/>
    </row>
    <row r="31" spans="1:25" ht="30" customHeight="1">
      <c r="A31" s="31" t="s">
        <v>131</v>
      </c>
      <c r="B31" s="112" t="s">
        <v>132</v>
      </c>
      <c r="C31" s="211" t="s">
        <v>133</v>
      </c>
      <c r="D31" s="212"/>
      <c r="E31" s="65">
        <v>150</v>
      </c>
      <c r="H31" s="138"/>
      <c r="I31" s="137"/>
    </row>
    <row r="32" spans="1:25" ht="30" customHeight="1">
      <c r="A32" s="31" t="s">
        <v>62</v>
      </c>
      <c r="B32" s="112" t="s">
        <v>5</v>
      </c>
      <c r="C32" s="140" t="s">
        <v>6</v>
      </c>
      <c r="D32" s="141"/>
      <c r="E32" s="65">
        <v>2405</v>
      </c>
      <c r="G32" s="13"/>
      <c r="H32" s="94" t="s">
        <v>278</v>
      </c>
      <c r="I32" s="95">
        <f>'April 2026 - June 2026'!E103</f>
        <v>8895.07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19" t="s">
        <v>134</v>
      </c>
      <c r="B33" s="122" t="s">
        <v>25</v>
      </c>
      <c r="C33" s="125" t="s">
        <v>135</v>
      </c>
      <c r="D33" s="126"/>
      <c r="E33" s="131">
        <v>7700</v>
      </c>
      <c r="G33" s="13"/>
      <c r="H33" s="109"/>
      <c r="I33" s="11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20"/>
      <c r="B34" s="123"/>
      <c r="C34" s="127"/>
      <c r="D34" s="128"/>
      <c r="E34" s="132"/>
      <c r="H34" s="165" t="s">
        <v>194</v>
      </c>
      <c r="I34" s="165"/>
    </row>
    <row r="35" spans="1:25" ht="15" customHeight="1">
      <c r="A35" s="121"/>
      <c r="B35" s="124"/>
      <c r="C35" s="129"/>
      <c r="D35" s="130"/>
      <c r="E35" s="133"/>
      <c r="H35" s="139" t="s">
        <v>195</v>
      </c>
      <c r="I35" s="139" t="s">
        <v>196</v>
      </c>
    </row>
    <row r="36" spans="1:25" ht="30" customHeight="1">
      <c r="A36" s="32" t="s">
        <v>208</v>
      </c>
      <c r="B36" s="112" t="s">
        <v>214</v>
      </c>
      <c r="C36" s="211"/>
      <c r="D36" s="212"/>
      <c r="E36" s="33">
        <v>204</v>
      </c>
      <c r="H36" s="139"/>
      <c r="I36" s="139"/>
    </row>
    <row r="37" spans="1:25" ht="30" customHeight="1">
      <c r="A37" s="32" t="s">
        <v>208</v>
      </c>
      <c r="B37" s="112" t="s">
        <v>215</v>
      </c>
      <c r="C37" s="211"/>
      <c r="D37" s="212"/>
      <c r="E37" s="33">
        <v>207.5</v>
      </c>
      <c r="H37" s="139"/>
      <c r="I37" s="139"/>
    </row>
    <row r="38" spans="1:25" ht="30" customHeight="1">
      <c r="A38" s="82" t="s">
        <v>208</v>
      </c>
      <c r="B38" s="111" t="s">
        <v>209</v>
      </c>
      <c r="C38" s="206" t="s">
        <v>210</v>
      </c>
      <c r="D38" s="207"/>
      <c r="E38" s="83">
        <v>9350</v>
      </c>
      <c r="H38" s="94" t="s">
        <v>203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197</v>
      </c>
      <c r="I39" s="97">
        <f>(-C101+SUM(E114,E126,E138))</f>
        <v>-9739</v>
      </c>
    </row>
    <row r="40" spans="1:25" ht="30" customHeight="1">
      <c r="G40" s="13"/>
      <c r="H40" s="96" t="s">
        <v>198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199</v>
      </c>
      <c r="I41" s="97">
        <f>('October 2024 - December 2024'!C5)</f>
        <v>-5839</v>
      </c>
    </row>
    <row r="42" spans="1:25" ht="30" customHeight="1">
      <c r="H42" s="96" t="s">
        <v>200</v>
      </c>
      <c r="I42" s="97">
        <f>('January 2025 - March 2025'!C5)</f>
        <v>-3139</v>
      </c>
    </row>
    <row r="43" spans="1:25" ht="30" customHeight="1">
      <c r="H43" s="96" t="s">
        <v>201</v>
      </c>
      <c r="I43" s="97">
        <f>('April 2025 - June 2025'!C5)</f>
        <v>-639</v>
      </c>
    </row>
    <row r="44" spans="1:25" ht="30" customHeight="1">
      <c r="H44" s="96" t="s">
        <v>202</v>
      </c>
      <c r="I44" s="97">
        <f>('July 2025 - September 2025'!C5)</f>
        <v>0</v>
      </c>
    </row>
    <row r="45" spans="1:25" ht="30" customHeight="1">
      <c r="H45" s="96" t="s">
        <v>263</v>
      </c>
      <c r="I45" s="97">
        <f>('October 2025 - December 2025'!C5)</f>
        <v>0</v>
      </c>
    </row>
    <row r="46" spans="1:25" ht="30" customHeight="1">
      <c r="H46" s="96" t="s">
        <v>264</v>
      </c>
      <c r="I46" s="97">
        <f>('January 2026 - March 2026'!C5)</f>
        <v>0</v>
      </c>
    </row>
    <row r="47" spans="1:25" ht="30" customHeight="1">
      <c r="H47" s="96" t="s">
        <v>279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50" t="s">
        <v>58</v>
      </c>
      <c r="B51" s="151"/>
      <c r="C51" s="15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53" t="s">
        <v>8</v>
      </c>
      <c r="B53" s="151"/>
      <c r="C53" s="15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97" t="s">
        <v>115</v>
      </c>
      <c r="B58" s="198"/>
      <c r="C58" s="199"/>
    </row>
    <row r="59" spans="1:5" ht="13.5" customHeight="1">
      <c r="A59" s="200"/>
      <c r="B59" s="201"/>
      <c r="C59" s="20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53" t="s">
        <v>17</v>
      </c>
      <c r="B65" s="151"/>
      <c r="C65" s="15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53" t="s">
        <v>50</v>
      </c>
      <c r="B69" s="171"/>
      <c r="C69" s="17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53" t="s">
        <v>22</v>
      </c>
      <c r="B74" s="171"/>
      <c r="C74" s="17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03" t="s">
        <v>54</v>
      </c>
      <c r="B77" s="204"/>
      <c r="C77" s="20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294</v>
      </c>
      <c r="B79" s="32" t="s">
        <v>295</v>
      </c>
      <c r="C79" s="33">
        <v>0</v>
      </c>
    </row>
    <row r="80" spans="1:3" ht="45">
      <c r="A80" s="31" t="s">
        <v>297</v>
      </c>
      <c r="B80" s="32" t="s">
        <v>298</v>
      </c>
      <c r="C80" s="33">
        <v>0</v>
      </c>
    </row>
    <row r="81" spans="1:3" ht="33" customHeight="1">
      <c r="A81" s="31" t="s">
        <v>296</v>
      </c>
      <c r="B81" s="32" t="s">
        <v>296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09" t="s">
        <v>35</v>
      </c>
      <c r="B83" s="201"/>
      <c r="C83" s="18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84" t="s">
        <v>31</v>
      </c>
      <c r="B88" s="208"/>
      <c r="C88" s="18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84" t="s">
        <v>44</v>
      </c>
      <c r="B95" s="185"/>
      <c r="C95" s="186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290</v>
      </c>
      <c r="B97" s="37"/>
      <c r="C97" s="48">
        <v>5000</v>
      </c>
    </row>
    <row r="98" spans="1:8" ht="13.5" customHeight="1">
      <c r="A98" s="103" t="s">
        <v>282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4" t="s">
        <v>146</v>
      </c>
      <c r="B105" s="210"/>
      <c r="C105" s="210"/>
      <c r="D105" s="210"/>
      <c r="E105" s="193"/>
    </row>
    <row r="106" spans="1:8" ht="13.5" customHeight="1">
      <c r="A106" s="160" t="s">
        <v>38</v>
      </c>
      <c r="B106" s="161"/>
      <c r="C106" s="160" t="s">
        <v>37</v>
      </c>
      <c r="D106" s="161"/>
      <c r="E106" s="42" t="s">
        <v>4</v>
      </c>
    </row>
    <row r="107" spans="1:8" ht="13.5" customHeight="1">
      <c r="A107" s="146" t="s">
        <v>40</v>
      </c>
      <c r="B107" s="147"/>
      <c r="C107" s="176"/>
      <c r="D107" s="177"/>
      <c r="E107" s="43">
        <f>C102</f>
        <v>1503</v>
      </c>
    </row>
    <row r="108" spans="1:8" ht="13.5" customHeight="1">
      <c r="C108" s="195" t="s">
        <v>41</v>
      </c>
      <c r="D108" s="196"/>
      <c r="E108" s="36">
        <f>I3</f>
        <v>0</v>
      </c>
    </row>
    <row r="109" spans="1:8" ht="13.5" customHeight="1"/>
    <row r="110" spans="1:8" ht="13.5" customHeight="1">
      <c r="A110" s="154" t="s">
        <v>147</v>
      </c>
      <c r="B110" s="151"/>
      <c r="C110" s="151"/>
      <c r="D110" s="151"/>
      <c r="E110" s="152"/>
    </row>
    <row r="111" spans="1:8" ht="13.5" customHeight="1">
      <c r="A111" s="154" t="s">
        <v>38</v>
      </c>
      <c r="B111" s="193"/>
      <c r="C111" s="154" t="s">
        <v>37</v>
      </c>
      <c r="D111" s="152"/>
      <c r="E111" s="22" t="s">
        <v>4</v>
      </c>
    </row>
    <row r="112" spans="1:8" ht="13.5" customHeight="1">
      <c r="A112" s="191" t="s">
        <v>68</v>
      </c>
      <c r="B112" s="192"/>
      <c r="C112" s="168"/>
      <c r="D112" s="189"/>
      <c r="E112" s="36">
        <f>E108</f>
        <v>0</v>
      </c>
    </row>
    <row r="113" spans="1:5" ht="13.5" customHeight="1">
      <c r="A113" s="162" t="s">
        <v>73</v>
      </c>
      <c r="B113" s="162"/>
      <c r="C113" s="173" t="s">
        <v>74</v>
      </c>
      <c r="D113" s="174"/>
      <c r="E113" s="51">
        <v>0</v>
      </c>
    </row>
    <row r="114" spans="1:5" ht="13.5" customHeight="1">
      <c r="A114" s="163"/>
      <c r="B114" s="163"/>
      <c r="C114" s="175" t="s">
        <v>164</v>
      </c>
      <c r="D114" s="158"/>
      <c r="E114" s="71">
        <v>1000</v>
      </c>
    </row>
    <row r="115" spans="1:5" ht="13.5" customHeight="1">
      <c r="A115" s="163"/>
      <c r="B115" s="163"/>
      <c r="C115" s="148" t="s">
        <v>165</v>
      </c>
      <c r="D115" s="149"/>
      <c r="E115" s="51">
        <v>140</v>
      </c>
    </row>
    <row r="116" spans="1:5" ht="13.5" customHeight="1">
      <c r="A116" s="163"/>
      <c r="B116" s="163"/>
      <c r="C116" s="148" t="s">
        <v>166</v>
      </c>
      <c r="D116" s="149"/>
      <c r="E116" s="51">
        <v>68</v>
      </c>
    </row>
    <row r="117" spans="1:5" ht="13.5" customHeight="1">
      <c r="A117" s="163"/>
      <c r="B117" s="163"/>
      <c r="C117" s="89" t="s">
        <v>167</v>
      </c>
      <c r="D117" s="88"/>
      <c r="E117" s="51">
        <v>420</v>
      </c>
    </row>
    <row r="118" spans="1:5" ht="13.5" customHeight="1">
      <c r="A118" s="164"/>
      <c r="B118" s="164"/>
      <c r="C118" s="148" t="s">
        <v>173</v>
      </c>
      <c r="D118" s="149"/>
      <c r="E118" s="51">
        <v>775.68</v>
      </c>
    </row>
    <row r="119" spans="1:5" ht="13.5" customHeight="1">
      <c r="A119" s="187" t="s">
        <v>40</v>
      </c>
      <c r="B119" s="188"/>
      <c r="C119" s="169" t="s">
        <v>80</v>
      </c>
      <c r="D119" s="170"/>
      <c r="E119" s="64">
        <f>C102</f>
        <v>1503</v>
      </c>
    </row>
    <row r="120" spans="1:5" ht="13.5" customHeight="1">
      <c r="C120" s="178" t="s">
        <v>28</v>
      </c>
      <c r="D120" s="15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81" t="s">
        <v>148</v>
      </c>
      <c r="B123" s="182"/>
      <c r="C123" s="182"/>
      <c r="D123" s="182"/>
      <c r="E123" s="183"/>
    </row>
    <row r="124" spans="1:5" ht="13.5" customHeight="1">
      <c r="A124" s="154" t="s">
        <v>38</v>
      </c>
      <c r="B124" s="152"/>
      <c r="C124" s="154" t="s">
        <v>37</v>
      </c>
      <c r="D124" s="152"/>
      <c r="E124" s="22" t="s">
        <v>4</v>
      </c>
    </row>
    <row r="125" spans="1:5" ht="13.5" customHeight="1">
      <c r="A125" s="179" t="s">
        <v>69</v>
      </c>
      <c r="B125" s="180"/>
      <c r="C125" s="168"/>
      <c r="D125" s="152"/>
      <c r="E125" s="36">
        <f>E120</f>
        <v>-466.67999999999984</v>
      </c>
    </row>
    <row r="126" spans="1:5" ht="13.5" customHeight="1">
      <c r="A126" s="142" t="s">
        <v>73</v>
      </c>
      <c r="B126" s="143"/>
      <c r="C126" s="166" t="s">
        <v>139</v>
      </c>
      <c r="D126" s="174"/>
      <c r="E126" s="51">
        <v>4000</v>
      </c>
    </row>
    <row r="127" spans="1:5" ht="13.5" customHeight="1">
      <c r="A127" s="144"/>
      <c r="B127" s="145"/>
      <c r="C127" s="166" t="s">
        <v>168</v>
      </c>
      <c r="D127" s="167"/>
      <c r="E127" s="51">
        <v>2254</v>
      </c>
    </row>
    <row r="128" spans="1:5" ht="13.5" customHeight="1">
      <c r="A128" s="144"/>
      <c r="B128" s="145"/>
      <c r="C128" s="166" t="s">
        <v>169</v>
      </c>
      <c r="D128" s="167"/>
      <c r="E128" s="51">
        <v>560</v>
      </c>
    </row>
    <row r="129" spans="1:5" ht="13.5" customHeight="1">
      <c r="A129" s="144"/>
      <c r="B129" s="145"/>
      <c r="C129" s="166" t="s">
        <v>170</v>
      </c>
      <c r="D129" s="167"/>
      <c r="E129" s="51">
        <v>0</v>
      </c>
    </row>
    <row r="130" spans="1:5" ht="30" customHeight="1">
      <c r="A130" s="144"/>
      <c r="B130" s="145"/>
      <c r="C130" s="156" t="s">
        <v>205</v>
      </c>
      <c r="D130" s="157"/>
      <c r="E130" s="51">
        <v>700</v>
      </c>
    </row>
    <row r="131" spans="1:5" ht="15" customHeight="1">
      <c r="A131" s="144"/>
      <c r="B131" s="145"/>
      <c r="C131" s="156" t="s">
        <v>207</v>
      </c>
      <c r="D131" s="157"/>
      <c r="E131" s="51">
        <v>498</v>
      </c>
    </row>
    <row r="132" spans="1:5" ht="13.5" customHeight="1">
      <c r="A132" s="144"/>
      <c r="B132" s="145"/>
      <c r="C132" s="158" t="s">
        <v>206</v>
      </c>
      <c r="D132" s="159"/>
      <c r="E132" s="51">
        <v>368</v>
      </c>
    </row>
    <row r="133" spans="1:5" ht="13.5" customHeight="1">
      <c r="A133" s="144"/>
      <c r="B133" s="145"/>
      <c r="C133" s="194" t="s">
        <v>211</v>
      </c>
      <c r="D133" s="149"/>
      <c r="E133" s="51">
        <v>204</v>
      </c>
    </row>
    <row r="134" spans="1:5" ht="13.5" customHeight="1">
      <c r="A134" s="144"/>
      <c r="B134" s="145"/>
      <c r="C134" s="194" t="s">
        <v>212</v>
      </c>
      <c r="D134" s="149"/>
      <c r="E134" s="51">
        <v>207.5</v>
      </c>
    </row>
    <row r="135" spans="1:5" ht="13.5" customHeight="1">
      <c r="A135" s="144"/>
      <c r="B135" s="145"/>
      <c r="C135" s="194" t="s">
        <v>213</v>
      </c>
      <c r="D135" s="149"/>
      <c r="E135" s="51">
        <v>187</v>
      </c>
    </row>
    <row r="136" spans="1:5" ht="13.5" customHeight="1">
      <c r="A136" s="144"/>
      <c r="B136" s="145"/>
      <c r="C136" s="149" t="s">
        <v>216</v>
      </c>
      <c r="D136" s="155"/>
      <c r="E136" s="51">
        <v>391.5</v>
      </c>
    </row>
    <row r="137" spans="1:5" ht="13.5" customHeight="1">
      <c r="A137" s="144"/>
      <c r="B137" s="145"/>
      <c r="C137" s="148" t="s">
        <v>217</v>
      </c>
      <c r="D137" s="149"/>
      <c r="E137" s="51">
        <v>966.7</v>
      </c>
    </row>
    <row r="138" spans="1:5" ht="13.5" customHeight="1">
      <c r="A138" s="146"/>
      <c r="B138" s="147"/>
      <c r="C138" s="148" t="s">
        <v>221</v>
      </c>
      <c r="D138" s="149"/>
      <c r="E138" s="51">
        <v>4500</v>
      </c>
    </row>
    <row r="139" spans="1:5" ht="13.5" customHeight="1">
      <c r="A139" s="187" t="s">
        <v>40</v>
      </c>
      <c r="B139" s="190"/>
      <c r="C139" s="169"/>
      <c r="D139" s="170"/>
      <c r="E139" s="100">
        <f>C102</f>
        <v>1503</v>
      </c>
    </row>
    <row r="140" spans="1:5" ht="13.5" customHeight="1">
      <c r="C140" s="178" t="s">
        <v>29</v>
      </c>
      <c r="D140" s="15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4"/>
  <sheetViews>
    <sheetView tabSelected="1" topLeftCell="A106" zoomScaleNormal="100" workbookViewId="0">
      <selection activeCell="E129" sqref="E12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82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2024'!I39)+SUM(E95,E114,E127,E115,E128)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16" t="s">
        <v>314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205"/>
      <c r="E9" s="70" t="s">
        <v>4</v>
      </c>
    </row>
    <row r="10" spans="1:25" ht="30" customHeight="1">
      <c r="A10" s="29" t="s">
        <v>71</v>
      </c>
      <c r="B10" s="78" t="s">
        <v>5</v>
      </c>
      <c r="C10" s="242" t="s">
        <v>6</v>
      </c>
      <c r="D10" s="242"/>
      <c r="E10" s="99">
        <v>2405</v>
      </c>
    </row>
    <row r="11" spans="1:25" ht="30" customHeight="1">
      <c r="A11" s="32"/>
      <c r="B11" s="31" t="s">
        <v>348</v>
      </c>
      <c r="C11" s="211"/>
      <c r="D11" s="212"/>
      <c r="E11" s="99">
        <v>27</v>
      </c>
    </row>
    <row r="12" spans="1:25" ht="30" customHeight="1">
      <c r="A12" s="98" t="s">
        <v>292</v>
      </c>
      <c r="B12" s="31" t="s">
        <v>293</v>
      </c>
      <c r="C12" s="211"/>
      <c r="D12" s="212"/>
      <c r="E12" s="33">
        <v>1500</v>
      </c>
    </row>
    <row r="13" spans="1:25" ht="30" customHeight="1">
      <c r="A13" s="44"/>
      <c r="B13" s="44"/>
      <c r="C13" s="45"/>
      <c r="D13" s="46" t="s">
        <v>7</v>
      </c>
      <c r="E13" s="47">
        <f>SUM(E10:E12)</f>
        <v>3932</v>
      </c>
    </row>
    <row r="14" spans="1:25" ht="13.5" customHeight="1">
      <c r="A14" s="10"/>
      <c r="B14" s="10"/>
    </row>
    <row r="15" spans="1:25" ht="30" customHeight="1">
      <c r="A15" s="216" t="s">
        <v>315</v>
      </c>
      <c r="B15" s="182"/>
      <c r="C15" s="182"/>
      <c r="D15" s="182"/>
      <c r="E15" s="18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68" t="s">
        <v>1</v>
      </c>
      <c r="B16" s="69" t="s">
        <v>2</v>
      </c>
      <c r="C16" s="237" t="s">
        <v>3</v>
      </c>
      <c r="D16" s="205"/>
      <c r="E16" s="70" t="s">
        <v>4</v>
      </c>
    </row>
    <row r="17" spans="1:25" ht="30" customHeight="1">
      <c r="A17" s="32" t="s">
        <v>283</v>
      </c>
      <c r="B17" s="31" t="s">
        <v>285</v>
      </c>
      <c r="C17" s="239" t="s">
        <v>340</v>
      </c>
      <c r="D17" s="212"/>
      <c r="E17" s="65">
        <v>204</v>
      </c>
    </row>
    <row r="18" spans="1:25" ht="30" customHeight="1">
      <c r="A18" s="32" t="s">
        <v>283</v>
      </c>
      <c r="B18" s="31" t="s">
        <v>284</v>
      </c>
      <c r="C18" s="239" t="s">
        <v>341</v>
      </c>
      <c r="D18" s="212"/>
      <c r="E18" s="65">
        <v>207.5</v>
      </c>
    </row>
    <row r="19" spans="1:25" ht="30" customHeight="1">
      <c r="A19" s="32" t="s">
        <v>286</v>
      </c>
      <c r="B19" s="31" t="s">
        <v>289</v>
      </c>
      <c r="C19" s="239" t="s">
        <v>342</v>
      </c>
      <c r="D19" s="212"/>
      <c r="E19" s="65">
        <v>900</v>
      </c>
    </row>
    <row r="20" spans="1:25" ht="30" customHeight="1">
      <c r="A20" s="32" t="s">
        <v>83</v>
      </c>
      <c r="B20" s="31" t="s">
        <v>5</v>
      </c>
      <c r="C20" s="140" t="s">
        <v>6</v>
      </c>
      <c r="D20" s="140"/>
      <c r="E20" s="65">
        <v>2405</v>
      </c>
    </row>
    <row r="21" spans="1:25" ht="30" customHeight="1">
      <c r="A21" s="32" t="s">
        <v>305</v>
      </c>
      <c r="B21" s="31" t="s">
        <v>303</v>
      </c>
      <c r="C21" s="211" t="s">
        <v>304</v>
      </c>
      <c r="D21" s="212"/>
      <c r="E21" s="65">
        <v>0</v>
      </c>
    </row>
    <row r="22" spans="1:25" ht="30" customHeight="1">
      <c r="A22" s="108"/>
      <c r="B22" s="31" t="s">
        <v>348</v>
      </c>
      <c r="C22" s="211"/>
      <c r="D22" s="212"/>
      <c r="E22" s="65">
        <v>27</v>
      </c>
    </row>
    <row r="23" spans="1:25" ht="30" customHeight="1">
      <c r="A23" s="32" t="s">
        <v>114</v>
      </c>
      <c r="B23" s="79" t="s">
        <v>25</v>
      </c>
      <c r="C23" s="211" t="s">
        <v>113</v>
      </c>
      <c r="D23" s="212"/>
      <c r="E23" s="80">
        <v>0</v>
      </c>
    </row>
    <row r="24" spans="1:25" ht="30" customHeight="1">
      <c r="A24" s="44"/>
      <c r="B24" s="44"/>
      <c r="C24" s="45"/>
      <c r="D24" s="46" t="s">
        <v>7</v>
      </c>
      <c r="E24" s="47">
        <f>SUM(E17:E23)</f>
        <v>3743.5</v>
      </c>
    </row>
    <row r="25" spans="1:25" ht="13.5" customHeight="1">
      <c r="A25" s="10"/>
      <c r="B25" s="10"/>
      <c r="C25" s="1"/>
      <c r="D25" s="49"/>
      <c r="E25" s="50"/>
    </row>
    <row r="26" spans="1:25" ht="30" customHeight="1">
      <c r="A26" s="216" t="s">
        <v>316</v>
      </c>
      <c r="B26" s="182"/>
      <c r="C26" s="182"/>
      <c r="D26" s="182"/>
      <c r="E26" s="18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68" t="s">
        <v>1</v>
      </c>
      <c r="B27" s="69" t="s">
        <v>2</v>
      </c>
      <c r="C27" s="237" t="s">
        <v>3</v>
      </c>
      <c r="D27" s="205"/>
      <c r="E27" s="70" t="s">
        <v>4</v>
      </c>
    </row>
    <row r="28" spans="1:25" ht="30" customHeight="1">
      <c r="A28" s="32" t="s">
        <v>84</v>
      </c>
      <c r="B28" s="31" t="s">
        <v>25</v>
      </c>
      <c r="C28" s="140" t="s">
        <v>113</v>
      </c>
      <c r="D28" s="238"/>
      <c r="E28" s="65">
        <v>0</v>
      </c>
    </row>
    <row r="29" spans="1:25" ht="30" customHeight="1">
      <c r="A29" s="32"/>
      <c r="B29" s="31" t="s">
        <v>345</v>
      </c>
      <c r="C29" s="211"/>
      <c r="D29" s="212"/>
      <c r="E29" s="65">
        <v>270</v>
      </c>
    </row>
    <row r="30" spans="1:25" ht="30" customHeight="1">
      <c r="A30" s="113" t="s">
        <v>84</v>
      </c>
      <c r="B30" s="31" t="s">
        <v>5</v>
      </c>
      <c r="C30" s="211" t="s">
        <v>6</v>
      </c>
      <c r="D30" s="212"/>
      <c r="E30" s="65">
        <v>2405</v>
      </c>
    </row>
    <row r="31" spans="1:25" ht="30" customHeight="1">
      <c r="A31" s="32"/>
      <c r="B31" s="31" t="s">
        <v>93</v>
      </c>
      <c r="C31" s="211"/>
      <c r="D31" s="212"/>
      <c r="E31" s="65">
        <v>204</v>
      </c>
    </row>
    <row r="32" spans="1:25" ht="30" customHeight="1">
      <c r="A32" s="32"/>
      <c r="B32" s="31" t="s">
        <v>350</v>
      </c>
      <c r="C32" s="211" t="s">
        <v>351</v>
      </c>
      <c r="D32" s="212"/>
      <c r="E32" s="65">
        <v>0</v>
      </c>
    </row>
    <row r="33" spans="1:5" ht="30" customHeight="1">
      <c r="A33" s="44"/>
      <c r="B33" s="44"/>
      <c r="C33" s="45"/>
      <c r="D33" s="46" t="s">
        <v>7</v>
      </c>
      <c r="E33" s="47">
        <f>SUM(E28:E32)</f>
        <v>2879</v>
      </c>
    </row>
    <row r="34" spans="1:5" ht="13.5" customHeight="1">
      <c r="A34" s="10"/>
      <c r="B34" s="10"/>
      <c r="C34" s="1"/>
      <c r="D34" s="49"/>
      <c r="E34" s="50"/>
    </row>
    <row r="35" spans="1:5" ht="13.15" customHeight="1">
      <c r="A35" s="10"/>
      <c r="B35" s="10"/>
      <c r="C35" s="1"/>
      <c r="D35" s="49"/>
      <c r="E35" s="50"/>
    </row>
    <row r="36" spans="1:5" ht="13.5" customHeight="1">
      <c r="A36" s="10"/>
      <c r="B36" s="10"/>
      <c r="C36" s="1"/>
      <c r="D36" s="49"/>
      <c r="E36" s="50"/>
    </row>
    <row r="37" spans="1:5" ht="13.5" customHeight="1">
      <c r="A37" s="10"/>
      <c r="B37" s="10"/>
    </row>
    <row r="38" spans="1:5" ht="13.5" customHeight="1">
      <c r="A38" s="227" t="s">
        <v>85</v>
      </c>
      <c r="B38" s="151"/>
      <c r="C38" s="152"/>
    </row>
    <row r="39" spans="1:5" ht="13.5" customHeight="1">
      <c r="A39" s="19" t="s">
        <v>2</v>
      </c>
      <c r="B39" s="19" t="s">
        <v>3</v>
      </c>
      <c r="C39" s="20" t="s">
        <v>4</v>
      </c>
      <c r="D39" s="21"/>
    </row>
    <row r="40" spans="1:5" ht="13.5" customHeight="1">
      <c r="A40" s="153" t="s">
        <v>8</v>
      </c>
      <c r="B40" s="151"/>
      <c r="C40" s="152"/>
    </row>
    <row r="41" spans="1:5" ht="13.5" customHeight="1">
      <c r="A41" s="24" t="s">
        <v>30</v>
      </c>
      <c r="B41" s="2"/>
      <c r="C41" s="18">
        <v>204</v>
      </c>
    </row>
    <row r="42" spans="1:5" ht="13.5" customHeight="1">
      <c r="A42" s="29" t="s">
        <v>106</v>
      </c>
      <c r="B42" s="25"/>
      <c r="C42" s="26">
        <v>0</v>
      </c>
    </row>
    <row r="43" spans="1:5" ht="13.5" customHeight="1">
      <c r="A43" s="25" t="s">
        <v>9</v>
      </c>
      <c r="B43" s="25" t="s">
        <v>10</v>
      </c>
      <c r="C43" s="26">
        <v>207.5</v>
      </c>
    </row>
    <row r="44" spans="1:5" ht="13.5" customHeight="1">
      <c r="A44" s="27"/>
      <c r="B44" s="24" t="s">
        <v>32</v>
      </c>
      <c r="C44" s="28">
        <f>SUM(C41:C43)</f>
        <v>411.5</v>
      </c>
    </row>
    <row r="45" spans="1:5" ht="13.5" customHeight="1">
      <c r="A45" s="197" t="s">
        <v>115</v>
      </c>
      <c r="B45" s="198"/>
      <c r="C45" s="199"/>
    </row>
    <row r="46" spans="1:5" ht="13.5" customHeight="1">
      <c r="A46" s="200"/>
      <c r="B46" s="201"/>
      <c r="C46" s="202"/>
    </row>
    <row r="47" spans="1:5" ht="13.5" customHeight="1">
      <c r="A47" s="2" t="s">
        <v>12</v>
      </c>
      <c r="B47" s="2"/>
      <c r="C47" s="17">
        <v>0</v>
      </c>
    </row>
    <row r="48" spans="1:5" ht="13.5" customHeight="1">
      <c r="A48" s="2" t="s">
        <v>13</v>
      </c>
      <c r="B48" s="2"/>
      <c r="C48" s="9">
        <v>0</v>
      </c>
    </row>
    <row r="49" spans="1:3" ht="13.5" customHeight="1">
      <c r="A49" s="2" t="s">
        <v>14</v>
      </c>
      <c r="B49" s="2"/>
      <c r="C49" s="9">
        <v>0</v>
      </c>
    </row>
    <row r="50" spans="1:3" ht="13.5" customHeight="1">
      <c r="A50" s="2" t="s">
        <v>15</v>
      </c>
      <c r="B50" s="2"/>
      <c r="C50" s="9">
        <v>0</v>
      </c>
    </row>
    <row r="51" spans="1:3" ht="13.5" customHeight="1">
      <c r="A51" s="2" t="s">
        <v>116</v>
      </c>
      <c r="B51" s="2"/>
      <c r="C51" s="9">
        <v>0</v>
      </c>
    </row>
    <row r="52" spans="1:3" ht="13.5" customHeight="1">
      <c r="A52" s="2"/>
      <c r="B52" s="2" t="s">
        <v>16</v>
      </c>
      <c r="C52" s="9">
        <f>SUM(C47:C51)</f>
        <v>0</v>
      </c>
    </row>
    <row r="53" spans="1:3" ht="13.5" customHeight="1">
      <c r="A53" s="153" t="s">
        <v>17</v>
      </c>
      <c r="B53" s="151"/>
      <c r="C53" s="152"/>
    </row>
    <row r="54" spans="1:3" ht="13.5" customHeight="1">
      <c r="A54" s="2" t="s">
        <v>18</v>
      </c>
      <c r="B54" s="2" t="s">
        <v>19</v>
      </c>
      <c r="C54" s="18">
        <v>0</v>
      </c>
    </row>
    <row r="55" spans="1:3" ht="13.5" customHeight="1">
      <c r="A55" s="2" t="s">
        <v>20</v>
      </c>
      <c r="B55" s="2" t="s">
        <v>21</v>
      </c>
      <c r="C55" s="18">
        <v>0</v>
      </c>
    </row>
    <row r="56" spans="1:3" ht="13.5" customHeight="1">
      <c r="A56" s="2"/>
      <c r="B56" s="24" t="s">
        <v>33</v>
      </c>
      <c r="C56" s="18">
        <f>SUM(C54:C55)</f>
        <v>0</v>
      </c>
    </row>
    <row r="57" spans="1:3" ht="13.5" customHeight="1">
      <c r="A57" s="153" t="s">
        <v>50</v>
      </c>
      <c r="B57" s="171"/>
      <c r="C57" s="172"/>
    </row>
    <row r="58" spans="1:3" ht="13.5" customHeight="1">
      <c r="A58" s="2" t="s">
        <v>51</v>
      </c>
      <c r="B58" s="2" t="s">
        <v>53</v>
      </c>
      <c r="C58" s="17">
        <v>0</v>
      </c>
    </row>
    <row r="59" spans="1:3" ht="13.5" customHeight="1">
      <c r="A59" s="25"/>
      <c r="B59" s="29" t="s">
        <v>66</v>
      </c>
      <c r="C59" s="30">
        <v>0</v>
      </c>
    </row>
    <row r="60" spans="1:3" ht="13.5" customHeight="1">
      <c r="A60" s="25"/>
      <c r="B60" s="25" t="s">
        <v>79</v>
      </c>
      <c r="C60" s="30">
        <v>0</v>
      </c>
    </row>
    <row r="61" spans="1:3" ht="13.5" customHeight="1">
      <c r="A61" s="25"/>
      <c r="B61" s="29" t="s">
        <v>52</v>
      </c>
      <c r="C61" s="30">
        <f>SUM(C58:C60)</f>
        <v>0</v>
      </c>
    </row>
    <row r="62" spans="1:3" ht="13.5" customHeight="1">
      <c r="A62" s="153" t="s">
        <v>22</v>
      </c>
      <c r="B62" s="171"/>
      <c r="C62" s="172"/>
    </row>
    <row r="63" spans="1:3" ht="13.5" customHeight="1">
      <c r="A63" s="2" t="s">
        <v>23</v>
      </c>
      <c r="B63" s="2" t="s">
        <v>24</v>
      </c>
      <c r="C63" s="17">
        <v>0</v>
      </c>
    </row>
    <row r="64" spans="1:3" ht="13.5" customHeight="1">
      <c r="A64" s="25"/>
      <c r="B64" s="29" t="s">
        <v>34</v>
      </c>
      <c r="C64" s="30">
        <f>SUM(C63)</f>
        <v>0</v>
      </c>
    </row>
    <row r="65" spans="1:3" ht="13.5" customHeight="1">
      <c r="A65" s="203" t="s">
        <v>54</v>
      </c>
      <c r="B65" s="204"/>
      <c r="C65" s="205"/>
    </row>
    <row r="66" spans="1:3" ht="33" customHeight="1">
      <c r="A66" s="31" t="s">
        <v>55</v>
      </c>
      <c r="B66" s="32" t="s">
        <v>56</v>
      </c>
      <c r="C66" s="33">
        <v>0</v>
      </c>
    </row>
    <row r="67" spans="1:3" ht="33" customHeight="1">
      <c r="A67" s="31" t="s">
        <v>294</v>
      </c>
      <c r="B67" s="32" t="s">
        <v>295</v>
      </c>
      <c r="C67" s="33">
        <v>0</v>
      </c>
    </row>
    <row r="68" spans="1:3" ht="30">
      <c r="A68" s="31" t="s">
        <v>297</v>
      </c>
      <c r="B68" s="32" t="s">
        <v>298</v>
      </c>
      <c r="C68" s="33">
        <v>0</v>
      </c>
    </row>
    <row r="69" spans="1:3" ht="33" customHeight="1">
      <c r="A69" s="31" t="s">
        <v>296</v>
      </c>
      <c r="B69" s="32" t="s">
        <v>296</v>
      </c>
      <c r="C69" s="33">
        <v>0</v>
      </c>
    </row>
    <row r="70" spans="1:3" ht="19.899999999999999" customHeight="1">
      <c r="A70" s="31"/>
      <c r="B70" s="32" t="s">
        <v>57</v>
      </c>
      <c r="C70" s="33">
        <f>SUM(C66:C69)</f>
        <v>0</v>
      </c>
    </row>
    <row r="71" spans="1:3" ht="13.5" customHeight="1">
      <c r="A71" s="209" t="s">
        <v>35</v>
      </c>
      <c r="B71" s="201"/>
      <c r="C71" s="183"/>
    </row>
    <row r="72" spans="1:3" ht="13.5" customHeight="1">
      <c r="A72" s="25" t="s">
        <v>63</v>
      </c>
      <c r="B72" s="25"/>
      <c r="C72" s="17">
        <v>0</v>
      </c>
    </row>
    <row r="73" spans="1:3" ht="15" customHeight="1">
      <c r="A73" s="27" t="s">
        <v>65</v>
      </c>
      <c r="B73" s="27" t="s">
        <v>64</v>
      </c>
      <c r="C73" s="17">
        <v>0</v>
      </c>
    </row>
    <row r="74" spans="1:3" ht="13.5" customHeight="1">
      <c r="A74" s="8" t="s">
        <v>25</v>
      </c>
      <c r="B74" s="8" t="s">
        <v>26</v>
      </c>
      <c r="C74" s="17">
        <v>0</v>
      </c>
    </row>
    <row r="75" spans="1:3" ht="13.5" customHeight="1">
      <c r="A75" s="31"/>
      <c r="B75" s="32" t="s">
        <v>36</v>
      </c>
      <c r="C75" s="33">
        <f>C74</f>
        <v>0</v>
      </c>
    </row>
    <row r="76" spans="1:3" ht="13.5" customHeight="1">
      <c r="A76" s="184" t="s">
        <v>31</v>
      </c>
      <c r="B76" s="208"/>
      <c r="C76" s="186"/>
    </row>
    <row r="77" spans="1:3" ht="13.5" customHeight="1">
      <c r="A77" s="56" t="s">
        <v>42</v>
      </c>
      <c r="B77" s="61" t="s">
        <v>49</v>
      </c>
      <c r="C77" s="58">
        <v>600</v>
      </c>
    </row>
    <row r="78" spans="1:3" ht="13.5" customHeight="1">
      <c r="A78" s="66" t="s">
        <v>75</v>
      </c>
      <c r="B78" s="75" t="s">
        <v>111</v>
      </c>
      <c r="C78" s="67">
        <v>68</v>
      </c>
    </row>
    <row r="79" spans="1:3" ht="45">
      <c r="A79" s="57" t="s">
        <v>67</v>
      </c>
      <c r="B79" s="114" t="s">
        <v>347</v>
      </c>
      <c r="C79" s="59">
        <v>62</v>
      </c>
    </row>
    <row r="80" spans="1:3" ht="13.5" customHeight="1">
      <c r="A80" s="29" t="s">
        <v>46</v>
      </c>
      <c r="B80" s="60" t="s">
        <v>92</v>
      </c>
      <c r="C80" s="30">
        <v>870</v>
      </c>
    </row>
    <row r="81" spans="1:8" ht="13.5" customHeight="1">
      <c r="A81" s="27"/>
      <c r="B81" s="37" t="s">
        <v>43</v>
      </c>
      <c r="C81" s="38">
        <f>SUM(C77:C80)</f>
        <v>1600</v>
      </c>
    </row>
    <row r="82" spans="1:8" ht="13.5" customHeight="1">
      <c r="A82" s="27"/>
      <c r="B82" s="52" t="s">
        <v>57</v>
      </c>
      <c r="C82" s="38">
        <f>C44+C52+C56+C61+C64+C70+C75+C81</f>
        <v>2011.5</v>
      </c>
    </row>
    <row r="83" spans="1:8" ht="13.5" customHeight="1">
      <c r="A83" s="184" t="s">
        <v>44</v>
      </c>
      <c r="B83" s="185"/>
      <c r="C83" s="186"/>
    </row>
    <row r="84" spans="1:8" ht="13.5" customHeight="1">
      <c r="A84" s="41" t="s">
        <v>47</v>
      </c>
      <c r="B84" s="37"/>
      <c r="C84" s="48">
        <v>7239</v>
      </c>
    </row>
    <row r="85" spans="1:8" ht="13.5" customHeight="1">
      <c r="A85" s="103" t="s">
        <v>290</v>
      </c>
      <c r="B85" s="37"/>
      <c r="C85" s="48">
        <v>0</v>
      </c>
    </row>
    <row r="86" spans="1:8" ht="13.5" customHeight="1">
      <c r="A86" s="101" t="s">
        <v>282</v>
      </c>
      <c r="B86" s="37"/>
      <c r="C86" s="48">
        <v>500</v>
      </c>
    </row>
    <row r="87" spans="1:8" ht="30">
      <c r="A87" s="63" t="s">
        <v>70</v>
      </c>
      <c r="B87" s="85"/>
      <c r="C87" s="48">
        <v>0</v>
      </c>
    </row>
    <row r="88" spans="1:8" ht="30">
      <c r="A88" s="77" t="s">
        <v>112</v>
      </c>
      <c r="B88" s="53"/>
      <c r="C88" s="48">
        <v>0</v>
      </c>
    </row>
    <row r="89" spans="1:8" ht="13.5" customHeight="1">
      <c r="A89" s="27"/>
      <c r="B89" s="54" t="s">
        <v>45</v>
      </c>
      <c r="C89" s="48">
        <f>SUM(C84:C88)</f>
        <v>7739</v>
      </c>
    </row>
    <row r="90" spans="1:8" ht="13.5" customHeight="1">
      <c r="A90" s="31"/>
      <c r="B90" s="39" t="s">
        <v>27</v>
      </c>
      <c r="C90" s="40">
        <f>C82</f>
        <v>2011.5</v>
      </c>
      <c r="H90" s="35"/>
    </row>
    <row r="91" spans="1:8" ht="13.5" customHeight="1">
      <c r="A91" s="10"/>
      <c r="B91" s="10"/>
    </row>
    <row r="92" spans="1:8" ht="13.5" customHeight="1">
      <c r="A92" s="10"/>
      <c r="B92" s="10"/>
    </row>
    <row r="93" spans="1:8" ht="13.5" customHeight="1">
      <c r="A93" s="154" t="s">
        <v>149</v>
      </c>
      <c r="B93" s="151"/>
      <c r="C93" s="151"/>
      <c r="D93" s="151"/>
      <c r="E93" s="152"/>
    </row>
    <row r="94" spans="1:8" ht="13.5" customHeight="1">
      <c r="A94" s="160" t="s">
        <v>38</v>
      </c>
      <c r="B94" s="205"/>
      <c r="C94" s="160" t="s">
        <v>37</v>
      </c>
      <c r="D94" s="205"/>
      <c r="E94" s="42" t="s">
        <v>4</v>
      </c>
    </row>
    <row r="95" spans="1:8" ht="13.5" customHeight="1">
      <c r="A95" s="142" t="s">
        <v>73</v>
      </c>
      <c r="B95" s="143"/>
      <c r="C95" s="155" t="s">
        <v>222</v>
      </c>
      <c r="D95" s="228"/>
      <c r="E95" s="51">
        <v>1000</v>
      </c>
    </row>
    <row r="96" spans="1:8" ht="13.5" customHeight="1">
      <c r="A96" s="144"/>
      <c r="B96" s="145"/>
      <c r="C96" s="155" t="s">
        <v>144</v>
      </c>
      <c r="D96" s="155"/>
      <c r="E96" s="51">
        <v>0</v>
      </c>
    </row>
    <row r="97" spans="1:5" ht="13.5" customHeight="1">
      <c r="A97" s="144"/>
      <c r="B97" s="145"/>
      <c r="C97" s="148" t="s">
        <v>204</v>
      </c>
      <c r="D97" s="149"/>
      <c r="E97" s="51">
        <v>788</v>
      </c>
    </row>
    <row r="98" spans="1:5" ht="13.5" customHeight="1">
      <c r="A98" s="144"/>
      <c r="B98" s="145"/>
      <c r="C98" s="148" t="s">
        <v>219</v>
      </c>
      <c r="D98" s="149"/>
      <c r="E98" s="51">
        <v>318</v>
      </c>
    </row>
    <row r="99" spans="1:5" ht="13.5" customHeight="1">
      <c r="A99" s="144"/>
      <c r="B99" s="145"/>
      <c r="C99" s="148" t="s">
        <v>220</v>
      </c>
      <c r="D99" s="149"/>
      <c r="E99" s="51">
        <v>600</v>
      </c>
    </row>
    <row r="100" spans="1:5" ht="13.5" customHeight="1">
      <c r="A100" s="144"/>
      <c r="B100" s="145"/>
      <c r="C100" s="148" t="s">
        <v>280</v>
      </c>
      <c r="D100" s="149"/>
      <c r="E100" s="51">
        <v>264</v>
      </c>
    </row>
    <row r="101" spans="1:5" ht="13.5" customHeight="1">
      <c r="A101" s="144"/>
      <c r="B101" s="145"/>
      <c r="C101" s="148" t="s">
        <v>281</v>
      </c>
      <c r="D101" s="149"/>
      <c r="E101" s="51">
        <v>60</v>
      </c>
    </row>
    <row r="102" spans="1:5" ht="13.5" customHeight="1">
      <c r="A102" s="144"/>
      <c r="B102" s="145"/>
      <c r="C102" s="148" t="s">
        <v>291</v>
      </c>
      <c r="D102" s="149"/>
      <c r="E102" s="51">
        <v>900</v>
      </c>
    </row>
    <row r="103" spans="1:5" ht="13.5" customHeight="1">
      <c r="A103" s="144"/>
      <c r="B103" s="145"/>
      <c r="C103" s="148" t="s">
        <v>337</v>
      </c>
      <c r="D103" s="149"/>
      <c r="E103" s="51">
        <v>204</v>
      </c>
    </row>
    <row r="104" spans="1:5" ht="13.5" customHeight="1">
      <c r="A104" s="144"/>
      <c r="B104" s="145"/>
      <c r="C104" s="148" t="s">
        <v>338</v>
      </c>
      <c r="D104" s="149"/>
      <c r="E104" s="51">
        <v>207.5</v>
      </c>
    </row>
    <row r="105" spans="1:5" ht="13.5" customHeight="1">
      <c r="A105" s="146"/>
      <c r="B105" s="147"/>
      <c r="C105" s="232" t="s">
        <v>339</v>
      </c>
      <c r="D105" s="233"/>
      <c r="E105" s="51">
        <v>139.28</v>
      </c>
    </row>
    <row r="106" spans="1:5" ht="13.5" customHeight="1">
      <c r="A106" s="146" t="s">
        <v>40</v>
      </c>
      <c r="B106" s="147"/>
      <c r="C106" s="231"/>
      <c r="D106" s="231"/>
      <c r="E106" s="74">
        <f>C90</f>
        <v>2011.5</v>
      </c>
    </row>
    <row r="107" spans="1:5" ht="13.5" customHeight="1">
      <c r="C107" s="236" t="s">
        <v>41</v>
      </c>
      <c r="D107" s="201"/>
      <c r="E107" s="36">
        <f>('April 2024 - June 2024'!E140+E13)-SUM(E95:E106)</f>
        <v>499.83999999999924</v>
      </c>
    </row>
    <row r="108" spans="1:5" ht="13.5" customHeight="1"/>
    <row r="109" spans="1:5" ht="13.5" customHeight="1">
      <c r="A109" s="154" t="s">
        <v>150</v>
      </c>
      <c r="B109" s="151"/>
      <c r="C109" s="151"/>
      <c r="D109" s="151"/>
      <c r="E109" s="152"/>
    </row>
    <row r="110" spans="1:5" ht="13.5" customHeight="1">
      <c r="A110" s="154" t="s">
        <v>38</v>
      </c>
      <c r="B110" s="152"/>
      <c r="C110" s="154" t="s">
        <v>37</v>
      </c>
      <c r="D110" s="152"/>
      <c r="E110" s="22" t="s">
        <v>4</v>
      </c>
    </row>
    <row r="111" spans="1:5" ht="13.5" customHeight="1">
      <c r="A111" s="179" t="s">
        <v>72</v>
      </c>
      <c r="B111" s="180"/>
      <c r="C111" s="229"/>
      <c r="D111" s="230"/>
      <c r="E111" s="86">
        <f>E107</f>
        <v>499.83999999999924</v>
      </c>
    </row>
    <row r="112" spans="1:5" ht="13.5" customHeight="1">
      <c r="A112" s="142" t="s">
        <v>73</v>
      </c>
      <c r="B112" s="143"/>
      <c r="C112" s="234" t="s">
        <v>287</v>
      </c>
      <c r="D112" s="235"/>
      <c r="E112" s="87">
        <v>72</v>
      </c>
    </row>
    <row r="113" spans="1:5" ht="13.5" customHeight="1">
      <c r="A113" s="144"/>
      <c r="B113" s="145"/>
      <c r="C113" s="234" t="s">
        <v>288</v>
      </c>
      <c r="D113" s="235"/>
      <c r="E113" s="87">
        <v>55.3</v>
      </c>
    </row>
    <row r="114" spans="1:5" ht="13.5" customHeight="1">
      <c r="A114" s="144"/>
      <c r="B114" s="145"/>
      <c r="C114" s="155" t="s">
        <v>306</v>
      </c>
      <c r="D114" s="228"/>
      <c r="E114" s="84">
        <v>0</v>
      </c>
    </row>
    <row r="115" spans="1:5" ht="13.5" customHeight="1">
      <c r="A115" s="144"/>
      <c r="B115" s="145"/>
      <c r="C115" s="148" t="s">
        <v>299</v>
      </c>
      <c r="D115" s="149"/>
      <c r="E115" s="51">
        <v>500</v>
      </c>
    </row>
    <row r="116" spans="1:5" ht="13.5" customHeight="1">
      <c r="A116" s="144"/>
      <c r="B116" s="145"/>
      <c r="C116" s="155" t="s">
        <v>300</v>
      </c>
      <c r="D116" s="155"/>
      <c r="E116" s="51">
        <v>85</v>
      </c>
    </row>
    <row r="117" spans="1:5" ht="13.5" customHeight="1">
      <c r="A117" s="144"/>
      <c r="B117" s="145"/>
      <c r="C117" s="148" t="s">
        <v>343</v>
      </c>
      <c r="D117" s="149"/>
      <c r="E117" s="51">
        <v>630</v>
      </c>
    </row>
    <row r="118" spans="1:5" ht="13.5" customHeight="1">
      <c r="A118" s="146"/>
      <c r="B118" s="147"/>
      <c r="C118" s="232" t="s">
        <v>344</v>
      </c>
      <c r="D118" s="233"/>
      <c r="E118" s="51">
        <v>464.47</v>
      </c>
    </row>
    <row r="119" spans="1:5" ht="13.5" customHeight="1">
      <c r="A119" s="187" t="s">
        <v>40</v>
      </c>
      <c r="B119" s="188"/>
      <c r="C119" s="241"/>
      <c r="D119" s="183"/>
      <c r="E119" s="64">
        <f>C90</f>
        <v>2011.5</v>
      </c>
    </row>
    <row r="120" spans="1:5" ht="13.5" customHeight="1">
      <c r="C120" s="178" t="s">
        <v>28</v>
      </c>
      <c r="D120" s="152"/>
      <c r="E120" s="36">
        <f>(E111+E24)-SUM(E112:E119)</f>
        <v>425.06999999999925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81" t="s">
        <v>151</v>
      </c>
      <c r="B123" s="182"/>
      <c r="C123" s="182"/>
      <c r="D123" s="182"/>
      <c r="E123" s="183"/>
    </row>
    <row r="124" spans="1:5" ht="13.5" customHeight="1">
      <c r="A124" s="154" t="s">
        <v>38</v>
      </c>
      <c r="B124" s="152"/>
      <c r="C124" s="154" t="s">
        <v>37</v>
      </c>
      <c r="D124" s="152"/>
      <c r="E124" s="22" t="s">
        <v>4</v>
      </c>
    </row>
    <row r="125" spans="1:5" ht="13.5" customHeight="1">
      <c r="A125" s="179" t="s">
        <v>86</v>
      </c>
      <c r="B125" s="180"/>
      <c r="C125" s="168"/>
      <c r="D125" s="152"/>
      <c r="E125" s="36">
        <f>E120</f>
        <v>425.06999999999925</v>
      </c>
    </row>
    <row r="126" spans="1:5" ht="13.5" customHeight="1">
      <c r="A126" s="142" t="s">
        <v>73</v>
      </c>
      <c r="B126" s="143"/>
      <c r="C126" s="158" t="s">
        <v>145</v>
      </c>
      <c r="D126" s="240"/>
      <c r="E126" s="71">
        <v>78</v>
      </c>
    </row>
    <row r="127" spans="1:5" ht="13.5" customHeight="1">
      <c r="A127" s="144"/>
      <c r="B127" s="145"/>
      <c r="C127" s="194" t="s">
        <v>307</v>
      </c>
      <c r="D127" s="149"/>
      <c r="E127" s="51">
        <v>0</v>
      </c>
    </row>
    <row r="128" spans="1:5" ht="13.5" customHeight="1">
      <c r="A128" s="144"/>
      <c r="B128" s="145"/>
      <c r="C128" s="148" t="s">
        <v>308</v>
      </c>
      <c r="D128" s="149"/>
      <c r="E128" s="51">
        <v>500</v>
      </c>
    </row>
    <row r="129" spans="1:5" ht="13.5" customHeight="1">
      <c r="A129" s="146"/>
      <c r="B129" s="147"/>
      <c r="C129" s="148" t="s">
        <v>346</v>
      </c>
      <c r="D129" s="149"/>
      <c r="E129" s="51">
        <v>30</v>
      </c>
    </row>
    <row r="130" spans="1:5" ht="13.5" customHeight="1">
      <c r="A130" s="187" t="s">
        <v>40</v>
      </c>
      <c r="B130" s="188"/>
      <c r="C130" s="241"/>
      <c r="D130" s="201"/>
      <c r="E130" s="107">
        <f>C90</f>
        <v>2011.5</v>
      </c>
    </row>
    <row r="131" spans="1:5" ht="13.5" customHeight="1">
      <c r="C131" s="178" t="s">
        <v>28</v>
      </c>
      <c r="D131" s="152"/>
      <c r="E131" s="51">
        <f>(E33+E125)-SUM(E126:E130)</f>
        <v>684.56999999999925</v>
      </c>
    </row>
    <row r="132" spans="1:5" ht="13.5" customHeight="1">
      <c r="A132" s="10"/>
      <c r="B132" s="10"/>
    </row>
    <row r="133" spans="1:5" ht="13.5" customHeight="1">
      <c r="A133" s="10"/>
      <c r="B133" s="10"/>
    </row>
    <row r="134" spans="1:5" ht="13.5" customHeight="1">
      <c r="A134" s="10"/>
      <c r="B134" s="10"/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</sheetData>
  <mergeCells count="79">
    <mergeCell ref="A1:E1"/>
    <mergeCell ref="A8:E8"/>
    <mergeCell ref="C9:D9"/>
    <mergeCell ref="C10:D10"/>
    <mergeCell ref="A15:E15"/>
    <mergeCell ref="C12:D12"/>
    <mergeCell ref="C11:D11"/>
    <mergeCell ref="C131:D131"/>
    <mergeCell ref="C126:D126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30:B130"/>
    <mergeCell ref="C130:D130"/>
    <mergeCell ref="C128:D128"/>
    <mergeCell ref="C127:D127"/>
    <mergeCell ref="C129:D129"/>
    <mergeCell ref="A126:B129"/>
    <mergeCell ref="C16:D16"/>
    <mergeCell ref="C20:D20"/>
    <mergeCell ref="A26:E26"/>
    <mergeCell ref="C27:D27"/>
    <mergeCell ref="C28:D28"/>
    <mergeCell ref="C23:D23"/>
    <mergeCell ref="C21:D21"/>
    <mergeCell ref="C17:D17"/>
    <mergeCell ref="C18:D18"/>
    <mergeCell ref="C19:D19"/>
    <mergeCell ref="C118:D118"/>
    <mergeCell ref="C115:D115"/>
    <mergeCell ref="C100:D100"/>
    <mergeCell ref="C96:D96"/>
    <mergeCell ref="C114:D114"/>
    <mergeCell ref="C112:D112"/>
    <mergeCell ref="C113:D113"/>
    <mergeCell ref="C105:D105"/>
    <mergeCell ref="C102:D102"/>
    <mergeCell ref="C107:D107"/>
    <mergeCell ref="A109:E109"/>
    <mergeCell ref="A110:B110"/>
    <mergeCell ref="C97:D97"/>
    <mergeCell ref="C99:D99"/>
    <mergeCell ref="C101:D101"/>
    <mergeCell ref="C110:D110"/>
    <mergeCell ref="C116:D116"/>
    <mergeCell ref="A111:B111"/>
    <mergeCell ref="C111:D111"/>
    <mergeCell ref="C98:D98"/>
    <mergeCell ref="C106:D106"/>
    <mergeCell ref="A106:B106"/>
    <mergeCell ref="C103:D103"/>
    <mergeCell ref="C104:D104"/>
    <mergeCell ref="A95:B105"/>
    <mergeCell ref="A76:C76"/>
    <mergeCell ref="A83:C83"/>
    <mergeCell ref="A93:E93"/>
    <mergeCell ref="C94:D94"/>
    <mergeCell ref="C95:D95"/>
    <mergeCell ref="C117:D117"/>
    <mergeCell ref="A112:B118"/>
    <mergeCell ref="C29:D29"/>
    <mergeCell ref="C22:D22"/>
    <mergeCell ref="A57:C57"/>
    <mergeCell ref="A62:C62"/>
    <mergeCell ref="A65:C65"/>
    <mergeCell ref="A45:C46"/>
    <mergeCell ref="A53:C53"/>
    <mergeCell ref="A40:C40"/>
    <mergeCell ref="A38:C38"/>
    <mergeCell ref="C30:D30"/>
    <mergeCell ref="C31:D31"/>
    <mergeCell ref="A71:C71"/>
    <mergeCell ref="C32:D32"/>
    <mergeCell ref="A94:B94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7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1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20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5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1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opLeftCell="A76" workbookViewId="0">
      <selection activeCell="E90" sqref="E9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88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2024'!E131</f>
        <v>684.56999999999925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684.56999999999925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317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117</v>
      </c>
      <c r="B10" s="2" t="s">
        <v>25</v>
      </c>
      <c r="C10" s="214" t="s">
        <v>113</v>
      </c>
      <c r="D10" s="215"/>
      <c r="E10" s="17">
        <v>0</v>
      </c>
    </row>
    <row r="11" spans="1:25" ht="13.15" customHeight="1">
      <c r="A11" s="32" t="s">
        <v>141</v>
      </c>
      <c r="B11" s="31" t="s">
        <v>5</v>
      </c>
      <c r="C11" s="211" t="s">
        <v>6</v>
      </c>
      <c r="D11" s="212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318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15" customHeight="1">
      <c r="A16" s="24" t="s">
        <v>118</v>
      </c>
      <c r="B16" s="2" t="s">
        <v>25</v>
      </c>
      <c r="C16" s="214" t="s">
        <v>113</v>
      </c>
      <c r="D16" s="152"/>
      <c r="E16" s="18">
        <v>0</v>
      </c>
    </row>
    <row r="17" spans="1:25" ht="13.15" customHeight="1">
      <c r="A17" s="32" t="s">
        <v>142</v>
      </c>
      <c r="B17" s="31" t="s">
        <v>5</v>
      </c>
      <c r="C17" s="211" t="s">
        <v>6</v>
      </c>
      <c r="D17" s="212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336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15" customHeight="1">
      <c r="A22" s="32" t="s">
        <v>119</v>
      </c>
      <c r="B22" s="31" t="s">
        <v>25</v>
      </c>
      <c r="C22" s="140" t="s">
        <v>113</v>
      </c>
      <c r="D22" s="238"/>
      <c r="E22" s="65">
        <v>0</v>
      </c>
    </row>
    <row r="23" spans="1:25" ht="13.15" customHeight="1">
      <c r="A23" s="32" t="s">
        <v>143</v>
      </c>
      <c r="B23" s="31" t="s">
        <v>5</v>
      </c>
      <c r="C23" s="211" t="s">
        <v>6</v>
      </c>
      <c r="D23" s="212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89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5839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5839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152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179" t="s">
        <v>218</v>
      </c>
      <c r="B86" s="180"/>
      <c r="C86" s="168"/>
      <c r="D86" s="152"/>
      <c r="E86" s="36">
        <f>'July 2024 - September 2024'!E131</f>
        <v>684.56999999999925</v>
      </c>
    </row>
    <row r="87" spans="1:8" ht="13.5" customHeight="1">
      <c r="A87" s="142" t="s">
        <v>73</v>
      </c>
      <c r="B87" s="143"/>
      <c r="C87" s="155" t="s">
        <v>74</v>
      </c>
      <c r="D87" s="228"/>
      <c r="E87" s="51">
        <v>0</v>
      </c>
    </row>
    <row r="88" spans="1:8" ht="13.5" customHeight="1">
      <c r="A88" s="146"/>
      <c r="B88" s="147"/>
      <c r="C88" s="148" t="s">
        <v>301</v>
      </c>
      <c r="D88" s="149"/>
      <c r="E88" s="51">
        <v>500</v>
      </c>
    </row>
    <row r="89" spans="1:8" ht="13.5" customHeight="1">
      <c r="A89" s="146" t="s">
        <v>40</v>
      </c>
      <c r="B89" s="147"/>
      <c r="C89" s="176"/>
      <c r="D89" s="177"/>
      <c r="E89" s="43">
        <f>C81</f>
        <v>1645.5</v>
      </c>
    </row>
    <row r="90" spans="1:8" ht="13.5" customHeight="1">
      <c r="C90" s="195" t="s">
        <v>41</v>
      </c>
      <c r="D90" s="151"/>
      <c r="E90" s="36">
        <f>('July 2024 - September 2024'!E131+E12)-SUM(E87:E89)</f>
        <v>944.06999999999925</v>
      </c>
    </row>
    <row r="91" spans="1:8" ht="13.5" customHeight="1"/>
    <row r="92" spans="1:8" ht="13.5" customHeight="1">
      <c r="A92" s="154" t="s">
        <v>153</v>
      </c>
      <c r="B92" s="151"/>
      <c r="C92" s="151"/>
      <c r="D92" s="151"/>
      <c r="E92" s="152"/>
    </row>
    <row r="93" spans="1:8" ht="13.5" customHeight="1">
      <c r="A93" s="154" t="s">
        <v>38</v>
      </c>
      <c r="B93" s="152"/>
      <c r="C93" s="154" t="s">
        <v>37</v>
      </c>
      <c r="D93" s="152"/>
      <c r="E93" s="22" t="s">
        <v>4</v>
      </c>
    </row>
    <row r="94" spans="1:8" ht="13.5" customHeight="1">
      <c r="A94" s="191" t="s">
        <v>87</v>
      </c>
      <c r="B94" s="215"/>
      <c r="C94" s="243"/>
      <c r="D94" s="244"/>
      <c r="E94" s="36">
        <f>E90</f>
        <v>944.06999999999925</v>
      </c>
    </row>
    <row r="95" spans="1:8" ht="13.5" customHeight="1">
      <c r="A95" s="179" t="s">
        <v>73</v>
      </c>
      <c r="B95" s="246"/>
      <c r="C95" s="173" t="s">
        <v>302</v>
      </c>
      <c r="D95" s="245"/>
      <c r="E95" s="51">
        <v>700</v>
      </c>
    </row>
    <row r="96" spans="1:8" ht="13.5" customHeight="1">
      <c r="A96" s="187"/>
      <c r="B96" s="190"/>
      <c r="C96" s="173"/>
      <c r="D96" s="166"/>
      <c r="E96" s="51">
        <v>0</v>
      </c>
    </row>
    <row r="97" spans="1:5" ht="13.5" customHeight="1">
      <c r="A97" s="191" t="s">
        <v>40</v>
      </c>
      <c r="B97" s="215"/>
      <c r="C97" s="168"/>
      <c r="D97" s="152"/>
      <c r="E97" s="64">
        <f>C81</f>
        <v>1645.5</v>
      </c>
    </row>
    <row r="98" spans="1:5" ht="13.5" customHeight="1">
      <c r="C98" s="178" t="s">
        <v>28</v>
      </c>
      <c r="D98" s="152"/>
      <c r="E98" s="36">
        <f>(E18+E94)-SUM(E95:E97)</f>
        <v>1003.5699999999993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81" t="s">
        <v>154</v>
      </c>
      <c r="B101" s="182"/>
      <c r="C101" s="182"/>
      <c r="D101" s="182"/>
      <c r="E101" s="183"/>
    </row>
    <row r="102" spans="1:5" ht="13.5" customHeight="1">
      <c r="A102" s="154" t="s">
        <v>38</v>
      </c>
      <c r="B102" s="152"/>
      <c r="C102" s="154" t="s">
        <v>37</v>
      </c>
      <c r="D102" s="152"/>
      <c r="E102" s="22" t="s">
        <v>4</v>
      </c>
    </row>
    <row r="103" spans="1:5" ht="13.5" customHeight="1">
      <c r="A103" s="191" t="s">
        <v>90</v>
      </c>
      <c r="B103" s="215"/>
      <c r="C103" s="168"/>
      <c r="D103" s="152"/>
      <c r="E103" s="36">
        <f>E98</f>
        <v>1003.5699999999993</v>
      </c>
    </row>
    <row r="104" spans="1:5" ht="13.5" customHeight="1">
      <c r="A104" s="179" t="s">
        <v>73</v>
      </c>
      <c r="B104" s="246"/>
      <c r="C104" s="173" t="s">
        <v>302</v>
      </c>
      <c r="D104" s="174"/>
      <c r="E104" s="51">
        <v>700</v>
      </c>
    </row>
    <row r="105" spans="1:5" ht="13.5" customHeight="1">
      <c r="A105" s="187"/>
      <c r="B105" s="190"/>
      <c r="C105" s="173"/>
      <c r="D105" s="166"/>
      <c r="E105" s="51">
        <v>0</v>
      </c>
    </row>
    <row r="106" spans="1:5" ht="13.5" customHeight="1">
      <c r="A106" s="191" t="s">
        <v>40</v>
      </c>
      <c r="B106" s="215"/>
      <c r="C106" s="168"/>
      <c r="D106" s="152"/>
      <c r="E106" s="64">
        <f>C81</f>
        <v>1645.5</v>
      </c>
    </row>
    <row r="107" spans="1:5" ht="13.5" customHeight="1">
      <c r="C107" s="178" t="s">
        <v>28</v>
      </c>
      <c r="D107" s="152"/>
      <c r="E107" s="51">
        <f>(E24+E103)-SUM(E104:E106)</f>
        <v>1063.0699999999993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74:C74"/>
    <mergeCell ref="A84:E84"/>
    <mergeCell ref="A85:B85"/>
    <mergeCell ref="C85:D85"/>
    <mergeCell ref="A94:B94"/>
    <mergeCell ref="A87:B88"/>
    <mergeCell ref="C88:D88"/>
    <mergeCell ref="C102:D102"/>
    <mergeCell ref="C94:D94"/>
    <mergeCell ref="C95:D95"/>
    <mergeCell ref="A97:B97"/>
    <mergeCell ref="C97:D97"/>
    <mergeCell ref="A95:B96"/>
    <mergeCell ref="C96:D96"/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opLeftCell="A64" workbookViewId="0">
      <selection activeCell="D81" sqref="D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94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2024'!E107</f>
        <v>1063.0699999999993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1063.0699999999993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319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241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120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320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242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121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321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243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122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95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3139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3139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155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142" t="s">
        <v>73</v>
      </c>
      <c r="B86" s="143"/>
      <c r="C86" s="158" t="s">
        <v>309</v>
      </c>
      <c r="D86" s="240"/>
      <c r="E86" s="51">
        <v>900</v>
      </c>
    </row>
    <row r="87" spans="1:8" ht="13.5" customHeight="1">
      <c r="A87" s="146"/>
      <c r="B87" s="147"/>
      <c r="C87" s="155"/>
      <c r="D87" s="155"/>
      <c r="E87" s="51">
        <v>0</v>
      </c>
    </row>
    <row r="88" spans="1:8" ht="13.5" customHeight="1">
      <c r="A88" s="146" t="s">
        <v>40</v>
      </c>
      <c r="B88" s="147"/>
      <c r="C88" s="231"/>
      <c r="D88" s="231"/>
      <c r="E88" s="74">
        <f>C81</f>
        <v>1645.5</v>
      </c>
    </row>
    <row r="89" spans="1:8" ht="13.5" customHeight="1">
      <c r="C89" s="236" t="s">
        <v>41</v>
      </c>
      <c r="D89" s="201"/>
      <c r="E89" s="36">
        <f>('October 2024 - December 2024'!E107+E12)-SUM(E86:E88)</f>
        <v>922.56999999999925</v>
      </c>
    </row>
    <row r="90" spans="1:8" ht="13.5" customHeight="1"/>
    <row r="91" spans="1:8" ht="13.5" customHeight="1">
      <c r="A91" s="154" t="s">
        <v>156</v>
      </c>
      <c r="B91" s="151"/>
      <c r="C91" s="151"/>
      <c r="D91" s="151"/>
      <c r="E91" s="152"/>
    </row>
    <row r="92" spans="1:8" ht="13.5" customHeight="1">
      <c r="A92" s="154" t="s">
        <v>38</v>
      </c>
      <c r="B92" s="152"/>
      <c r="C92" s="154" t="s">
        <v>37</v>
      </c>
      <c r="D92" s="152"/>
      <c r="E92" s="22" t="s">
        <v>4</v>
      </c>
    </row>
    <row r="93" spans="1:8" ht="13.5" customHeight="1">
      <c r="A93" s="191" t="s">
        <v>100</v>
      </c>
      <c r="B93" s="215"/>
      <c r="C93" s="243"/>
      <c r="D93" s="244"/>
      <c r="E93" s="36">
        <f>E89</f>
        <v>922.56999999999925</v>
      </c>
    </row>
    <row r="94" spans="1:8" ht="13.5" customHeight="1">
      <c r="A94" s="191" t="s">
        <v>73</v>
      </c>
      <c r="B94" s="192"/>
      <c r="C94" s="173" t="s">
        <v>309</v>
      </c>
      <c r="D94" s="245"/>
      <c r="E94" s="51">
        <v>900</v>
      </c>
    </row>
    <row r="95" spans="1:8" ht="13.5" customHeight="1">
      <c r="A95" s="191" t="s">
        <v>40</v>
      </c>
      <c r="B95" s="215"/>
      <c r="C95" s="168"/>
      <c r="D95" s="152"/>
      <c r="E95" s="64">
        <f>C81</f>
        <v>1645.5</v>
      </c>
    </row>
    <row r="96" spans="1:8" ht="13.5" customHeight="1">
      <c r="C96" s="178" t="s">
        <v>28</v>
      </c>
      <c r="D96" s="152"/>
      <c r="E96" s="36">
        <f>(E18+E93)-SUM(E94:E95)</f>
        <v>782.06999999999925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81" t="s">
        <v>157</v>
      </c>
      <c r="B99" s="182"/>
      <c r="C99" s="182"/>
      <c r="D99" s="182"/>
      <c r="E99" s="183"/>
    </row>
    <row r="100" spans="1:5" ht="13.5" customHeight="1">
      <c r="A100" s="154" t="s">
        <v>38</v>
      </c>
      <c r="B100" s="152"/>
      <c r="C100" s="154" t="s">
        <v>37</v>
      </c>
      <c r="D100" s="152"/>
      <c r="E100" s="22" t="s">
        <v>4</v>
      </c>
    </row>
    <row r="101" spans="1:5" ht="13.5" customHeight="1">
      <c r="A101" s="191" t="s">
        <v>101</v>
      </c>
      <c r="B101" s="215"/>
      <c r="C101" s="168"/>
      <c r="D101" s="152"/>
      <c r="E101" s="36">
        <f>E96</f>
        <v>782.06999999999925</v>
      </c>
    </row>
    <row r="102" spans="1:5" ht="13.5" customHeight="1">
      <c r="A102" s="191" t="s">
        <v>73</v>
      </c>
      <c r="B102" s="192"/>
      <c r="C102" s="173" t="s">
        <v>309</v>
      </c>
      <c r="D102" s="174"/>
      <c r="E102" s="51">
        <v>900</v>
      </c>
    </row>
    <row r="103" spans="1:5" ht="13.5" customHeight="1">
      <c r="A103" s="191" t="s">
        <v>40</v>
      </c>
      <c r="B103" s="215"/>
      <c r="C103" s="168"/>
      <c r="D103" s="152"/>
      <c r="E103" s="64">
        <f>C81</f>
        <v>1645.5</v>
      </c>
    </row>
    <row r="104" spans="1:5" ht="13.5" customHeight="1">
      <c r="C104" s="178" t="s">
        <v>28</v>
      </c>
      <c r="D104" s="152"/>
      <c r="E104" s="51">
        <f>(E24+E101)-SUM(E102:E103)</f>
        <v>641.56999999999925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102:B102"/>
    <mergeCell ref="C102:D102"/>
    <mergeCell ref="A103:B103"/>
    <mergeCell ref="C103:D103"/>
    <mergeCell ref="C104:D104"/>
    <mergeCell ref="C96:D96"/>
    <mergeCell ref="A99:E99"/>
    <mergeCell ref="A100:B100"/>
    <mergeCell ref="C100:D100"/>
    <mergeCell ref="A101:B101"/>
    <mergeCell ref="C101:D101"/>
    <mergeCell ref="A93:B93"/>
    <mergeCell ref="C93:D93"/>
    <mergeCell ref="A94:B94"/>
    <mergeCell ref="C94:D94"/>
    <mergeCell ref="A95:B95"/>
    <mergeCell ref="C95:D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67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96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2025'!E104</f>
        <v>641.56999999999925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641.56999999999925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322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238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123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323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239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124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324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240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125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97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158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 t="s">
        <v>309</v>
      </c>
      <c r="D86" s="228"/>
      <c r="E86" s="51">
        <v>900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201"/>
      <c r="E88" s="73">
        <f>('January 2025 - March 2025'!E104+E12)-SUM(E86:E87)</f>
        <v>501.06999999999925</v>
      </c>
    </row>
    <row r="89" spans="1:8" ht="13.5" customHeight="1"/>
    <row r="90" spans="1:8" ht="13.5" customHeight="1">
      <c r="A90" s="154" t="s">
        <v>159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98</v>
      </c>
      <c r="B92" s="215"/>
      <c r="C92" s="243"/>
      <c r="D92" s="244"/>
      <c r="E92" s="36">
        <f>E88</f>
        <v>501.06999999999925</v>
      </c>
    </row>
    <row r="93" spans="1:8" ht="13.5" customHeight="1">
      <c r="A93" s="191" t="s">
        <v>73</v>
      </c>
      <c r="B93" s="192"/>
      <c r="C93" s="173" t="s">
        <v>309</v>
      </c>
      <c r="D93" s="245"/>
      <c r="E93" s="51">
        <v>900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1645.5</v>
      </c>
    </row>
    <row r="95" spans="1:8" ht="13.5" customHeight="1">
      <c r="C95" s="178" t="s">
        <v>28</v>
      </c>
      <c r="D95" s="152"/>
      <c r="E95" s="36">
        <f>(E18+E92)-SUM(E93:E94)</f>
        <v>360.56999999999925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160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99</v>
      </c>
      <c r="B100" s="215"/>
      <c r="C100" s="168"/>
      <c r="D100" s="152"/>
      <c r="E100" s="36">
        <f>E95</f>
        <v>360.56999999999925</v>
      </c>
    </row>
    <row r="101" spans="1:5" ht="13.5" customHeight="1">
      <c r="A101" s="191" t="s">
        <v>73</v>
      </c>
      <c r="B101" s="192"/>
      <c r="C101" s="173" t="s">
        <v>302</v>
      </c>
      <c r="D101" s="174"/>
      <c r="E101" s="51">
        <v>700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1645.5</v>
      </c>
    </row>
    <row r="103" spans="1:5" ht="13.5" customHeight="1">
      <c r="C103" s="178" t="s">
        <v>28</v>
      </c>
      <c r="D103" s="152"/>
      <c r="E103" s="51">
        <f>(E24+E100)-SUM(E101:E102)</f>
        <v>420.06999999999925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4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103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420.06999999999925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420.06999999999925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325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235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126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326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236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127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327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237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128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104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161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 t="s">
        <v>349</v>
      </c>
      <c r="D86" s="228"/>
      <c r="E86" s="51">
        <v>639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201"/>
      <c r="E88" s="73">
        <f>('April 2025 - June 2025'!E103+E12)-SUM(E86:E87)</f>
        <v>540.56999999999925</v>
      </c>
    </row>
    <row r="89" spans="1:8" ht="13.5" customHeight="1"/>
    <row r="90" spans="1:8" ht="13.5" customHeight="1">
      <c r="A90" s="154" t="s">
        <v>163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102</v>
      </c>
      <c r="B92" s="215"/>
      <c r="C92" s="243"/>
      <c r="D92" s="244"/>
      <c r="E92" s="36">
        <f>E88</f>
        <v>540.56999999999925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1645.5</v>
      </c>
    </row>
    <row r="95" spans="1:8" ht="13.5" customHeight="1">
      <c r="C95" s="178" t="s">
        <v>28</v>
      </c>
      <c r="D95" s="152"/>
      <c r="E95" s="36">
        <f>(E18+E92)-SUM(E93:E94)</f>
        <v>1300.0699999999993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162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105</v>
      </c>
      <c r="B100" s="215"/>
      <c r="C100" s="243"/>
      <c r="D100" s="248"/>
      <c r="E100" s="36">
        <f>E95</f>
        <v>1300.0699999999993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1645.5</v>
      </c>
    </row>
    <row r="103" spans="1:5" ht="13.5" customHeight="1">
      <c r="C103" s="178" t="s">
        <v>28</v>
      </c>
      <c r="D103" s="152"/>
      <c r="E103" s="51">
        <f>(E24+E100)-SUM(E101:E102)</f>
        <v>2059.5699999999993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3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225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2059.5699999999993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2059.5699999999993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328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233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223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329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234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228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310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232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226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227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229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/>
      <c r="D86" s="228"/>
      <c r="E86" s="51">
        <v>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201"/>
      <c r="E88" s="73">
        <f>('July 2025 - September 2025'!E103+E12)-SUM(E86:E87)</f>
        <v>2819.0699999999997</v>
      </c>
    </row>
    <row r="89" spans="1:8" ht="13.5" customHeight="1"/>
    <row r="90" spans="1:8" ht="13.5" customHeight="1">
      <c r="A90" s="154" t="s">
        <v>230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224</v>
      </c>
      <c r="B92" s="215"/>
      <c r="C92" s="243"/>
      <c r="D92" s="244"/>
      <c r="E92" s="36">
        <f>E88</f>
        <v>2819.0699999999997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1645.5</v>
      </c>
    </row>
    <row r="95" spans="1:8" ht="13.5" customHeight="1">
      <c r="C95" s="178" t="s">
        <v>28</v>
      </c>
      <c r="D95" s="152"/>
      <c r="E95" s="36">
        <f>(E18+E92)-SUM(E93:E94)</f>
        <v>3578.5699999999997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260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231</v>
      </c>
      <c r="B100" s="215"/>
      <c r="C100" s="168"/>
      <c r="D100" s="152"/>
      <c r="E100" s="36">
        <f>E95</f>
        <v>3578.5699999999997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1645.5</v>
      </c>
    </row>
    <row r="103" spans="1:5" ht="13.5" customHeight="1">
      <c r="C103" s="178" t="s">
        <v>28</v>
      </c>
      <c r="D103" s="152"/>
      <c r="E103" s="51">
        <f>(E24+E100)-SUM(E101:E102)</f>
        <v>4338.07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65" workbookViewId="0">
      <selection activeCell="D79" sqref="D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245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4338.07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4338.07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330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246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247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331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248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249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332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250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251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252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3" customHeight="1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253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/>
      <c r="D86" s="228"/>
      <c r="E86" s="51">
        <v>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201"/>
      <c r="E88" s="73">
        <f>('October 2025 - December 2025'!E103+E12)-SUM(E86:E87)</f>
        <v>5097.57</v>
      </c>
    </row>
    <row r="89" spans="1:8" ht="13.5" customHeight="1"/>
    <row r="90" spans="1:8" ht="13.5" customHeight="1">
      <c r="A90" s="154" t="s">
        <v>262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100</v>
      </c>
      <c r="B92" s="215"/>
      <c r="C92" s="243"/>
      <c r="D92" s="244"/>
      <c r="E92" s="36">
        <f>E88</f>
        <v>5097.57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1645.5</v>
      </c>
    </row>
    <row r="95" spans="1:8" ht="13.5" customHeight="1">
      <c r="C95" s="178" t="s">
        <v>28</v>
      </c>
      <c r="D95" s="152"/>
      <c r="E95" s="36">
        <f>(E18+E92)-SUM(E93:E94)</f>
        <v>5857.07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261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244</v>
      </c>
      <c r="B100" s="215"/>
      <c r="C100" s="168"/>
      <c r="D100" s="152"/>
      <c r="E100" s="36">
        <f>E95</f>
        <v>5857.07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1645.5</v>
      </c>
    </row>
    <row r="103" spans="1:5" ht="13.5" customHeight="1">
      <c r="C103" s="178" t="s">
        <v>28</v>
      </c>
      <c r="D103" s="152"/>
      <c r="E103" s="51">
        <f>(E24+E100)-SUM(E101:E102)</f>
        <v>6616.57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64" workbookViewId="0">
      <selection activeCell="D78" sqref="D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267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6616.57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6616.57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333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265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266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334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271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272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335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268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269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270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3" customHeight="1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114" t="s">
        <v>347</v>
      </c>
      <c r="C70" s="59">
        <v>62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1360</v>
      </c>
    </row>
    <row r="73" spans="1:3" ht="13.5" customHeight="1">
      <c r="A73" s="27"/>
      <c r="B73" s="52" t="s">
        <v>57</v>
      </c>
      <c r="C73" s="38">
        <f>C35+C43+C47+C52+C55+C61+C66+C72</f>
        <v>1645.5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1645.5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273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/>
      <c r="D86" s="228"/>
      <c r="E86" s="51">
        <v>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1645.5</v>
      </c>
    </row>
    <row r="88" spans="1:8" ht="13.5" customHeight="1">
      <c r="A88" s="72"/>
      <c r="B88" s="72"/>
      <c r="C88" s="236" t="s">
        <v>41</v>
      </c>
      <c r="D88" s="201"/>
      <c r="E88" s="73">
        <f>('January 2026 - March 2026'!E103+E12)-SUM(E86:E87)</f>
        <v>7376.07</v>
      </c>
    </row>
    <row r="89" spans="1:8" ht="13.5" customHeight="1"/>
    <row r="90" spans="1:8" ht="13.5" customHeight="1">
      <c r="A90" s="154" t="s">
        <v>274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98</v>
      </c>
      <c r="B92" s="215"/>
      <c r="C92" s="243"/>
      <c r="D92" s="244"/>
      <c r="E92" s="36">
        <f>E88</f>
        <v>7376.07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1645.5</v>
      </c>
    </row>
    <row r="95" spans="1:8" ht="13.5" customHeight="1">
      <c r="C95" s="178" t="s">
        <v>28</v>
      </c>
      <c r="D95" s="152"/>
      <c r="E95" s="36">
        <f>(E18+E92)-SUM(E93:E94)</f>
        <v>8135.57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275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244</v>
      </c>
      <c r="B100" s="215"/>
      <c r="C100" s="168"/>
      <c r="D100" s="152"/>
      <c r="E100" s="36">
        <f>E95</f>
        <v>8135.57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1645.5</v>
      </c>
    </row>
    <row r="103" spans="1:5" ht="13.5" customHeight="1">
      <c r="C103" s="178" t="s">
        <v>28</v>
      </c>
      <c r="D103" s="152"/>
      <c r="E103" s="51">
        <f>(E24+E100)-SUM(E101:E102)</f>
        <v>8895.07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2024-09-19T17:10:27Z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