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60852943-D2F6-4FC2-AAE4-DCF8730DCD16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E24" i="6" l="1"/>
  <c r="E18" i="6"/>
  <c r="E12" i="6"/>
  <c r="E24" i="5"/>
  <c r="E18" i="5"/>
  <c r="E12" i="5"/>
  <c r="E24" i="4"/>
  <c r="E18" i="4"/>
  <c r="E12" i="4"/>
  <c r="E33" i="1"/>
  <c r="E90" i="1"/>
  <c r="F11" i="1"/>
  <c r="E24" i="3"/>
  <c r="E18" i="3"/>
  <c r="E12" i="3"/>
  <c r="C66" i="2"/>
  <c r="C43" i="6"/>
  <c r="C43" i="5"/>
  <c r="C43" i="4"/>
  <c r="C43" i="3"/>
  <c r="C46" i="2"/>
  <c r="E20" i="2"/>
  <c r="E14" i="2"/>
  <c r="C76" i="6"/>
  <c r="C83" i="1"/>
  <c r="C12" i="1" s="1"/>
  <c r="E24" i="1"/>
  <c r="C69" i="6"/>
  <c r="C63" i="6"/>
  <c r="C58" i="6"/>
  <c r="C55" i="6"/>
  <c r="C52" i="6"/>
  <c r="C47" i="6"/>
  <c r="C35" i="6"/>
  <c r="C69" i="5"/>
  <c r="C63" i="5"/>
  <c r="C58" i="5"/>
  <c r="C55" i="5"/>
  <c r="C52" i="5"/>
  <c r="C47" i="5"/>
  <c r="C35" i="5"/>
  <c r="C69" i="4"/>
  <c r="C63" i="4"/>
  <c r="C58" i="4"/>
  <c r="C55" i="4"/>
  <c r="C52" i="4"/>
  <c r="C47" i="4"/>
  <c r="C35" i="4"/>
  <c r="E27" i="2"/>
  <c r="C69" i="3"/>
  <c r="C63" i="3"/>
  <c r="C58" i="3"/>
  <c r="C55" i="3"/>
  <c r="C52" i="3"/>
  <c r="C47" i="3"/>
  <c r="C35" i="3"/>
  <c r="C72" i="2"/>
  <c r="C61" i="2"/>
  <c r="C58" i="2"/>
  <c r="C55" i="2"/>
  <c r="C50" i="2"/>
  <c r="C38" i="2"/>
  <c r="C11" i="1"/>
  <c r="C76" i="1"/>
  <c r="C70" i="1"/>
  <c r="C65" i="1"/>
  <c r="C59" i="1"/>
  <c r="C62" i="1"/>
  <c r="E18" i="1"/>
  <c r="C54" i="1"/>
  <c r="C43" i="1"/>
  <c r="C50" i="1"/>
  <c r="I25" i="1" l="1"/>
  <c r="C5" i="2" s="1"/>
  <c r="I26" i="1" s="1"/>
  <c r="I24" i="1"/>
  <c r="C76" i="3"/>
  <c r="C79" i="2"/>
  <c r="C70" i="4"/>
  <c r="C77" i="4" s="1"/>
  <c r="E98" i="4" s="1"/>
  <c r="C70" i="6"/>
  <c r="C77" i="6" s="1"/>
  <c r="E98" i="6" s="1"/>
  <c r="C70" i="5"/>
  <c r="C77" i="5" s="1"/>
  <c r="C72" i="4"/>
  <c r="C76" i="4" s="1"/>
  <c r="C70" i="3"/>
  <c r="C77" i="3" s="1"/>
  <c r="C73" i="2"/>
  <c r="C80" i="2" s="1"/>
  <c r="E88" i="2" s="1"/>
  <c r="C77" i="1"/>
  <c r="C84" i="1" s="1"/>
  <c r="E120" i="1" s="1"/>
  <c r="E83" i="5" l="1"/>
  <c r="E90" i="5"/>
  <c r="E99" i="3"/>
  <c r="E84" i="3"/>
  <c r="C5" i="3"/>
  <c r="I27" i="1" s="1"/>
  <c r="E90" i="4"/>
  <c r="E83" i="4"/>
  <c r="E83" i="6"/>
  <c r="E90" i="6"/>
  <c r="E98" i="5"/>
  <c r="C76" i="5"/>
  <c r="E91" i="3"/>
  <c r="E89" i="1"/>
  <c r="E101" i="1"/>
  <c r="E96" i="2"/>
  <c r="E105" i="2"/>
  <c r="E94" i="1"/>
  <c r="C5" i="4" l="1"/>
  <c r="E102" i="1"/>
  <c r="E107" i="1" s="1"/>
  <c r="E121" i="1" s="1"/>
  <c r="I5" i="1" s="1"/>
  <c r="I28" i="1" l="1"/>
  <c r="C5" i="5"/>
  <c r="I29" i="1" s="1"/>
  <c r="C3" i="2"/>
  <c r="C4" i="2" s="1"/>
  <c r="E89" i="2"/>
  <c r="E93" i="2" s="1"/>
  <c r="E97" i="2" s="1"/>
  <c r="I4" i="1"/>
  <c r="C5" i="6" l="1"/>
  <c r="I30" i="1" s="1"/>
  <c r="I6" i="1"/>
  <c r="E102" i="2"/>
  <c r="E106" i="2" s="1"/>
  <c r="E82" i="3" s="1"/>
  <c r="I7" i="1"/>
  <c r="I8" i="1" l="1"/>
  <c r="C3" i="3"/>
  <c r="C4" i="3" s="1"/>
  <c r="E85" i="3"/>
  <c r="E89" i="3" l="1"/>
  <c r="E92" i="3" s="1"/>
  <c r="I9" i="1"/>
  <c r="E97" i="3" l="1"/>
  <c r="E100" i="3" s="1"/>
  <c r="I10" i="1"/>
  <c r="I11" i="1" l="1"/>
  <c r="C3" i="4"/>
  <c r="C4" i="4" s="1"/>
  <c r="E84" i="4"/>
  <c r="E88" i="4" l="1"/>
  <c r="E91" i="4" s="1"/>
  <c r="I12" i="1"/>
  <c r="E96" i="4" l="1"/>
  <c r="E99" i="4" s="1"/>
  <c r="I13" i="1"/>
  <c r="I14" i="1" l="1"/>
  <c r="E84" i="5"/>
  <c r="C3" i="5"/>
  <c r="C4" i="5" s="1"/>
  <c r="E88" i="5" l="1"/>
  <c r="E91" i="5" s="1"/>
  <c r="I15" i="1"/>
  <c r="E96" i="5" l="1"/>
  <c r="E99" i="5" s="1"/>
  <c r="I16" i="1"/>
  <c r="I17" i="1" l="1"/>
  <c r="C3" i="6"/>
  <c r="C4" i="6" s="1"/>
  <c r="E84" i="6"/>
  <c r="E88" i="6" l="1"/>
  <c r="E91" i="6" s="1"/>
  <c r="I18" i="1"/>
  <c r="E96" i="6" l="1"/>
  <c r="E99" i="6" s="1"/>
  <c r="I20" i="1" s="1"/>
  <c r="I19" i="1"/>
</calcChain>
</file>

<file path=xl/sharedStrings.xml><?xml version="1.0" encoding="utf-8"?>
<sst xmlns="http://schemas.openxmlformats.org/spreadsheetml/2006/main" count="854" uniqueCount="252">
  <si>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</si>
  <si>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</si>
  <si>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</si>
  <si>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</si>
  <si>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</si>
  <si>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</si>
  <si>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</si>
  <si>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</si>
  <si>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</si>
  <si>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</si>
  <si>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</si>
  <si>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</si>
  <si>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</si>
  <si>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</si>
  <si>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</si>
  <si>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</si>
  <si>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</si>
  <si>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</si>
  <si>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</si>
  <si>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</si>
  <si>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</si>
  <si>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</si>
  <si>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</si>
  <si>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</si>
  <si>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</si>
  <si>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</si>
  <si>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</si>
  <si>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</si>
  <si>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</si>
  <si>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</si>
  <si>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2" type="noConversion"/>
  </si>
  <si>
    <t>Other Expense</t>
    <phoneticPr fontId="22" type="noConversion"/>
  </si>
  <si>
    <t>Total Payment</t>
    <phoneticPr fontId="22" type="noConversion"/>
  </si>
  <si>
    <t>Total Donation</t>
    <phoneticPr fontId="22" type="noConversion"/>
  </si>
  <si>
    <t>Total Insurance</t>
    <phoneticPr fontId="22" type="noConversion"/>
  </si>
  <si>
    <t>House Expense</t>
    <phoneticPr fontId="22" type="noConversion"/>
  </si>
  <si>
    <t>Total House Expense</t>
    <phoneticPr fontId="22" type="noConversion"/>
  </si>
  <si>
    <t>Description</t>
    <phoneticPr fontId="22" type="noConversion"/>
  </si>
  <si>
    <t>Principal</t>
    <phoneticPr fontId="22" type="noConversion"/>
  </si>
  <si>
    <t>Bank Cheque For Inland Revenue</t>
    <phoneticPr fontId="22" type="noConversion"/>
  </si>
  <si>
    <t>Fixed Expense</t>
    <phoneticPr fontId="22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</si>
  <si>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2" type="noConversion"/>
  </si>
  <si>
    <t>Other Stuff</t>
    <phoneticPr fontId="22" type="noConversion"/>
  </si>
  <si>
    <t>Total Other Expense</t>
    <phoneticPr fontId="22" type="noConversion"/>
  </si>
  <si>
    <t>Debts</t>
    <phoneticPr fontId="22" type="noConversion"/>
  </si>
  <si>
    <t>Total Debts</t>
    <phoneticPr fontId="22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</si>
  <si>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</si>
  <si>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</si>
  <si>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</si>
  <si>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</si>
  <si>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</si>
  <si>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</si>
  <si>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</si>
  <si>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</si>
  <si>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</si>
  <si>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</si>
  <si>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</si>
  <si>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</si>
  <si>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</si>
  <si>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</si>
  <si>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</si>
  <si>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</si>
  <si>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</si>
  <si>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</si>
  <si>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</si>
  <si>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</si>
  <si>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</si>
  <si>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</si>
  <si>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</si>
  <si>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</si>
  <si>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</si>
  <si>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</si>
  <si>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</si>
  <si>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</si>
  <si>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</si>
  <si>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</si>
  <si>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</si>
  <si>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</si>
  <si>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</si>
  <si>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</si>
  <si>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</si>
  <si>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</si>
  <si>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</si>
  <si>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</si>
  <si>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</si>
  <si>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</si>
  <si>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</si>
  <si>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</si>
  <si>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</si>
  <si>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</si>
  <si>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</si>
  <si>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</si>
  <si>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</si>
  <si>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Balance Brought Forward From August 2024</t>
  </si>
  <si>
    <t>October 2024 Revenue / Defered Debts Or Expenses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</si>
  <si>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</si>
  <si>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</si>
  <si>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</si>
  <si>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</si>
  <si>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November 2024 Revenue / Defered Debts Or Expenses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</si>
  <si>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</si>
  <si>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</si>
  <si>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</si>
  <si>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</si>
  <si>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</si>
  <si>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</si>
  <si>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</si>
  <si>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</si>
  <si>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February 2025 Revenue / Defered Debts Or Expenses</t>
  </si>
  <si>
    <t>April 2025 Revenue / Defered Debts Or Expenses</t>
  </si>
  <si>
    <t>Alan Tang's Income Expense For the Forecast Year 2025 April - 2025 June</t>
  </si>
  <si>
    <t>June 2025 Revenue / Defered Debts Or Expenses</t>
  </si>
  <si>
    <t>Fixed Expense For the Year 2025 April - 2025 June</t>
  </si>
  <si>
    <t>May 2025 Revenue / Defered Debts Or Expenses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</si>
  <si>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</si>
  <si>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</si>
  <si>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</si>
  <si>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</si>
  <si>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</si>
  <si>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</si>
  <si>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</si>
  <si>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</si>
  <si>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</si>
  <si>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August 2025 Revenue / Defered Debts Or Expenses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</si>
  <si>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</si>
  <si>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</si>
  <si>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</si>
  <si>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</si>
  <si>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</si>
  <si>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</si>
  <si>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</si>
  <si>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</si>
  <si>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</si>
  <si>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</si>
  <si>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1. Terminate the Fixed Line Phone 23290612 pay $187 remaining fees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</si>
  <si>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</si>
  <si>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</si>
  <si>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</si>
  <si>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</si>
  <si>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</si>
  <si>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</si>
  <si>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</si>
  <si>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</si>
  <si>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</si>
  <si>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</si>
  <si>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</si>
  <si>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</si>
  <si>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</si>
  <si>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</si>
  <si>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1. Payback $25000 to Government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</si>
  <si>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</si>
  <si>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</si>
  <si>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</si>
  <si>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</si>
  <si>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</si>
  <si>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</si>
  <si>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</si>
  <si>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</si>
  <si>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3. Payback $800 to Ng Wing Lam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</si>
  <si>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</si>
  <si>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</si>
  <si>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</si>
  <si>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</si>
  <si>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</si>
  <si>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</si>
  <si>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</si>
  <si>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</si>
  <si>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</si>
  <si>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</si>
  <si>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</si>
  <si>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</si>
  <si>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</si>
  <si>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</si>
  <si>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Comming September 20th 2024 to October 19th 2024</t>
  </si>
  <si>
    <t>Debts Or Credits For the Comming October 20th 2024 to November 19th 2024</t>
  </si>
  <si>
    <t>Debts Or Credits For the Coming November 20th 2024 to December 19th 2024</t>
  </si>
  <si>
    <t>Debts Or Credits For the Comming December 20th 2024 to January 19th 2025</t>
  </si>
  <si>
    <t>Debts Or Credits For the Comming January 20th 2025 to February 19th 2025</t>
  </si>
  <si>
    <t>Debts Or Credits For the Coming February 20th 2025 to March 19th 2025</t>
  </si>
  <si>
    <t>Debts Or Credits For the Comming March 20th 2025 to April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</si>
  <si>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</si>
  <si>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</si>
  <si>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</si>
  <si>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July 20th 2025 to August 19th 2025</t>
  </si>
  <si>
    <t>Debts Or Credits For the Comming September 20th 2025 to October 19th 2025</t>
  </si>
  <si>
    <t>Debts Or Credits For the Coming August 20th 2025 to September 19th September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</si>
  <si>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</si>
  <si>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</si>
  <si>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</si>
  <si>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</si>
  <si>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</si>
  <si>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</si>
  <si>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</si>
  <si>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</si>
  <si>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</si>
  <si>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</si>
  <si>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</si>
  <si>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</si>
  <si>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</si>
  <si>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</si>
  <si>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</si>
  <si>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</si>
  <si>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</si>
  <si>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September 20th 2024 to October 19th 2024</t>
  </si>
  <si>
    <t>October 20th 2024 to November 19th 2024</t>
  </si>
  <si>
    <t>November 20th 2024 to December 19th 2024</t>
  </si>
  <si>
    <t>December 20th 2024 to January 19th 2025</t>
  </si>
  <si>
    <t>January 20th 2025 to February 19th 2025</t>
  </si>
  <si>
    <t>February 20th 2025 to March 19th 2025</t>
  </si>
  <si>
    <t>March 20th 2025 to April 19th 2025</t>
  </si>
  <si>
    <t>April 20th 2025 to May 19th 2025</t>
  </si>
  <si>
    <t>May 20th 2025 to June 19th 2025</t>
  </si>
  <si>
    <t>June 20th 2025 to July 19th 2025</t>
  </si>
  <si>
    <t>July 20th 2025 to August 19th 2025</t>
  </si>
  <si>
    <t>August 20th 2025 to September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</si>
  <si>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</si>
  <si>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</si>
  <si>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</si>
  <si>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</si>
  <si>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</si>
  <si>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</si>
  <si>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</si>
  <si>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</si>
  <si>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</si>
  <si>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</si>
  <si>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</si>
  <si>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</si>
  <si>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</si>
  <si>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</si>
  <si>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</si>
  <si>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</si>
  <si>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</si>
  <si>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</si>
  <si>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</si>
  <si>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</si>
  <si>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</si>
  <si>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</si>
  <si>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</si>
  <si>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1st of July 2024</t>
  </si>
  <si>
    <t>11. Shopping List for 18th July 2024 Approximately</t>
  </si>
  <si>
    <t>12. Additional Expense - Not Recorded</t>
  </si>
  <si>
    <t>1. Payback $4500 to Mom</t>
  </si>
  <si>
    <t>2. Payback $1000 to Mom</t>
  </si>
  <si>
    <t>1. Payback $1000 to Mom</t>
  </si>
  <si>
    <t>Balance Brought Forward From September 2024</t>
  </si>
  <si>
    <t>1. Payback $500 to Mom</t>
  </si>
  <si>
    <t>1. Payback $500 to Government</t>
  </si>
  <si>
    <t>$105 for Hair Cut plus Color treatment</t>
  </si>
  <si>
    <t>2. Payback $1300 to Mom</t>
  </si>
  <si>
    <t>1. Payback $1200 to Mom</t>
  </si>
  <si>
    <t>1. Payback $700 to Mom</t>
  </si>
  <si>
    <r>
      <t xml:space="preserve">1. Payback $539 to Mom - </t>
    </r>
    <r>
      <rPr>
        <b/>
        <sz val="11"/>
        <color rgb="FFFF0000"/>
        <rFont val="Calibri"/>
        <family val="2"/>
      </rPr>
      <t>Last Payment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</si>
</sst>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211"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4" xfId="0" applyFont="1" applyBorder="1" applyAlignment="1">
      <alignment vertical="center" wrapText="1"/>
    </xf>
    <xf numFmtId="0" fontId="15" fillId="2" borderId="4" xfId="0" applyFont="1" applyFill="1" applyBorder="1" applyAlignment="1">
      <alignment horizontal="center" vertical="center" wrapText="1"/>
    </xf>
    <xf numFmtId="164" fontId="16" fillId="2" borderId="4" xfId="0" applyNumberFormat="1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3" fillId="0" borderId="5" xfId="0" applyFont="1" applyBorder="1" applyAlignment="1">
      <alignment vertical="center" wrapText="1"/>
    </xf>
    <xf numFmtId="164" fontId="13" fillId="0" borderId="4" xfId="0" applyNumberFormat="1" applyFont="1" applyBorder="1" applyAlignment="1">
      <alignment vertical="center"/>
    </xf>
    <xf numFmtId="0" fontId="13" fillId="0" borderId="0" xfId="0" applyFont="1" applyAlignment="1">
      <alignment vertical="center" wrapText="1"/>
    </xf>
    <xf numFmtId="0" fontId="11" fillId="0" borderId="4" xfId="0" applyFont="1" applyBorder="1" applyAlignment="1">
      <alignment horizontal="right" vertical="center" wrapText="1"/>
    </xf>
    <xf numFmtId="165" fontId="20" fillId="0" borderId="4" xfId="0" applyNumberFormat="1" applyFont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19" fillId="3" borderId="4" xfId="0" applyFont="1" applyFill="1" applyBorder="1" applyAlignment="1">
      <alignment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/>
    </xf>
    <xf numFmtId="164" fontId="13" fillId="0" borderId="4" xfId="0" applyNumberFormat="1" applyFont="1" applyBorder="1" applyAlignment="1">
      <alignment horizontal="right" vertical="center"/>
    </xf>
    <xf numFmtId="165" fontId="13" fillId="0" borderId="4" xfId="0" applyNumberFormat="1" applyFont="1" applyBorder="1" applyAlignment="1">
      <alignment vertical="center"/>
    </xf>
    <xf numFmtId="0" fontId="11" fillId="4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5" fillId="0" borderId="4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165" fontId="13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164" fontId="13" fillId="0" borderId="14" xfId="0" applyNumberFormat="1" applyFont="1" applyBorder="1" applyAlignment="1">
      <alignment horizontal="right" vertical="center"/>
    </xf>
    <xf numFmtId="0" fontId="13" fillId="0" borderId="13" xfId="0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164" fontId="13" fillId="0" borderId="13" xfId="0" applyNumberFormat="1" applyFont="1" applyBorder="1" applyAlignment="1">
      <alignment horizontal="right" vertical="center"/>
    </xf>
    <xf numFmtId="0" fontId="26" fillId="2" borderId="4" xfId="0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0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1" fillId="0" borderId="13" xfId="0" applyFont="1" applyBorder="1" applyAlignment="1">
      <alignment horizontal="right" vertical="center" wrapText="1"/>
    </xf>
    <xf numFmtId="165" fontId="18" fillId="0" borderId="13" xfId="0" applyNumberFormat="1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17" fillId="6" borderId="14" xfId="0" applyFont="1" applyFill="1" applyBorder="1" applyAlignment="1">
      <alignment horizontal="center" vertical="center"/>
    </xf>
    <xf numFmtId="164" fontId="21" fillId="0" borderId="22" xfId="0" applyNumberFormat="1" applyFont="1" applyBorder="1" applyAlignment="1">
      <alignment vertical="center"/>
    </xf>
    <xf numFmtId="0" fontId="13" fillId="0" borderId="11" xfId="0" applyFont="1" applyBorder="1" applyAlignment="1">
      <alignment vertical="center" wrapText="1"/>
    </xf>
    <xf numFmtId="0" fontId="13" fillId="0" borderId="11" xfId="0" applyFont="1" applyBorder="1" applyAlignment="1">
      <alignment vertical="center"/>
    </xf>
    <xf numFmtId="0" fontId="11" fillId="0" borderId="5" xfId="0" applyFont="1" applyBorder="1" applyAlignment="1">
      <alignment horizontal="right" vertical="center" wrapText="1"/>
    </xf>
    <xf numFmtId="165" fontId="20" fillId="0" borderId="5" xfId="0" applyNumberFormat="1" applyFont="1" applyBorder="1" applyAlignment="1">
      <alignment vertical="center"/>
    </xf>
    <xf numFmtId="164" fontId="29" fillId="0" borderId="13" xfId="0" applyNumberFormat="1" applyFont="1" applyBorder="1" applyAlignment="1">
      <alignment vertical="center"/>
    </xf>
    <xf numFmtId="0" fontId="11" fillId="0" borderId="11" xfId="0" applyFont="1" applyBorder="1" applyAlignment="1">
      <alignment horizontal="right" vertical="center" wrapText="1"/>
    </xf>
    <xf numFmtId="165" fontId="20" fillId="0" borderId="11" xfId="0" applyNumberFormat="1" applyFont="1" applyBorder="1" applyAlignment="1">
      <alignment vertical="center"/>
    </xf>
    <xf numFmtId="167" fontId="29" fillId="0" borderId="13" xfId="0" applyNumberFormat="1" applyFont="1" applyBorder="1" applyAlignment="1">
      <alignment vertical="center"/>
    </xf>
    <xf numFmtId="0" fontId="30" fillId="0" borderId="13" xfId="0" applyFont="1" applyBorder="1" applyAlignment="1">
      <alignment horizontal="right" vertical="center"/>
    </xf>
    <xf numFmtId="8" fontId="10" fillId="0" borderId="13" xfId="0" applyNumberFormat="1" applyFont="1" applyBorder="1" applyAlignment="1">
      <alignment vertical="center"/>
    </xf>
    <xf numFmtId="0" fontId="29" fillId="0" borderId="13" xfId="0" applyFont="1" applyBorder="1" applyAlignment="1">
      <alignment horizontal="right" vertical="center"/>
    </xf>
    <xf numFmtId="168" fontId="31" fillId="2" borderId="4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164" fontId="13" fillId="0" borderId="3" xfId="0" applyNumberFormat="1" applyFont="1" applyBorder="1" applyAlignment="1">
      <alignment horizontal="right" vertical="center"/>
    </xf>
    <xf numFmtId="164" fontId="13" fillId="0" borderId="21" xfId="0" applyNumberFormat="1" applyFont="1" applyBorder="1" applyAlignment="1">
      <alignment horizontal="right" vertical="center"/>
    </xf>
    <xf numFmtId="0" fontId="13" fillId="0" borderId="22" xfId="0" applyFont="1" applyBorder="1" applyAlignment="1">
      <alignment vertical="center" wrapText="1"/>
    </xf>
    <xf numFmtId="0" fontId="8" fillId="0" borderId="13" xfId="0" applyFont="1" applyBorder="1" applyAlignment="1">
      <alignment vertical="center"/>
    </xf>
    <xf numFmtId="0" fontId="26" fillId="2" borderId="4" xfId="0" applyFont="1" applyFill="1" applyBorder="1" applyAlignment="1">
      <alignment horizontal="right" vertical="center" wrapText="1"/>
    </xf>
    <xf numFmtId="0" fontId="7" fillId="0" borderId="13" xfId="0" applyFont="1" applyBorder="1" applyAlignment="1">
      <alignment vertical="center" wrapText="1"/>
    </xf>
    <xf numFmtId="164" fontId="21" fillId="0" borderId="5" xfId="0" applyNumberFormat="1" applyFont="1" applyBorder="1" applyAlignment="1">
      <alignment vertical="center"/>
    </xf>
    <xf numFmtId="165" fontId="13" fillId="0" borderId="13" xfId="0" applyNumberFormat="1" applyFont="1" applyBorder="1" applyAlignment="1">
      <alignment vertical="center"/>
    </xf>
    <xf numFmtId="0" fontId="25" fillId="8" borderId="20" xfId="0" applyFont="1" applyFill="1" applyBorder="1" applyAlignment="1">
      <alignment vertical="center" wrapText="1"/>
    </xf>
    <xf numFmtId="164" fontId="25" fillId="8" borderId="21" xfId="0" applyNumberFormat="1" applyFont="1" applyFill="1" applyBorder="1" applyAlignment="1">
      <alignment horizontal="right" vertical="center"/>
    </xf>
    <xf numFmtId="0" fontId="6" fillId="0" borderId="13" xfId="0" applyFont="1" applyBorder="1" applyAlignment="1">
      <alignment vertical="center"/>
    </xf>
    <xf numFmtId="0" fontId="19" fillId="3" borderId="14" xfId="0" applyFont="1" applyFill="1" applyBorder="1" applyAlignment="1">
      <alignment vertical="center" wrapText="1"/>
    </xf>
    <xf numFmtId="0" fontId="19" fillId="3" borderId="14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/>
    </xf>
    <xf numFmtId="167" fontId="29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1" fillId="0" borderId="13" xfId="0" applyNumberFormat="1" applyFont="1" applyBorder="1" applyAlignment="1">
      <alignment vertical="center"/>
    </xf>
    <xf numFmtId="0" fontId="28" fillId="8" borderId="13" xfId="0" applyFont="1" applyFill="1" applyBorder="1" applyAlignment="1">
      <alignment vertical="center"/>
    </xf>
    <xf numFmtId="0" fontId="5" fillId="8" borderId="13" xfId="0" applyFont="1" applyFill="1" applyBorder="1" applyAlignment="1">
      <alignment vertical="center"/>
    </xf>
    <xf numFmtId="0" fontId="4" fillId="0" borderId="13" xfId="0" applyFont="1" applyBorder="1" applyAlignment="1">
      <alignment vertical="center" wrapText="1"/>
    </xf>
    <xf numFmtId="0" fontId="13" fillId="0" borderId="20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165" fontId="13" fillId="0" borderId="21" xfId="0" applyNumberFormat="1" applyFont="1" applyBorder="1" applyAlignment="1">
      <alignment vertical="center"/>
    </xf>
    <xf numFmtId="165" fontId="13" fillId="0" borderId="26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165" fontId="13" fillId="0" borderId="31" xfId="0" applyNumberFormat="1" applyFont="1" applyBorder="1" applyAlignment="1">
      <alignment vertical="center"/>
    </xf>
    <xf numFmtId="0" fontId="13" fillId="0" borderId="33" xfId="0" applyFont="1" applyBorder="1" applyAlignment="1">
      <alignment vertical="center" wrapText="1"/>
    </xf>
    <xf numFmtId="165" fontId="13" fillId="0" borderId="33" xfId="0" applyNumberFormat="1" applyFont="1" applyBorder="1" applyAlignment="1">
      <alignment vertical="center"/>
    </xf>
    <xf numFmtId="167" fontId="29" fillId="0" borderId="26" xfId="0" applyNumberFormat="1" applyFont="1" applyBorder="1" applyAlignment="1">
      <alignment vertical="center"/>
    </xf>
    <xf numFmtId="8" fontId="2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29" fillId="0" borderId="36" xfId="0" applyNumberFormat="1" applyFont="1" applyBorder="1" applyAlignment="1">
      <alignment vertical="center"/>
    </xf>
    <xf numFmtId="166" fontId="25" fillId="0" borderId="26" xfId="0" applyNumberFormat="1" applyFont="1" applyBorder="1" applyAlignment="1">
      <alignment horizontal="left" vertical="center"/>
    </xf>
    <xf numFmtId="166" fontId="25" fillId="0" borderId="25" xfId="0" applyNumberFormat="1" applyFont="1" applyBorder="1" applyAlignment="1">
      <alignment horizontal="left" vertical="center"/>
    </xf>
    <xf numFmtId="0" fontId="15" fillId="2" borderId="5" xfId="0" applyFont="1" applyFill="1" applyBorder="1" applyAlignment="1">
      <alignment horizontal="center" vertical="center" wrapText="1"/>
    </xf>
    <xf numFmtId="164" fontId="16" fillId="2" borderId="5" xfId="0" applyNumberFormat="1" applyFont="1" applyFill="1" applyBorder="1" applyAlignment="1">
      <alignment horizontal="center" vertical="center" wrapText="1"/>
    </xf>
    <xf numFmtId="0" fontId="14" fillId="0" borderId="5" xfId="0" applyFont="1" applyBorder="1" applyAlignment="1">
      <alignment vertical="center"/>
    </xf>
    <xf numFmtId="0" fontId="34" fillId="9" borderId="13" xfId="0" applyFont="1" applyFill="1" applyBorder="1" applyAlignment="1">
      <alignment horizontal="center" vertical="center"/>
    </xf>
    <xf numFmtId="0" fontId="35" fillId="2" borderId="13" xfId="0" applyFont="1" applyFill="1" applyBorder="1" applyAlignment="1">
      <alignment horizontal="center" vertical="center"/>
    </xf>
    <xf numFmtId="168" fontId="35" fillId="2" borderId="13" xfId="0" applyNumberFormat="1" applyFont="1" applyFill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167" fontId="36" fillId="0" borderId="13" xfId="0" applyNumberFormat="1" applyFont="1" applyBorder="1" applyAlignment="1">
      <alignment horizontal="center" vertical="center"/>
    </xf>
    <xf numFmtId="17" fontId="25" fillId="0" borderId="13" xfId="0" applyNumberFormat="1" applyFont="1" applyBorder="1" applyAlignment="1">
      <alignment horizontal="left" vertical="center" wrapText="1"/>
    </xf>
    <xf numFmtId="0" fontId="36" fillId="0" borderId="11" xfId="0" applyFont="1" applyBorder="1" applyAlignment="1">
      <alignment horizontal="center" vertical="center"/>
    </xf>
    <xf numFmtId="167" fontId="36" fillId="0" borderId="11" xfId="0" applyNumberFormat="1" applyFont="1" applyBorder="1" applyAlignment="1">
      <alignment horizontal="center" vertical="center"/>
    </xf>
    <xf numFmtId="164" fontId="13" fillId="0" borderId="31" xfId="0" applyNumberFormat="1" applyFont="1" applyBorder="1" applyAlignment="1">
      <alignment horizontal="right" vertical="center"/>
    </xf>
    <xf numFmtId="167" fontId="29" fillId="0" borderId="33" xfId="0" applyNumberFormat="1" applyFont="1" applyBorder="1" applyAlignment="1">
      <alignment vertical="center"/>
    </xf>
    <xf numFmtId="166" fontId="25" fillId="0" borderId="26" xfId="0" applyNumberFormat="1" applyFont="1" applyBorder="1" applyAlignment="1">
      <alignment horizontal="left" vertical="center"/>
    </xf>
    <xf numFmtId="166" fontId="25" fillId="0" borderId="13" xfId="0" applyNumberFormat="1" applyFont="1" applyBorder="1" applyAlignment="1">
      <alignment horizontal="left" vertical="center"/>
    </xf>
    <xf numFmtId="166" fontId="25" fillId="0" borderId="25" xfId="0" applyNumberFormat="1" applyFont="1" applyBorder="1" applyAlignment="1">
      <alignment horizontal="left" vertical="center"/>
    </xf>
    <xf numFmtId="0" fontId="25" fillId="0" borderId="35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left" vertical="center" wrapText="1"/>
    </xf>
    <xf numFmtId="166" fontId="25" fillId="0" borderId="27" xfId="0" applyNumberFormat="1" applyFont="1" applyBorder="1" applyAlignment="1">
      <alignment horizontal="left" vertical="center" wrapText="1"/>
    </xf>
    <xf numFmtId="166" fontId="25" fillId="0" borderId="23" xfId="0" applyNumberFormat="1" applyFont="1" applyBorder="1" applyAlignment="1">
      <alignment horizontal="left" vertical="center"/>
    </xf>
    <xf numFmtId="166" fontId="25" fillId="0" borderId="39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 wrapText="1"/>
    </xf>
    <xf numFmtId="0" fontId="13" fillId="0" borderId="26" xfId="0" applyFont="1" applyBorder="1" applyAlignment="1">
      <alignment horizontal="left" vertical="center" wrapText="1"/>
    </xf>
    <xf numFmtId="0" fontId="25" fillId="5" borderId="17" xfId="0" applyFont="1" applyFill="1" applyBorder="1" applyAlignment="1">
      <alignment horizontal="left" vertical="center" wrapText="1"/>
    </xf>
    <xf numFmtId="0" fontId="25" fillId="5" borderId="24" xfId="0" applyFont="1" applyFill="1" applyBorder="1" applyAlignment="1">
      <alignment horizontal="left" vertical="center" wrapText="1"/>
    </xf>
    <xf numFmtId="0" fontId="25" fillId="5" borderId="19" xfId="0" applyFont="1" applyFill="1" applyBorder="1" applyAlignment="1">
      <alignment horizontal="left" vertical="center" wrapText="1"/>
    </xf>
    <xf numFmtId="0" fontId="25" fillId="5" borderId="8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3" fillId="0" borderId="32" xfId="0" applyFont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3" fillId="5" borderId="1" xfId="0" applyFont="1" applyFill="1" applyBorder="1" applyAlignment="1">
      <alignment vertical="center" wrapText="1"/>
    </xf>
    <xf numFmtId="0" fontId="24" fillId="6" borderId="1" xfId="0" applyFont="1" applyFill="1" applyBorder="1" applyAlignment="1">
      <alignment horizontal="center" vertical="center"/>
    </xf>
    <xf numFmtId="0" fontId="24" fillId="6" borderId="20" xfId="0" applyFont="1" applyFill="1" applyBorder="1" applyAlignment="1">
      <alignment horizontal="center" vertical="center"/>
    </xf>
    <xf numFmtId="0" fontId="24" fillId="6" borderId="21" xfId="0" applyFont="1" applyFill="1" applyBorder="1" applyAlignment="1">
      <alignment horizontal="center" vertical="center"/>
    </xf>
    <xf numFmtId="0" fontId="32" fillId="7" borderId="13" xfId="0" applyFont="1" applyFill="1" applyBorder="1" applyAlignment="1">
      <alignment horizontal="center" vertical="center" wrapText="1"/>
    </xf>
    <xf numFmtId="166" fontId="25" fillId="0" borderId="2" xfId="0" applyNumberFormat="1" applyFont="1" applyBorder="1" applyAlignment="1">
      <alignment horizontal="left" vertical="center"/>
    </xf>
    <xf numFmtId="166" fontId="25" fillId="0" borderId="27" xfId="0" applyNumberFormat="1" applyFont="1" applyBorder="1" applyAlignment="1">
      <alignment horizontal="left" vertical="center"/>
    </xf>
    <xf numFmtId="166" fontId="13" fillId="0" borderId="1" xfId="0" applyNumberFormat="1" applyFont="1" applyBorder="1" applyAlignment="1">
      <alignment horizontal="center" vertical="center"/>
    </xf>
    <xf numFmtId="166" fontId="13" fillId="0" borderId="8" xfId="0" applyNumberFormat="1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3" fillId="5" borderId="2" xfId="0" applyFont="1" applyFill="1" applyBorder="1" applyAlignment="1">
      <alignment vertical="center" wrapText="1"/>
    </xf>
    <xf numFmtId="0" fontId="13" fillId="5" borderId="3" xfId="0" applyFont="1" applyFill="1" applyBorder="1" applyAlignment="1">
      <alignment vertical="center" wrapText="1"/>
    </xf>
    <xf numFmtId="166" fontId="25" fillId="0" borderId="1" xfId="0" applyNumberFormat="1" applyFont="1" applyBorder="1" applyAlignment="1">
      <alignment horizontal="left" vertical="center"/>
    </xf>
    <xf numFmtId="166" fontId="13" fillId="0" borderId="2" xfId="0" applyNumberFormat="1" applyFont="1" applyBorder="1" applyAlignment="1">
      <alignment horizontal="left" vertical="center"/>
    </xf>
    <xf numFmtId="166" fontId="25" fillId="0" borderId="20" xfId="0" applyNumberFormat="1" applyFont="1" applyBorder="1" applyAlignment="1">
      <alignment horizontal="left" vertical="center"/>
    </xf>
    <xf numFmtId="166" fontId="13" fillId="0" borderId="28" xfId="0" applyNumberFormat="1" applyFont="1" applyBorder="1" applyAlignment="1">
      <alignment horizontal="center" vertical="center"/>
    </xf>
    <xf numFmtId="166" fontId="13" fillId="0" borderId="10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right" vertical="center"/>
    </xf>
    <xf numFmtId="0" fontId="13" fillId="0" borderId="25" xfId="0" applyFont="1" applyBorder="1" applyAlignment="1">
      <alignment horizontal="left" vertical="center"/>
    </xf>
    <xf numFmtId="0" fontId="13" fillId="0" borderId="26" xfId="0" applyFont="1" applyBorder="1" applyAlignment="1">
      <alignment horizontal="left" vertical="center"/>
    </xf>
    <xf numFmtId="0" fontId="25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24" fillId="6" borderId="8" xfId="0" applyFont="1" applyFill="1" applyBorder="1" applyAlignment="1">
      <alignment horizontal="center" vertical="center"/>
    </xf>
    <xf numFmtId="0" fontId="12" fillId="0" borderId="9" xfId="0" applyFont="1" applyBorder="1" applyAlignment="1">
      <alignment vertical="center"/>
    </xf>
    <xf numFmtId="0" fontId="25" fillId="5" borderId="18" xfId="0" applyFont="1" applyFill="1" applyBorder="1" applyAlignment="1">
      <alignment horizontal="left" vertical="center" wrapText="1"/>
    </xf>
    <xf numFmtId="0" fontId="25" fillId="0" borderId="8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166" fontId="13" fillId="0" borderId="27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166" fontId="25" fillId="0" borderId="37" xfId="0" applyNumberFormat="1" applyFont="1" applyBorder="1" applyAlignment="1">
      <alignment horizontal="left" vertical="center"/>
    </xf>
    <xf numFmtId="0" fontId="24" fillId="6" borderId="2" xfId="0" applyFont="1" applyFill="1" applyBorder="1" applyAlignment="1">
      <alignment horizontal="center" vertical="center"/>
    </xf>
    <xf numFmtId="0" fontId="32" fillId="7" borderId="25" xfId="0" applyFont="1" applyFill="1" applyBorder="1" applyAlignment="1">
      <alignment horizontal="center" vertical="center" wrapText="1"/>
    </xf>
    <xf numFmtId="0" fontId="32" fillId="7" borderId="26" xfId="0" applyFont="1" applyFill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33" fillId="9" borderId="8" xfId="0" applyFont="1" applyFill="1" applyBorder="1" applyAlignment="1">
      <alignment horizontal="center" vertical="center" wrapText="1"/>
    </xf>
    <xf numFmtId="0" fontId="33" fillId="9" borderId="12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/>
    </xf>
    <xf numFmtId="0" fontId="12" fillId="0" borderId="21" xfId="0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vertical="center"/>
    </xf>
    <xf numFmtId="0" fontId="13" fillId="0" borderId="20" xfId="0" applyFont="1" applyBorder="1" applyAlignment="1">
      <alignment horizontal="center" vertical="center"/>
    </xf>
    <xf numFmtId="0" fontId="12" fillId="0" borderId="23" xfId="0" applyFont="1" applyBorder="1" applyAlignment="1">
      <alignment vertical="center"/>
    </xf>
    <xf numFmtId="0" fontId="27" fillId="0" borderId="1" xfId="0" applyFont="1" applyBorder="1" applyAlignment="1">
      <alignment horizontal="right" vertical="center"/>
    </xf>
    <xf numFmtId="0" fontId="27" fillId="0" borderId="27" xfId="0" applyFont="1" applyBorder="1" applyAlignment="1">
      <alignment horizontal="right" vertical="center"/>
    </xf>
    <xf numFmtId="0" fontId="13" fillId="5" borderId="15" xfId="0" applyFont="1" applyFill="1" applyBorder="1" applyAlignment="1">
      <alignment vertical="center" wrapText="1"/>
    </xf>
    <xf numFmtId="0" fontId="12" fillId="0" borderId="11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25" fillId="5" borderId="20" xfId="0" applyFont="1" applyFill="1" applyBorder="1" applyAlignment="1">
      <alignment vertical="center" wrapText="1"/>
    </xf>
    <xf numFmtId="0" fontId="34" fillId="9" borderId="33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68" fontId="31" fillId="2" borderId="1" xfId="0" applyNumberFormat="1" applyFont="1" applyFill="1" applyBorder="1" applyAlignment="1">
      <alignment horizontal="center" vertical="center" wrapText="1"/>
    </xf>
    <xf numFmtId="168" fontId="31" fillId="2" borderId="2" xfId="0" applyNumberFormat="1" applyFont="1" applyFill="1" applyBorder="1" applyAlignment="1">
      <alignment horizontal="center" vertical="center" wrapText="1"/>
    </xf>
    <xf numFmtId="168" fontId="31" fillId="2" borderId="3" xfId="0" applyNumberFormat="1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 wrapText="1"/>
    </xf>
    <xf numFmtId="166" fontId="13" fillId="0" borderId="13" xfId="0" applyNumberFormat="1" applyFont="1" applyBorder="1" applyAlignment="1">
      <alignment horizontal="left" vertical="center"/>
    </xf>
    <xf numFmtId="166" fontId="13" fillId="0" borderId="23" xfId="0" applyNumberFormat="1" applyFont="1" applyBorder="1" applyAlignment="1">
      <alignment horizontal="left" vertical="center"/>
    </xf>
    <xf numFmtId="166" fontId="13" fillId="0" borderId="8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166" fontId="13" fillId="0" borderId="20" xfId="0" applyNumberFormat="1" applyFont="1" applyBorder="1" applyAlignment="1">
      <alignment horizontal="left" vertical="center"/>
    </xf>
    <xf numFmtId="166" fontId="13" fillId="0" borderId="21" xfId="0" applyNumberFormat="1" applyFont="1" applyBorder="1" applyAlignment="1">
      <alignment horizontal="left" vertical="center"/>
    </xf>
    <xf numFmtId="166" fontId="13" fillId="0" borderId="1" xfId="0" applyNumberFormat="1" applyFont="1" applyBorder="1" applyAlignment="1">
      <alignment horizontal="left" vertical="center"/>
    </xf>
    <xf numFmtId="166" fontId="13" fillId="0" borderId="3" xfId="0" applyNumberFormat="1" applyFont="1" applyBorder="1" applyAlignment="1">
      <alignment horizontal="left" vertical="center"/>
    </xf>
    <xf numFmtId="166" fontId="13" fillId="0" borderId="27" xfId="0" applyNumberFormat="1" applyFont="1" applyBorder="1" applyAlignment="1">
      <alignment horizontal="left" vertical="center"/>
    </xf>
    <xf numFmtId="0" fontId="25" fillId="0" borderId="21" xfId="0" applyFont="1" applyBorder="1" applyAlignment="1">
      <alignment horizontal="center" vertical="center"/>
    </xf>
    <xf numFmtId="166" fontId="13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right" vertical="center"/>
    </xf>
    <xf numFmtId="0" fontId="1" fillId="0" borderId="13" xfId="0" applyFont="1" applyBorder="1" applyAlignment="1">
      <alignment vertical="center"/>
    </xf>
  </cellXfs>
  <cellStyles count="1">
    <cellStyle name="Normal" xfId="0" builtinId="0"/>
  </cellStyles>
  <dxfs count="78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34"/>
  <sheetViews>
    <sheetView topLeftCell="A7" zoomScaleNormal="100" workbookViewId="0">
      <selection activeCell="I11" sqref="I11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35" t="s">
        <v>62</v>
      </c>
      <c r="B1" s="135"/>
      <c r="C1" s="135"/>
      <c r="D1" s="135"/>
      <c r="E1" s="135"/>
      <c r="F1" s="135"/>
      <c r="G1" s="1"/>
      <c r="H1" s="135" t="s">
        <v>196</v>
      </c>
      <c r="I1" s="135"/>
    </row>
    <row r="2" spans="1:25" ht="21">
      <c r="A2" s="170" t="s">
        <v>193</v>
      </c>
      <c r="B2" s="171"/>
      <c r="C2" s="171"/>
      <c r="D2" s="188" t="s">
        <v>194</v>
      </c>
      <c r="E2" s="188"/>
      <c r="F2" s="188"/>
      <c r="H2" s="96" t="s">
        <v>1</v>
      </c>
      <c r="I2" s="96" t="s">
        <v>197</v>
      </c>
    </row>
    <row r="3" spans="1:25" ht="30" customHeight="1">
      <c r="A3" s="3" t="s">
        <v>0</v>
      </c>
      <c r="B3" s="3" t="s">
        <v>82</v>
      </c>
      <c r="C3" s="4">
        <v>4775.82</v>
      </c>
      <c r="D3" s="93" t="s">
        <v>0</v>
      </c>
      <c r="E3" s="93" t="s">
        <v>82</v>
      </c>
      <c r="F3" s="94">
        <v>9675.82</v>
      </c>
      <c r="G3" s="6"/>
      <c r="H3" s="97" t="s">
        <v>198</v>
      </c>
      <c r="I3" s="98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80</v>
      </c>
      <c r="C4" s="4">
        <v>20</v>
      </c>
      <c r="D4" s="3"/>
      <c r="E4" s="3" t="s">
        <v>80</v>
      </c>
      <c r="F4" s="4">
        <v>20</v>
      </c>
      <c r="G4" s="6"/>
      <c r="H4" s="97" t="s">
        <v>199</v>
      </c>
      <c r="I4" s="98">
        <f>E102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81</v>
      </c>
      <c r="C5" s="4">
        <v>28.5</v>
      </c>
      <c r="D5" s="3"/>
      <c r="E5" s="3" t="s">
        <v>81</v>
      </c>
      <c r="F5" s="4">
        <v>20.2</v>
      </c>
      <c r="G5" s="6"/>
      <c r="H5" s="97" t="s">
        <v>200</v>
      </c>
      <c r="I5" s="98">
        <f>E121</f>
        <v>7348.619999999999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7" t="s">
        <v>201</v>
      </c>
      <c r="I6" s="98">
        <f>'July 2024 - September 2024'!E89</f>
        <v>3651.119999999999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159</v>
      </c>
      <c r="C7" s="55">
        <v>0</v>
      </c>
      <c r="D7" s="3"/>
      <c r="E7" s="34" t="s">
        <v>159</v>
      </c>
      <c r="F7" s="55">
        <v>0</v>
      </c>
      <c r="G7" s="6"/>
      <c r="H7" s="97" t="s">
        <v>202</v>
      </c>
      <c r="I7" s="98">
        <f>'July 2024 - September 2024'!E97</f>
        <v>2742.119999999999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150</v>
      </c>
      <c r="C8" s="4">
        <v>0</v>
      </c>
      <c r="D8" s="3"/>
      <c r="E8" s="34" t="s">
        <v>150</v>
      </c>
      <c r="F8" s="4">
        <v>0</v>
      </c>
      <c r="G8" s="6"/>
      <c r="H8" s="97" t="s">
        <v>203</v>
      </c>
      <c r="I8" s="98">
        <f>'July 2024 - September 2024'!E106</f>
        <v>2259.119999999999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151</v>
      </c>
      <c r="C9" s="4">
        <v>2</v>
      </c>
      <c r="D9" s="3"/>
      <c r="E9" s="34" t="s">
        <v>151</v>
      </c>
      <c r="F9" s="4">
        <v>2</v>
      </c>
      <c r="G9" s="6"/>
      <c r="H9" s="97" t="s">
        <v>204</v>
      </c>
      <c r="I9" s="98">
        <f>'October 2024 - December 2024'!E85</f>
        <v>1576.119999999999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35.6</v>
      </c>
      <c r="D10" s="3"/>
      <c r="E10" s="34" t="s">
        <v>48</v>
      </c>
      <c r="F10" s="55">
        <v>35.6</v>
      </c>
      <c r="G10" s="6"/>
      <c r="H10" s="97" t="s">
        <v>205</v>
      </c>
      <c r="I10" s="98">
        <f>'October 2024 - December 2024'!E92</f>
        <v>1093.119999999999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4861.92</v>
      </c>
      <c r="D11" s="3"/>
      <c r="E11" s="62" t="s">
        <v>57</v>
      </c>
      <c r="F11" s="55">
        <f>SUM(F3:F10)</f>
        <v>9753.6200000000008</v>
      </c>
      <c r="G11" s="6"/>
      <c r="H11" s="97" t="s">
        <v>206</v>
      </c>
      <c r="I11" s="98">
        <f>'October 2024 - December 2024'!E100</f>
        <v>610.11999999999898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129</v>
      </c>
      <c r="C12" s="191">
        <f>-C83</f>
        <v>-17739</v>
      </c>
      <c r="D12" s="192"/>
      <c r="E12" s="192"/>
      <c r="F12" s="193"/>
      <c r="G12" s="6"/>
      <c r="H12" s="97" t="s">
        <v>207</v>
      </c>
      <c r="I12" s="98">
        <f>'January 2025 - March 2025'!E84</f>
        <v>627.11999999999898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7" t="s">
        <v>208</v>
      </c>
      <c r="I13" s="98">
        <f>'January 2025 - March 2025'!E91</f>
        <v>644.11999999999898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7" t="s">
        <v>209</v>
      </c>
      <c r="I14" s="98">
        <f>'January 2025 - March 2025'!E99</f>
        <v>661.11999999999898</v>
      </c>
    </row>
    <row r="15" spans="1:25" ht="30" customHeight="1">
      <c r="A15" s="173" t="s">
        <v>58</v>
      </c>
      <c r="B15" s="154"/>
      <c r="C15" s="154"/>
      <c r="D15" s="154"/>
      <c r="E15" s="126"/>
      <c r="G15" s="13"/>
      <c r="H15" s="97" t="s">
        <v>210</v>
      </c>
      <c r="I15" s="98">
        <f>'April 2025 - June 2025'!E84</f>
        <v>478.11999999999898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72" t="s">
        <v>3</v>
      </c>
      <c r="D16" s="130"/>
      <c r="E16" s="16" t="s">
        <v>4</v>
      </c>
      <c r="H16" s="97" t="s">
        <v>211</v>
      </c>
      <c r="I16" s="98">
        <f>'April 2025 - June 2025'!E91</f>
        <v>456.11999999999898</v>
      </c>
    </row>
    <row r="17" spans="1:25" ht="30" customHeight="1">
      <c r="A17" s="2" t="s">
        <v>63</v>
      </c>
      <c r="B17" s="2" t="s">
        <v>5</v>
      </c>
      <c r="C17" s="189" t="s">
        <v>6</v>
      </c>
      <c r="D17" s="190"/>
      <c r="E17" s="17">
        <v>2405</v>
      </c>
      <c r="H17" s="97" t="s">
        <v>212</v>
      </c>
      <c r="I17" s="98">
        <f>'April 2025 - June 2025'!E99</f>
        <v>973.11999999999898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7" t="s">
        <v>213</v>
      </c>
      <c r="I18" s="98">
        <f>'July 2025 - September 2025'!E84</f>
        <v>1490.119999999999</v>
      </c>
    </row>
    <row r="19" spans="1:25" ht="30" customHeight="1">
      <c r="A19" s="10"/>
      <c r="B19" s="10"/>
      <c r="H19" s="97" t="s">
        <v>214</v>
      </c>
      <c r="I19" s="98">
        <f>'July 2025 - September 2025'!E91</f>
        <v>2007.119999999999</v>
      </c>
    </row>
    <row r="20" spans="1:25" ht="30" customHeight="1">
      <c r="A20" s="173" t="s">
        <v>59</v>
      </c>
      <c r="B20" s="154"/>
      <c r="C20" s="154"/>
      <c r="D20" s="154"/>
      <c r="E20" s="126"/>
      <c r="G20" s="13"/>
      <c r="H20" s="97" t="s">
        <v>215</v>
      </c>
      <c r="I20" s="98">
        <f>'July 2025 - September 2025'!E99</f>
        <v>2524.119999999999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69" t="s">
        <v>1</v>
      </c>
      <c r="B21" s="70" t="s">
        <v>2</v>
      </c>
      <c r="C21" s="174" t="s">
        <v>3</v>
      </c>
      <c r="D21" s="175"/>
      <c r="E21" s="71" t="s">
        <v>4</v>
      </c>
    </row>
    <row r="22" spans="1:25" ht="30" customHeight="1">
      <c r="A22" s="31" t="s">
        <v>64</v>
      </c>
      <c r="B22" s="31" t="s">
        <v>5</v>
      </c>
      <c r="C22" s="176" t="s">
        <v>6</v>
      </c>
      <c r="D22" s="177"/>
      <c r="E22" s="65">
        <v>2405</v>
      </c>
      <c r="H22" s="165" t="s">
        <v>216</v>
      </c>
      <c r="I22" s="166"/>
    </row>
    <row r="23" spans="1:25" ht="30" customHeight="1">
      <c r="A23" s="31" t="s">
        <v>128</v>
      </c>
      <c r="B23" s="31" t="s">
        <v>5</v>
      </c>
      <c r="C23" s="149" t="s">
        <v>86</v>
      </c>
      <c r="D23" s="150"/>
      <c r="E23" s="65">
        <v>1035</v>
      </c>
      <c r="H23" s="96" t="s">
        <v>217</v>
      </c>
      <c r="I23" s="96" t="s">
        <v>218</v>
      </c>
    </row>
    <row r="24" spans="1:25" ht="30" customHeight="1">
      <c r="A24" s="44"/>
      <c r="B24" s="44"/>
      <c r="C24" s="45"/>
      <c r="D24" s="46" t="s">
        <v>7</v>
      </c>
      <c r="E24" s="47">
        <f>SUM(E22:E23)</f>
        <v>3440</v>
      </c>
      <c r="H24" s="97" t="s">
        <v>225</v>
      </c>
      <c r="I24" s="100">
        <f>-C83</f>
        <v>-17739</v>
      </c>
    </row>
    <row r="25" spans="1:25" ht="30" customHeight="1">
      <c r="A25" s="10"/>
      <c r="B25" s="10"/>
      <c r="C25" s="1"/>
      <c r="D25" s="49"/>
      <c r="E25" s="50"/>
      <c r="H25" s="97" t="s">
        <v>219</v>
      </c>
      <c r="I25" s="100">
        <f>(-C83+SUM(E96,E108))</f>
        <v>-12739</v>
      </c>
    </row>
    <row r="26" spans="1:25" ht="30" customHeight="1">
      <c r="A26" s="173" t="s">
        <v>60</v>
      </c>
      <c r="B26" s="154"/>
      <c r="C26" s="154"/>
      <c r="D26" s="154"/>
      <c r="E26" s="126"/>
      <c r="G26" s="13"/>
      <c r="H26" s="99" t="s">
        <v>220</v>
      </c>
      <c r="I26" s="100">
        <f>('July 2024 - September 2024'!C5)</f>
        <v>-5939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4" t="s">
        <v>1</v>
      </c>
      <c r="B27" s="15" t="s">
        <v>2</v>
      </c>
      <c r="C27" s="172" t="s">
        <v>3</v>
      </c>
      <c r="D27" s="130"/>
      <c r="E27" s="71" t="s">
        <v>4</v>
      </c>
      <c r="H27" s="97" t="s">
        <v>221</v>
      </c>
      <c r="I27" s="100">
        <f>('October 2024 - December 2024'!C5)</f>
        <v>-2739</v>
      </c>
    </row>
    <row r="28" spans="1:25" ht="30" customHeight="1">
      <c r="A28" s="25" t="s">
        <v>65</v>
      </c>
      <c r="B28" s="25" t="s">
        <v>5</v>
      </c>
      <c r="C28" s="178" t="s">
        <v>6</v>
      </c>
      <c r="D28" s="179"/>
      <c r="E28" s="84">
        <v>2405</v>
      </c>
      <c r="H28" s="99" t="s">
        <v>222</v>
      </c>
      <c r="I28" s="100">
        <f>('January 2025 - March 2025'!C5)</f>
        <v>-1239</v>
      </c>
    </row>
    <row r="29" spans="1:25" ht="30" customHeight="1">
      <c r="A29" s="31" t="s">
        <v>152</v>
      </c>
      <c r="B29" s="31" t="s">
        <v>153</v>
      </c>
      <c r="C29" s="149" t="s">
        <v>154</v>
      </c>
      <c r="D29" s="150"/>
      <c r="E29" s="65">
        <v>150</v>
      </c>
      <c r="H29" s="99" t="s">
        <v>223</v>
      </c>
      <c r="I29" s="100">
        <f>('April 2025 - June 2025'!C5)</f>
        <v>0</v>
      </c>
    </row>
    <row r="30" spans="1:25" ht="30" customHeight="1">
      <c r="A30" s="85" t="s">
        <v>155</v>
      </c>
      <c r="B30" s="85" t="s">
        <v>25</v>
      </c>
      <c r="C30" s="119" t="s">
        <v>156</v>
      </c>
      <c r="D30" s="120"/>
      <c r="E30" s="86">
        <v>7700</v>
      </c>
      <c r="H30" s="99" t="s">
        <v>224</v>
      </c>
      <c r="I30" s="100">
        <f>('July 2025 - September 2025'!C5)</f>
        <v>0</v>
      </c>
    </row>
    <row r="31" spans="1:25" ht="30" customHeight="1">
      <c r="A31" s="85" t="s">
        <v>126</v>
      </c>
      <c r="B31" s="85" t="s">
        <v>125</v>
      </c>
      <c r="C31" s="127" t="s">
        <v>127</v>
      </c>
      <c r="D31" s="127"/>
      <c r="E31" s="86">
        <v>50</v>
      </c>
      <c r="H31" s="73"/>
      <c r="I31" s="73"/>
    </row>
    <row r="32" spans="1:25" ht="30" customHeight="1">
      <c r="A32" s="85" t="s">
        <v>230</v>
      </c>
      <c r="B32" s="85" t="s">
        <v>231</v>
      </c>
      <c r="C32" s="119" t="s">
        <v>232</v>
      </c>
      <c r="D32" s="120"/>
      <c r="E32" s="86">
        <v>9350</v>
      </c>
      <c r="H32" s="102"/>
      <c r="I32" s="103"/>
    </row>
    <row r="33" spans="1:5" ht="30" customHeight="1">
      <c r="A33" s="10"/>
      <c r="B33" s="10"/>
      <c r="C33" s="1"/>
      <c r="D33" s="46" t="s">
        <v>7</v>
      </c>
      <c r="E33" s="47">
        <f>SUM(E28:E32)</f>
        <v>19655</v>
      </c>
    </row>
    <row r="34" spans="1:5" ht="13.15" customHeight="1">
      <c r="A34" s="10"/>
      <c r="B34" s="10"/>
      <c r="C34" s="1"/>
      <c r="D34" s="49"/>
      <c r="E34" s="50"/>
    </row>
    <row r="35" spans="1:5" ht="13.5" customHeight="1">
      <c r="A35" s="10"/>
      <c r="B35" s="10"/>
      <c r="C35" s="1"/>
      <c r="D35" s="49"/>
      <c r="E35" s="50"/>
    </row>
    <row r="36" spans="1:5" ht="13.5" customHeight="1">
      <c r="A36" s="10"/>
      <c r="B36" s="10"/>
    </row>
    <row r="37" spans="1:5" ht="13.5" customHeight="1">
      <c r="A37" s="128" t="s">
        <v>61</v>
      </c>
      <c r="B37" s="129"/>
      <c r="C37" s="130"/>
    </row>
    <row r="38" spans="1:5" ht="13.5" customHeight="1">
      <c r="A38" s="19" t="s">
        <v>2</v>
      </c>
      <c r="B38" s="19" t="s">
        <v>3</v>
      </c>
      <c r="C38" s="20" t="s">
        <v>4</v>
      </c>
      <c r="D38" s="21"/>
    </row>
    <row r="39" spans="1:5" ht="13.5" customHeight="1">
      <c r="A39" s="131" t="s">
        <v>8</v>
      </c>
      <c r="B39" s="129"/>
      <c r="C39" s="130"/>
    </row>
    <row r="40" spans="1:5" ht="13.5" customHeight="1">
      <c r="A40" s="24" t="s">
        <v>30</v>
      </c>
      <c r="B40" s="2"/>
      <c r="C40" s="18">
        <v>204</v>
      </c>
    </row>
    <row r="41" spans="1:5" ht="13.5" customHeight="1">
      <c r="A41" s="29" t="s">
        <v>125</v>
      </c>
      <c r="B41" s="25"/>
      <c r="C41" s="26">
        <v>42</v>
      </c>
    </row>
    <row r="42" spans="1:5" ht="13.5" customHeight="1">
      <c r="A42" s="25" t="s">
        <v>9</v>
      </c>
      <c r="B42" s="25" t="s">
        <v>10</v>
      </c>
      <c r="C42" s="26">
        <v>197</v>
      </c>
    </row>
    <row r="43" spans="1:5" ht="13.5" customHeight="1">
      <c r="A43" s="27"/>
      <c r="B43" s="24" t="s">
        <v>32</v>
      </c>
      <c r="C43" s="28">
        <f>SUM(C40:C42)</f>
        <v>443</v>
      </c>
    </row>
    <row r="44" spans="1:5" ht="13.5" customHeight="1">
      <c r="A44" s="182" t="s">
        <v>135</v>
      </c>
      <c r="B44" s="183"/>
      <c r="C44" s="184"/>
    </row>
    <row r="45" spans="1:5" ht="13.5" customHeight="1">
      <c r="A45" s="185"/>
      <c r="B45" s="125"/>
      <c r="C45" s="186"/>
    </row>
    <row r="46" spans="1:5" ht="13.5" customHeight="1">
      <c r="A46" s="2" t="s">
        <v>12</v>
      </c>
      <c r="B46" s="2"/>
      <c r="C46" s="17">
        <v>0</v>
      </c>
    </row>
    <row r="47" spans="1:5" ht="13.5" customHeight="1">
      <c r="A47" s="2" t="s">
        <v>13</v>
      </c>
      <c r="B47" s="2"/>
      <c r="C47" s="9">
        <v>0</v>
      </c>
    </row>
    <row r="48" spans="1:5" ht="13.5" customHeight="1">
      <c r="A48" s="2" t="s">
        <v>14</v>
      </c>
      <c r="B48" s="2"/>
      <c r="C48" s="9">
        <v>0</v>
      </c>
    </row>
    <row r="49" spans="1:3" ht="13.5" customHeight="1">
      <c r="A49" s="2" t="s">
        <v>15</v>
      </c>
      <c r="B49" s="2"/>
      <c r="C49" s="9">
        <v>0</v>
      </c>
    </row>
    <row r="50" spans="1:3" ht="13.5" customHeight="1">
      <c r="A50" s="2"/>
      <c r="B50" s="2" t="s">
        <v>16</v>
      </c>
      <c r="C50" s="9">
        <f>SUM(C46:C49)</f>
        <v>0</v>
      </c>
    </row>
    <row r="51" spans="1:3" ht="13.5" customHeight="1">
      <c r="A51" s="131" t="s">
        <v>17</v>
      </c>
      <c r="B51" s="129"/>
      <c r="C51" s="130"/>
    </row>
    <row r="52" spans="1:3" ht="13.5" customHeight="1">
      <c r="A52" s="2" t="s">
        <v>18</v>
      </c>
      <c r="B52" s="2" t="s">
        <v>19</v>
      </c>
      <c r="C52" s="18">
        <v>0</v>
      </c>
    </row>
    <row r="53" spans="1:3" ht="13.5" customHeight="1">
      <c r="A53" s="2" t="s">
        <v>20</v>
      </c>
      <c r="B53" s="2" t="s">
        <v>21</v>
      </c>
      <c r="C53" s="18">
        <v>0</v>
      </c>
    </row>
    <row r="54" spans="1:3" ht="13.5" customHeight="1">
      <c r="A54" s="2"/>
      <c r="B54" s="24" t="s">
        <v>33</v>
      </c>
      <c r="C54" s="18">
        <f>SUM(C52:C53)</f>
        <v>0</v>
      </c>
    </row>
    <row r="55" spans="1:3" ht="13.5" customHeight="1">
      <c r="A55" s="131" t="s">
        <v>50</v>
      </c>
      <c r="B55" s="141"/>
      <c r="C55" s="142"/>
    </row>
    <row r="56" spans="1:3" ht="13.5" customHeight="1">
      <c r="A56" s="2" t="s">
        <v>51</v>
      </c>
      <c r="B56" s="2" t="s">
        <v>53</v>
      </c>
      <c r="C56" s="17">
        <v>0</v>
      </c>
    </row>
    <row r="57" spans="1:3" ht="13.5" customHeight="1">
      <c r="A57" s="25"/>
      <c r="B57" s="29" t="s">
        <v>69</v>
      </c>
      <c r="C57" s="30">
        <v>0</v>
      </c>
    </row>
    <row r="58" spans="1:3" ht="13.5" customHeight="1">
      <c r="A58" s="25"/>
      <c r="B58" s="25" t="s">
        <v>83</v>
      </c>
      <c r="C58" s="30">
        <v>0</v>
      </c>
    </row>
    <row r="59" spans="1:3" ht="13.5" customHeight="1">
      <c r="A59" s="25"/>
      <c r="B59" s="29" t="s">
        <v>52</v>
      </c>
      <c r="C59" s="30">
        <f>SUM(C56:C58)</f>
        <v>0</v>
      </c>
    </row>
    <row r="60" spans="1:3" ht="13.5" customHeight="1">
      <c r="A60" s="131" t="s">
        <v>22</v>
      </c>
      <c r="B60" s="141"/>
      <c r="C60" s="142"/>
    </row>
    <row r="61" spans="1:3" ht="13.5" customHeight="1">
      <c r="A61" s="2" t="s">
        <v>23</v>
      </c>
      <c r="B61" s="2" t="s">
        <v>24</v>
      </c>
      <c r="C61" s="17">
        <v>0</v>
      </c>
    </row>
    <row r="62" spans="1:3" ht="13.5" customHeight="1">
      <c r="A62" s="25"/>
      <c r="B62" s="29" t="s">
        <v>34</v>
      </c>
      <c r="C62" s="30">
        <f>SUM(C61)</f>
        <v>0</v>
      </c>
    </row>
    <row r="63" spans="1:3" ht="13.5" customHeight="1">
      <c r="A63" s="187" t="s">
        <v>54</v>
      </c>
      <c r="B63" s="179"/>
      <c r="C63" s="175"/>
    </row>
    <row r="64" spans="1:3" ht="33" customHeight="1">
      <c r="A64" s="31" t="s">
        <v>55</v>
      </c>
      <c r="B64" s="32" t="s">
        <v>56</v>
      </c>
      <c r="C64" s="33">
        <v>0</v>
      </c>
    </row>
    <row r="65" spans="1:3" ht="19.899999999999999" customHeight="1">
      <c r="A65" s="31"/>
      <c r="B65" s="32" t="s">
        <v>57</v>
      </c>
      <c r="C65" s="33">
        <f>SUM(C64)</f>
        <v>0</v>
      </c>
    </row>
    <row r="66" spans="1:3" ht="13.5" customHeight="1">
      <c r="A66" s="124" t="s">
        <v>35</v>
      </c>
      <c r="B66" s="125"/>
      <c r="C66" s="126"/>
    </row>
    <row r="67" spans="1:3" ht="13.5" customHeight="1">
      <c r="A67" s="25" t="s">
        <v>66</v>
      </c>
      <c r="B67" s="25"/>
      <c r="C67" s="17">
        <v>0</v>
      </c>
    </row>
    <row r="68" spans="1:3" ht="15" customHeight="1">
      <c r="A68" s="27" t="s">
        <v>68</v>
      </c>
      <c r="B68" s="27" t="s">
        <v>67</v>
      </c>
      <c r="C68" s="17">
        <v>0</v>
      </c>
    </row>
    <row r="69" spans="1:3" ht="13.5" customHeight="1">
      <c r="A69" s="8" t="s">
        <v>25</v>
      </c>
      <c r="B69" s="8" t="s">
        <v>26</v>
      </c>
      <c r="C69" s="17">
        <v>0</v>
      </c>
    </row>
    <row r="70" spans="1:3" ht="13.5" customHeight="1">
      <c r="A70" s="31"/>
      <c r="B70" s="32" t="s">
        <v>36</v>
      </c>
      <c r="C70" s="33">
        <f>SUM(C67:C69)</f>
        <v>0</v>
      </c>
    </row>
    <row r="71" spans="1:3" ht="13.5" customHeight="1">
      <c r="A71" s="121" t="s">
        <v>31</v>
      </c>
      <c r="B71" s="122"/>
      <c r="C71" s="123"/>
    </row>
    <row r="72" spans="1:3" ht="13.5" customHeight="1">
      <c r="A72" s="56" t="s">
        <v>42</v>
      </c>
      <c r="B72" s="61" t="s">
        <v>49</v>
      </c>
      <c r="C72" s="58">
        <v>300</v>
      </c>
    </row>
    <row r="73" spans="1:3" ht="13.5" customHeight="1">
      <c r="A73" s="57" t="s">
        <v>79</v>
      </c>
      <c r="B73" s="83" t="s">
        <v>130</v>
      </c>
      <c r="C73" s="59">
        <v>0</v>
      </c>
    </row>
    <row r="74" spans="1:3" ht="13.5" customHeight="1">
      <c r="A74" s="57" t="s">
        <v>70</v>
      </c>
      <c r="B74" s="83" t="s">
        <v>157</v>
      </c>
      <c r="C74" s="59">
        <v>0</v>
      </c>
    </row>
    <row r="75" spans="1:3" ht="13.5" customHeight="1">
      <c r="A75" s="29" t="s">
        <v>46</v>
      </c>
      <c r="B75" s="60" t="s">
        <v>101</v>
      </c>
      <c r="C75" s="30">
        <v>760</v>
      </c>
    </row>
    <row r="76" spans="1:3" ht="13.5" customHeight="1">
      <c r="A76" s="27"/>
      <c r="B76" s="37" t="s">
        <v>43</v>
      </c>
      <c r="C76" s="38">
        <f>SUM(C72:C75)</f>
        <v>1060</v>
      </c>
    </row>
    <row r="77" spans="1:3" ht="13.5" customHeight="1">
      <c r="A77" s="27"/>
      <c r="B77" s="52" t="s">
        <v>57</v>
      </c>
      <c r="C77" s="38">
        <f>C43+C50+C54+C59+C62+C65+C70+C76</f>
        <v>1503</v>
      </c>
    </row>
    <row r="78" spans="1:3" ht="13.5" customHeight="1">
      <c r="A78" s="121" t="s">
        <v>44</v>
      </c>
      <c r="B78" s="155"/>
      <c r="C78" s="123"/>
    </row>
    <row r="79" spans="1:3" ht="13.5" customHeight="1">
      <c r="A79" s="41" t="s">
        <v>47</v>
      </c>
      <c r="B79" s="37"/>
      <c r="C79" s="48">
        <v>12739</v>
      </c>
    </row>
    <row r="80" spans="1:3" ht="13.5" customHeight="1">
      <c r="A80" s="68" t="s">
        <v>84</v>
      </c>
      <c r="B80" s="37"/>
      <c r="C80" s="48">
        <v>5000</v>
      </c>
    </row>
    <row r="81" spans="1:8" ht="60">
      <c r="A81" s="63" t="s">
        <v>74</v>
      </c>
      <c r="B81" s="53"/>
      <c r="C81" s="48">
        <v>0</v>
      </c>
    </row>
    <row r="82" spans="1:8" ht="45">
      <c r="A82" s="78" t="s">
        <v>131</v>
      </c>
      <c r="B82" s="53"/>
      <c r="C82" s="48">
        <v>0</v>
      </c>
    </row>
    <row r="83" spans="1:8" ht="13.5" customHeight="1">
      <c r="A83" s="27"/>
      <c r="B83" s="54" t="s">
        <v>45</v>
      </c>
      <c r="C83" s="48">
        <f>SUM(C79:C82)</f>
        <v>17739</v>
      </c>
    </row>
    <row r="84" spans="1:8" ht="13.5" customHeight="1">
      <c r="A84" s="31"/>
      <c r="B84" s="39" t="s">
        <v>27</v>
      </c>
      <c r="C84" s="40">
        <f>C77</f>
        <v>1503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32" t="s">
        <v>168</v>
      </c>
      <c r="B87" s="164"/>
      <c r="C87" s="164"/>
      <c r="D87" s="164"/>
      <c r="E87" s="162"/>
    </row>
    <row r="88" spans="1:8" ht="13.5" customHeight="1">
      <c r="A88" s="133" t="s">
        <v>38</v>
      </c>
      <c r="B88" s="134"/>
      <c r="C88" s="133" t="s">
        <v>37</v>
      </c>
      <c r="D88" s="134"/>
      <c r="E88" s="42" t="s">
        <v>4</v>
      </c>
    </row>
    <row r="89" spans="1:8" ht="13.5" customHeight="1">
      <c r="A89" s="113" t="s">
        <v>40</v>
      </c>
      <c r="B89" s="114"/>
      <c r="C89" s="146"/>
      <c r="D89" s="147"/>
      <c r="E89" s="43">
        <f>C84</f>
        <v>1503</v>
      </c>
    </row>
    <row r="90" spans="1:8" ht="13.5" customHeight="1">
      <c r="C90" s="180" t="s">
        <v>41</v>
      </c>
      <c r="D90" s="181"/>
      <c r="E90" s="36">
        <f>I3</f>
        <v>0</v>
      </c>
    </row>
    <row r="91" spans="1:8" ht="13.5" customHeight="1"/>
    <row r="92" spans="1:8" ht="13.5" customHeight="1">
      <c r="A92" s="132" t="s">
        <v>169</v>
      </c>
      <c r="B92" s="129"/>
      <c r="C92" s="129"/>
      <c r="D92" s="129"/>
      <c r="E92" s="130"/>
    </row>
    <row r="93" spans="1:8" ht="13.5" customHeight="1">
      <c r="A93" s="132" t="s">
        <v>38</v>
      </c>
      <c r="B93" s="162"/>
      <c r="C93" s="132" t="s">
        <v>37</v>
      </c>
      <c r="D93" s="130"/>
      <c r="E93" s="22" t="s">
        <v>4</v>
      </c>
    </row>
    <row r="94" spans="1:8" ht="13.5" customHeight="1">
      <c r="A94" s="160" t="s">
        <v>72</v>
      </c>
      <c r="B94" s="161"/>
      <c r="C94" s="138"/>
      <c r="D94" s="158"/>
      <c r="E94" s="36">
        <f>E90</f>
        <v>0</v>
      </c>
    </row>
    <row r="95" spans="1:8" ht="13.5" customHeight="1">
      <c r="A95" s="167" t="s">
        <v>77</v>
      </c>
      <c r="B95" s="167"/>
      <c r="C95" s="143" t="s">
        <v>78</v>
      </c>
      <c r="D95" s="144"/>
      <c r="E95" s="51">
        <v>0</v>
      </c>
    </row>
    <row r="96" spans="1:8" ht="13.5" customHeight="1">
      <c r="A96" s="168"/>
      <c r="B96" s="168"/>
      <c r="C96" s="145" t="s">
        <v>186</v>
      </c>
      <c r="D96" s="117"/>
      <c r="E96" s="72">
        <v>1000</v>
      </c>
    </row>
    <row r="97" spans="1:5" ht="13.5" customHeight="1">
      <c r="A97" s="168"/>
      <c r="B97" s="168"/>
      <c r="C97" s="108" t="s">
        <v>187</v>
      </c>
      <c r="D97" s="106"/>
      <c r="E97" s="51">
        <v>140</v>
      </c>
    </row>
    <row r="98" spans="1:5" ht="13.5" customHeight="1">
      <c r="A98" s="168"/>
      <c r="B98" s="168"/>
      <c r="C98" s="108" t="s">
        <v>188</v>
      </c>
      <c r="D98" s="106"/>
      <c r="E98" s="51">
        <v>68</v>
      </c>
    </row>
    <row r="99" spans="1:5" ht="13.5" customHeight="1">
      <c r="A99" s="168"/>
      <c r="B99" s="168"/>
      <c r="C99" s="92" t="s">
        <v>189</v>
      </c>
      <c r="D99" s="91"/>
      <c r="E99" s="51">
        <v>420</v>
      </c>
    </row>
    <row r="100" spans="1:5" ht="13.5" customHeight="1">
      <c r="A100" s="169"/>
      <c r="B100" s="169"/>
      <c r="C100" s="108" t="s">
        <v>195</v>
      </c>
      <c r="D100" s="106"/>
      <c r="E100" s="51">
        <v>775.68</v>
      </c>
    </row>
    <row r="101" spans="1:5" ht="13.5" customHeight="1">
      <c r="A101" s="156" t="s">
        <v>40</v>
      </c>
      <c r="B101" s="157"/>
      <c r="C101" s="139" t="s">
        <v>85</v>
      </c>
      <c r="D101" s="140"/>
      <c r="E101" s="64">
        <f>C84</f>
        <v>1503</v>
      </c>
    </row>
    <row r="102" spans="1:5" ht="13.5" customHeight="1">
      <c r="C102" s="148" t="s">
        <v>28</v>
      </c>
      <c r="D102" s="130"/>
      <c r="E102" s="36">
        <f>SUM(E24,E94)-SUM(E95:E101)</f>
        <v>-466.67999999999984</v>
      </c>
    </row>
    <row r="103" spans="1:5" ht="13.5" customHeight="1">
      <c r="A103" s="23"/>
      <c r="B103" s="23"/>
      <c r="C103" s="23"/>
      <c r="D103" s="23"/>
      <c r="E103" s="23"/>
    </row>
    <row r="104" spans="1:5" ht="17.25" customHeight="1">
      <c r="A104" s="23"/>
      <c r="B104" s="23"/>
      <c r="C104" s="23"/>
      <c r="D104" s="23"/>
      <c r="E104" s="23"/>
    </row>
    <row r="105" spans="1:5" ht="13.5" customHeight="1">
      <c r="A105" s="153" t="s">
        <v>170</v>
      </c>
      <c r="B105" s="154"/>
      <c r="C105" s="154"/>
      <c r="D105" s="154"/>
      <c r="E105" s="126"/>
    </row>
    <row r="106" spans="1:5" ht="13.5" customHeight="1">
      <c r="A106" s="132" t="s">
        <v>38</v>
      </c>
      <c r="B106" s="130"/>
      <c r="C106" s="132" t="s">
        <v>37</v>
      </c>
      <c r="D106" s="130"/>
      <c r="E106" s="22" t="s">
        <v>4</v>
      </c>
    </row>
    <row r="107" spans="1:5" ht="13.5" customHeight="1">
      <c r="A107" s="151" t="s">
        <v>73</v>
      </c>
      <c r="B107" s="152"/>
      <c r="C107" s="138"/>
      <c r="D107" s="130"/>
      <c r="E107" s="36">
        <f>E102</f>
        <v>-466.67999999999984</v>
      </c>
    </row>
    <row r="108" spans="1:5" ht="13.5" customHeight="1">
      <c r="A108" s="109" t="s">
        <v>77</v>
      </c>
      <c r="B108" s="110"/>
      <c r="C108" s="136" t="s">
        <v>161</v>
      </c>
      <c r="D108" s="144"/>
      <c r="E108" s="51">
        <v>4000</v>
      </c>
    </row>
    <row r="109" spans="1:5" ht="13.5" customHeight="1">
      <c r="A109" s="111"/>
      <c r="B109" s="112"/>
      <c r="C109" s="136" t="s">
        <v>190</v>
      </c>
      <c r="D109" s="137"/>
      <c r="E109" s="51">
        <v>2254</v>
      </c>
    </row>
    <row r="110" spans="1:5" ht="13.5" customHeight="1">
      <c r="A110" s="111"/>
      <c r="B110" s="112"/>
      <c r="C110" s="136" t="s">
        <v>191</v>
      </c>
      <c r="D110" s="137"/>
      <c r="E110" s="51">
        <v>560</v>
      </c>
    </row>
    <row r="111" spans="1:5" ht="13.5" customHeight="1">
      <c r="A111" s="111"/>
      <c r="B111" s="112"/>
      <c r="C111" s="136" t="s">
        <v>192</v>
      </c>
      <c r="D111" s="137"/>
      <c r="E111" s="51">
        <v>0</v>
      </c>
    </row>
    <row r="112" spans="1:5" ht="30" customHeight="1">
      <c r="A112" s="111"/>
      <c r="B112" s="112"/>
      <c r="C112" s="115" t="s">
        <v>227</v>
      </c>
      <c r="D112" s="116"/>
      <c r="E112" s="51">
        <v>700</v>
      </c>
    </row>
    <row r="113" spans="1:5" ht="15" customHeight="1">
      <c r="A113" s="111"/>
      <c r="B113" s="112"/>
      <c r="C113" s="115" t="s">
        <v>229</v>
      </c>
      <c r="D113" s="116"/>
      <c r="E113" s="51">
        <v>498</v>
      </c>
    </row>
    <row r="114" spans="1:5" ht="13.5" customHeight="1">
      <c r="A114" s="111"/>
      <c r="B114" s="112"/>
      <c r="C114" s="117" t="s">
        <v>228</v>
      </c>
      <c r="D114" s="118"/>
      <c r="E114" s="51">
        <v>368</v>
      </c>
    </row>
    <row r="115" spans="1:5" ht="13.5" customHeight="1">
      <c r="A115" s="111"/>
      <c r="B115" s="112"/>
      <c r="C115" s="163" t="s">
        <v>233</v>
      </c>
      <c r="D115" s="106"/>
      <c r="E115" s="51">
        <v>204</v>
      </c>
    </row>
    <row r="116" spans="1:5" ht="13.5" customHeight="1">
      <c r="A116" s="111"/>
      <c r="B116" s="112"/>
      <c r="C116" s="163" t="s">
        <v>234</v>
      </c>
      <c r="D116" s="106"/>
      <c r="E116" s="51">
        <v>207.5</v>
      </c>
    </row>
    <row r="117" spans="1:5" ht="13.5" customHeight="1">
      <c r="A117" s="111"/>
      <c r="B117" s="112"/>
      <c r="C117" s="163" t="s">
        <v>235</v>
      </c>
      <c r="D117" s="106"/>
      <c r="E117" s="51">
        <v>187</v>
      </c>
    </row>
    <row r="118" spans="1:5" ht="13.5" customHeight="1">
      <c r="A118" s="111"/>
      <c r="B118" s="112"/>
      <c r="C118" s="106" t="s">
        <v>239</v>
      </c>
      <c r="D118" s="107"/>
      <c r="E118" s="51">
        <v>391.5</v>
      </c>
    </row>
    <row r="119" spans="1:5" ht="13.5" customHeight="1">
      <c r="A119" s="113"/>
      <c r="B119" s="114"/>
      <c r="C119" s="108" t="s">
        <v>240</v>
      </c>
      <c r="D119" s="106"/>
      <c r="E119" s="51">
        <v>966.7</v>
      </c>
    </row>
    <row r="120" spans="1:5" ht="13.5" customHeight="1">
      <c r="A120" s="156" t="s">
        <v>40</v>
      </c>
      <c r="B120" s="159"/>
      <c r="C120" s="139"/>
      <c r="D120" s="140"/>
      <c r="E120" s="105">
        <f>C84</f>
        <v>1503</v>
      </c>
    </row>
    <row r="121" spans="1:5" ht="13.5" customHeight="1">
      <c r="C121" s="148" t="s">
        <v>29</v>
      </c>
      <c r="D121" s="130"/>
      <c r="E121" s="51">
        <f>(E33+E107)-SUM(E108:E120)</f>
        <v>7348.619999999999</v>
      </c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</sheetData>
  <mergeCells count="71">
    <mergeCell ref="A1:F1"/>
    <mergeCell ref="D2:F2"/>
    <mergeCell ref="C17:D17"/>
    <mergeCell ref="A15:E15"/>
    <mergeCell ref="C16:D16"/>
    <mergeCell ref="C12:F12"/>
    <mergeCell ref="H22:I22"/>
    <mergeCell ref="A95:B100"/>
    <mergeCell ref="A2:C2"/>
    <mergeCell ref="C27:D27"/>
    <mergeCell ref="A26:E26"/>
    <mergeCell ref="A20:E20"/>
    <mergeCell ref="C21:D21"/>
    <mergeCell ref="C22:D22"/>
    <mergeCell ref="C23:D23"/>
    <mergeCell ref="C28:D28"/>
    <mergeCell ref="C90:D90"/>
    <mergeCell ref="A44:C45"/>
    <mergeCell ref="A63:C63"/>
    <mergeCell ref="C32:D32"/>
    <mergeCell ref="C121:D121"/>
    <mergeCell ref="A107:B107"/>
    <mergeCell ref="A105:E105"/>
    <mergeCell ref="A78:C78"/>
    <mergeCell ref="A101:B101"/>
    <mergeCell ref="C94:D94"/>
    <mergeCell ref="A120:B120"/>
    <mergeCell ref="C120:D120"/>
    <mergeCell ref="C93:D93"/>
    <mergeCell ref="A94:B94"/>
    <mergeCell ref="C108:D108"/>
    <mergeCell ref="A93:B93"/>
    <mergeCell ref="A88:B88"/>
    <mergeCell ref="C115:D115"/>
    <mergeCell ref="C116:D116"/>
    <mergeCell ref="C117:D117"/>
    <mergeCell ref="H1:I1"/>
    <mergeCell ref="C100:D100"/>
    <mergeCell ref="C111:D111"/>
    <mergeCell ref="C107:D107"/>
    <mergeCell ref="C110:D110"/>
    <mergeCell ref="C101:D101"/>
    <mergeCell ref="C109:D109"/>
    <mergeCell ref="A55:C55"/>
    <mergeCell ref="C95:D95"/>
    <mergeCell ref="C96:D96"/>
    <mergeCell ref="C106:D106"/>
    <mergeCell ref="A106:B106"/>
    <mergeCell ref="A60:C60"/>
    <mergeCell ref="C89:D89"/>
    <mergeCell ref="C102:D102"/>
    <mergeCell ref="C29:D29"/>
    <mergeCell ref="C30:D30"/>
    <mergeCell ref="A71:C71"/>
    <mergeCell ref="A66:C66"/>
    <mergeCell ref="C31:D31"/>
    <mergeCell ref="C98:D98"/>
    <mergeCell ref="A37:C37"/>
    <mergeCell ref="A39:C39"/>
    <mergeCell ref="A51:C51"/>
    <mergeCell ref="A89:B89"/>
    <mergeCell ref="A92:E92"/>
    <mergeCell ref="C88:D88"/>
    <mergeCell ref="C97:D97"/>
    <mergeCell ref="A87:E87"/>
    <mergeCell ref="C118:D118"/>
    <mergeCell ref="C119:D119"/>
    <mergeCell ref="A108:B119"/>
    <mergeCell ref="C112:D112"/>
    <mergeCell ref="C113:D113"/>
    <mergeCell ref="C114:D114"/>
  </mergeCells>
  <phoneticPr fontId="22" type="noConversion"/>
  <conditionalFormatting sqref="C7">
    <cfRule type="cellIs" dxfId="77" priority="13" operator="lessThan">
      <formula>0</formula>
    </cfRule>
  </conditionalFormatting>
  <conditionalFormatting sqref="C10:C12">
    <cfRule type="cellIs" dxfId="76" priority="14" operator="lessThan">
      <formula>0</formula>
    </cfRule>
  </conditionalFormatting>
  <conditionalFormatting sqref="E90">
    <cfRule type="cellIs" dxfId="75" priority="40" stopIfTrue="1" operator="greaterThanOrEqual">
      <formula>0</formula>
    </cfRule>
    <cfRule type="cellIs" dxfId="74" priority="41" operator="lessThan">
      <formula>0</formula>
    </cfRule>
  </conditionalFormatting>
  <conditionalFormatting sqref="E94">
    <cfRule type="cellIs" dxfId="73" priority="36" stopIfTrue="1" operator="greaterThanOrEqual">
      <formula>0</formula>
    </cfRule>
    <cfRule type="cellIs" dxfId="72" priority="37" operator="lessThan">
      <formula>0</formula>
    </cfRule>
  </conditionalFormatting>
  <conditionalFormatting sqref="E102">
    <cfRule type="cellIs" dxfId="71" priority="38" stopIfTrue="1" operator="greaterThanOrEqual">
      <formula>0</formula>
    </cfRule>
    <cfRule type="cellIs" dxfId="70" priority="39" operator="lessThan">
      <formula>0</formula>
    </cfRule>
  </conditionalFormatting>
  <conditionalFormatting sqref="E107">
    <cfRule type="cellIs" dxfId="69" priority="34" stopIfTrue="1" operator="greaterThanOrEqual">
      <formula>0</formula>
    </cfRule>
    <cfRule type="cellIs" dxfId="68" priority="35" operator="lessThan">
      <formula>0</formula>
    </cfRule>
  </conditionalFormatting>
  <conditionalFormatting sqref="E121">
    <cfRule type="cellIs" dxfId="67" priority="32" stopIfTrue="1" operator="greaterThanOrEqual">
      <formula>0</formula>
    </cfRule>
    <cfRule type="cellIs" dxfId="66" priority="33" operator="lessThan">
      <formula>0</formula>
    </cfRule>
  </conditionalFormatting>
  <conditionalFormatting sqref="F7">
    <cfRule type="cellIs" dxfId="65" priority="11" operator="lessThan">
      <formula>0</formula>
    </cfRule>
  </conditionalFormatting>
  <conditionalFormatting sqref="F10:F11">
    <cfRule type="cellIs" dxfId="64" priority="12" operator="lessThan">
      <formula>0</formula>
    </cfRule>
  </conditionalFormatting>
  <conditionalFormatting sqref="I3:I20 I24:I30 I32">
    <cfRule type="cellIs" dxfId="63" priority="4" operator="lessThan">
      <formula>0</formula>
    </cfRule>
    <cfRule type="cellIs" dxfId="62" priority="5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9"/>
  <sheetViews>
    <sheetView topLeftCell="A58" zoomScaleNormal="100" workbookViewId="0">
      <selection activeCell="C37" sqref="C3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5" t="s">
        <v>87</v>
      </c>
      <c r="B1" s="135"/>
      <c r="C1" s="135"/>
      <c r="D1" s="135"/>
      <c r="E1" s="135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160</v>
      </c>
      <c r="C3" s="4">
        <f>'April 2024 - June 2024'!E121</f>
        <v>7348.619999999999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7348.619999999999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('April 2024 - June 2024'!I25)+SUM(E85,E95,E104)</f>
        <v>-5939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73" t="s">
        <v>71</v>
      </c>
      <c r="B8" s="154"/>
      <c r="C8" s="154"/>
      <c r="D8" s="154"/>
      <c r="E8" s="126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4" t="s">
        <v>3</v>
      </c>
      <c r="D9" s="175"/>
      <c r="E9" s="71" t="s">
        <v>4</v>
      </c>
    </row>
    <row r="10" spans="1:25" ht="13.5" customHeight="1">
      <c r="A10" s="29" t="s">
        <v>75</v>
      </c>
      <c r="B10" s="79" t="s">
        <v>5</v>
      </c>
      <c r="C10" s="200" t="s">
        <v>6</v>
      </c>
      <c r="D10" s="200"/>
      <c r="E10" s="104">
        <v>2405</v>
      </c>
    </row>
    <row r="11" spans="1:25" ht="13.5" customHeight="1">
      <c r="A11" s="32" t="s">
        <v>230</v>
      </c>
      <c r="B11" s="31" t="s">
        <v>236</v>
      </c>
      <c r="C11" s="194"/>
      <c r="D11" s="195"/>
      <c r="E11" s="33">
        <v>204</v>
      </c>
    </row>
    <row r="12" spans="1:25" ht="13.5" customHeight="1">
      <c r="A12" s="32" t="s">
        <v>230</v>
      </c>
      <c r="B12" s="31" t="s">
        <v>237</v>
      </c>
      <c r="C12" s="194"/>
      <c r="D12" s="195"/>
      <c r="E12" s="33">
        <v>207.5</v>
      </c>
    </row>
    <row r="13" spans="1:25" ht="13.5" customHeight="1">
      <c r="A13" s="101" t="s">
        <v>238</v>
      </c>
      <c r="B13" s="31" t="s">
        <v>25</v>
      </c>
      <c r="C13" s="149"/>
      <c r="D13" s="150"/>
      <c r="E13" s="33">
        <v>0</v>
      </c>
    </row>
    <row r="14" spans="1:25" ht="13.5" customHeight="1">
      <c r="A14" s="44"/>
      <c r="B14" s="44"/>
      <c r="C14" s="45"/>
      <c r="D14" s="46" t="s">
        <v>7</v>
      </c>
      <c r="E14" s="47">
        <f>SUM(E10:E13)</f>
        <v>2816.5</v>
      </c>
    </row>
    <row r="15" spans="1:25" ht="13.5" customHeight="1">
      <c r="A15" s="10"/>
      <c r="B15" s="10"/>
    </row>
    <row r="16" spans="1:25" ht="13.5" customHeight="1">
      <c r="A16" s="173" t="s">
        <v>88</v>
      </c>
      <c r="B16" s="154"/>
      <c r="C16" s="154"/>
      <c r="D16" s="154"/>
      <c r="E16" s="126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3.15" customHeight="1">
      <c r="A17" s="14" t="s">
        <v>1</v>
      </c>
      <c r="B17" s="15" t="s">
        <v>2</v>
      </c>
      <c r="C17" s="174" t="s">
        <v>3</v>
      </c>
      <c r="D17" s="175"/>
      <c r="E17" s="16" t="s">
        <v>4</v>
      </c>
    </row>
    <row r="18" spans="1:25" ht="13.15" customHeight="1">
      <c r="A18" s="29" t="s">
        <v>89</v>
      </c>
      <c r="B18" s="79" t="s">
        <v>5</v>
      </c>
      <c r="C18" s="194" t="s">
        <v>6</v>
      </c>
      <c r="D18" s="195"/>
      <c r="E18" s="81">
        <v>2405</v>
      </c>
    </row>
    <row r="19" spans="1:25" ht="13.15" customHeight="1">
      <c r="A19" s="32" t="s">
        <v>133</v>
      </c>
      <c r="B19" s="80" t="s">
        <v>25</v>
      </c>
      <c r="C19" s="194" t="s">
        <v>132</v>
      </c>
      <c r="D19" s="195"/>
      <c r="E19" s="82">
        <v>0</v>
      </c>
    </row>
    <row r="20" spans="1:25" ht="13.15" customHeight="1">
      <c r="A20" s="44"/>
      <c r="B20" s="44"/>
      <c r="C20" s="45"/>
      <c r="D20" s="46" t="s">
        <v>7</v>
      </c>
      <c r="E20" s="47">
        <f>SUM(E18:E19)</f>
        <v>2405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173" t="s">
        <v>90</v>
      </c>
      <c r="B22" s="154"/>
      <c r="C22" s="154"/>
      <c r="D22" s="154"/>
      <c r="E22" s="126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9" t="s">
        <v>1</v>
      </c>
      <c r="B23" s="70" t="s">
        <v>2</v>
      </c>
      <c r="C23" s="174" t="s">
        <v>3</v>
      </c>
      <c r="D23" s="175"/>
      <c r="E23" s="71" t="s">
        <v>4</v>
      </c>
    </row>
    <row r="24" spans="1:25" ht="13.15" customHeight="1">
      <c r="A24" s="32" t="s">
        <v>91</v>
      </c>
      <c r="B24" s="31" t="s">
        <v>25</v>
      </c>
      <c r="C24" s="176" t="s">
        <v>132</v>
      </c>
      <c r="D24" s="177"/>
      <c r="E24" s="65">
        <v>0</v>
      </c>
    </row>
    <row r="25" spans="1:25" ht="13.15" customHeight="1">
      <c r="A25" s="29" t="s">
        <v>91</v>
      </c>
      <c r="B25" s="31" t="s">
        <v>5</v>
      </c>
      <c r="C25" s="194" t="s">
        <v>6</v>
      </c>
      <c r="D25" s="195"/>
      <c r="E25" s="65">
        <v>2405</v>
      </c>
    </row>
    <row r="26" spans="1:25" ht="13.15" customHeight="1">
      <c r="A26" s="32"/>
      <c r="B26" s="31" t="s">
        <v>103</v>
      </c>
      <c r="C26" s="194"/>
      <c r="D26" s="195"/>
      <c r="E26" s="65">
        <v>204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2609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196" t="s">
        <v>92</v>
      </c>
      <c r="B32" s="129"/>
      <c r="C32" s="130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31" t="s">
        <v>8</v>
      </c>
      <c r="B34" s="129"/>
      <c r="C34" s="130"/>
    </row>
    <row r="35" spans="1:4" ht="13.5" customHeight="1">
      <c r="A35" s="24" t="s">
        <v>30</v>
      </c>
      <c r="B35" s="2"/>
      <c r="C35" s="18">
        <v>204</v>
      </c>
    </row>
    <row r="36" spans="1:4" ht="13.5" customHeight="1">
      <c r="A36" s="29" t="s">
        <v>125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197</v>
      </c>
    </row>
    <row r="38" spans="1:4" ht="13.5" customHeight="1">
      <c r="A38" s="27"/>
      <c r="B38" s="24" t="s">
        <v>32</v>
      </c>
      <c r="C38" s="28">
        <f>SUM(C35:C37)</f>
        <v>401</v>
      </c>
    </row>
    <row r="39" spans="1:4" ht="13.5" customHeight="1">
      <c r="A39" s="182" t="s">
        <v>135</v>
      </c>
      <c r="B39" s="183"/>
      <c r="C39" s="184"/>
    </row>
    <row r="40" spans="1:4" ht="13.5" customHeight="1">
      <c r="A40" s="185"/>
      <c r="B40" s="125"/>
      <c r="C40" s="186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136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31" t="s">
        <v>17</v>
      </c>
      <c r="B47" s="129"/>
      <c r="C47" s="130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31" t="s">
        <v>50</v>
      </c>
      <c r="B51" s="141"/>
      <c r="C51" s="142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69</v>
      </c>
      <c r="C53" s="30">
        <v>0</v>
      </c>
    </row>
    <row r="54" spans="1:3" ht="13.5" customHeight="1">
      <c r="A54" s="25"/>
      <c r="B54" s="25" t="s">
        <v>83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31" t="s">
        <v>22</v>
      </c>
      <c r="B56" s="141"/>
      <c r="C56" s="142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187" t="s">
        <v>54</v>
      </c>
      <c r="B59" s="179"/>
      <c r="C59" s="175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19.899999999999999" customHeight="1">
      <c r="A61" s="31"/>
      <c r="B61" s="32" t="s">
        <v>57</v>
      </c>
      <c r="C61" s="33">
        <f>SUM(C60)</f>
        <v>0</v>
      </c>
    </row>
    <row r="62" spans="1:3" ht="13.5" customHeight="1">
      <c r="A62" s="124" t="s">
        <v>35</v>
      </c>
      <c r="B62" s="125"/>
      <c r="C62" s="126"/>
    </row>
    <row r="63" spans="1:3" ht="13.5" customHeight="1">
      <c r="A63" s="25" t="s">
        <v>66</v>
      </c>
      <c r="B63" s="25"/>
      <c r="C63" s="17">
        <v>0</v>
      </c>
    </row>
    <row r="64" spans="1:3" ht="15" customHeight="1">
      <c r="A64" s="27" t="s">
        <v>68</v>
      </c>
      <c r="B64" s="27" t="s">
        <v>67</v>
      </c>
      <c r="C64" s="17">
        <v>0</v>
      </c>
    </row>
    <row r="65" spans="1:8" ht="13.5" customHeight="1">
      <c r="A65" s="8" t="s">
        <v>25</v>
      </c>
      <c r="B65" s="8" t="s">
        <v>26</v>
      </c>
      <c r="C65" s="17">
        <v>0</v>
      </c>
    </row>
    <row r="66" spans="1:8" ht="13.5" customHeight="1">
      <c r="A66" s="31"/>
      <c r="B66" s="32" t="s">
        <v>36</v>
      </c>
      <c r="C66" s="33">
        <f>C65</f>
        <v>0</v>
      </c>
    </row>
    <row r="67" spans="1:8" ht="13.5" customHeight="1">
      <c r="A67" s="121" t="s">
        <v>31</v>
      </c>
      <c r="B67" s="122"/>
      <c r="C67" s="123"/>
    </row>
    <row r="68" spans="1:8" ht="13.5" customHeight="1">
      <c r="A68" s="56" t="s">
        <v>42</v>
      </c>
      <c r="B68" s="61" t="s">
        <v>49</v>
      </c>
      <c r="C68" s="58">
        <v>600</v>
      </c>
    </row>
    <row r="69" spans="1:8" ht="13.5" customHeight="1">
      <c r="A69" s="66" t="s">
        <v>79</v>
      </c>
      <c r="B69" s="76" t="s">
        <v>130</v>
      </c>
      <c r="C69" s="67">
        <v>68</v>
      </c>
    </row>
    <row r="70" spans="1:8" ht="13.5" customHeight="1">
      <c r="A70" s="57" t="s">
        <v>70</v>
      </c>
      <c r="B70" s="210" t="s">
        <v>247</v>
      </c>
      <c r="C70" s="59">
        <v>105</v>
      </c>
    </row>
    <row r="71" spans="1:8" ht="13.5" customHeight="1">
      <c r="A71" s="29" t="s">
        <v>46</v>
      </c>
      <c r="B71" s="60" t="s">
        <v>102</v>
      </c>
      <c r="C71" s="30">
        <v>840</v>
      </c>
    </row>
    <row r="72" spans="1:8" ht="13.5" customHeight="1">
      <c r="A72" s="27"/>
      <c r="B72" s="37" t="s">
        <v>43</v>
      </c>
      <c r="C72" s="38">
        <f>SUM(C68:C71)</f>
        <v>1613</v>
      </c>
    </row>
    <row r="73" spans="1:8" ht="13.5" customHeight="1">
      <c r="A73" s="27"/>
      <c r="B73" s="52" t="s">
        <v>57</v>
      </c>
      <c r="C73" s="38">
        <f>C38+C46+C50+C55+C58+C61+C66+C72</f>
        <v>2014</v>
      </c>
    </row>
    <row r="74" spans="1:8" ht="13.5" customHeight="1">
      <c r="A74" s="121" t="s">
        <v>44</v>
      </c>
      <c r="B74" s="155"/>
      <c r="C74" s="123"/>
    </row>
    <row r="75" spans="1:8" ht="13.5" customHeight="1">
      <c r="A75" s="41" t="s">
        <v>47</v>
      </c>
      <c r="B75" s="37"/>
      <c r="C75" s="48">
        <v>8239</v>
      </c>
    </row>
    <row r="76" spans="1:8" ht="13.5" customHeight="1">
      <c r="A76" s="68" t="s">
        <v>84</v>
      </c>
      <c r="B76" s="37"/>
      <c r="C76" s="48">
        <v>0</v>
      </c>
    </row>
    <row r="77" spans="1:8" ht="30">
      <c r="A77" s="63" t="s">
        <v>74</v>
      </c>
      <c r="B77" s="88" t="s">
        <v>158</v>
      </c>
      <c r="C77" s="48">
        <v>0</v>
      </c>
    </row>
    <row r="78" spans="1:8" ht="30">
      <c r="A78" s="78" t="s">
        <v>131</v>
      </c>
      <c r="B78" s="53"/>
      <c r="C78" s="48">
        <v>0</v>
      </c>
    </row>
    <row r="79" spans="1:8" ht="13.5" customHeight="1">
      <c r="A79" s="27"/>
      <c r="B79" s="54" t="s">
        <v>45</v>
      </c>
      <c r="C79" s="48">
        <f>SUM(C75:C78)</f>
        <v>8239</v>
      </c>
    </row>
    <row r="80" spans="1:8" ht="13.5" customHeight="1">
      <c r="A80" s="31"/>
      <c r="B80" s="39" t="s">
        <v>27</v>
      </c>
      <c r="C80" s="40">
        <f>C73</f>
        <v>2014</v>
      </c>
      <c r="H80" s="35"/>
    </row>
    <row r="81" spans="1:5" ht="13.5" customHeight="1">
      <c r="A81" s="10"/>
      <c r="B81" s="10"/>
    </row>
    <row r="82" spans="1:5" ht="13.5" customHeight="1">
      <c r="A82" s="10"/>
      <c r="B82" s="10"/>
    </row>
    <row r="83" spans="1:5" ht="13.5" customHeight="1">
      <c r="A83" s="132" t="s">
        <v>171</v>
      </c>
      <c r="B83" s="129"/>
      <c r="C83" s="129"/>
      <c r="D83" s="129"/>
      <c r="E83" s="130"/>
    </row>
    <row r="84" spans="1:5" ht="13.5" customHeight="1">
      <c r="A84" s="133" t="s">
        <v>38</v>
      </c>
      <c r="B84" s="175"/>
      <c r="C84" s="133" t="s">
        <v>37</v>
      </c>
      <c r="D84" s="175"/>
      <c r="E84" s="42" t="s">
        <v>4</v>
      </c>
    </row>
    <row r="85" spans="1:5" ht="13.5" customHeight="1">
      <c r="A85" s="109" t="s">
        <v>77</v>
      </c>
      <c r="B85" s="110"/>
      <c r="C85" s="107" t="s">
        <v>241</v>
      </c>
      <c r="D85" s="197"/>
      <c r="E85" s="51">
        <v>4500</v>
      </c>
    </row>
    <row r="86" spans="1:5" ht="13.5" customHeight="1">
      <c r="A86" s="111"/>
      <c r="B86" s="112"/>
      <c r="C86" s="107" t="s">
        <v>166</v>
      </c>
      <c r="D86" s="107"/>
      <c r="E86" s="51">
        <v>0</v>
      </c>
    </row>
    <row r="87" spans="1:5" ht="13.5" customHeight="1">
      <c r="A87" s="113"/>
      <c r="B87" s="114"/>
      <c r="C87" s="108" t="s">
        <v>226</v>
      </c>
      <c r="D87" s="106"/>
      <c r="E87" s="51">
        <v>0</v>
      </c>
    </row>
    <row r="88" spans="1:5" ht="13.5" customHeight="1">
      <c r="A88" s="113" t="s">
        <v>40</v>
      </c>
      <c r="B88" s="114"/>
      <c r="C88" s="146"/>
      <c r="D88" s="147"/>
      <c r="E88" s="43">
        <f>C80</f>
        <v>2014</v>
      </c>
    </row>
    <row r="89" spans="1:5" ht="13.5" customHeight="1">
      <c r="C89" s="180" t="s">
        <v>41</v>
      </c>
      <c r="D89" s="129"/>
      <c r="E89" s="36">
        <f>('April 2024 - June 2024'!E121+E14)-SUM(E85:E88)</f>
        <v>3651.119999999999</v>
      </c>
    </row>
    <row r="90" spans="1:5" ht="13.5" customHeight="1"/>
    <row r="91" spans="1:5" ht="13.5" customHeight="1">
      <c r="A91" s="132" t="s">
        <v>172</v>
      </c>
      <c r="B91" s="129"/>
      <c r="C91" s="129"/>
      <c r="D91" s="129"/>
      <c r="E91" s="130"/>
    </row>
    <row r="92" spans="1:5" ht="13.5" customHeight="1">
      <c r="A92" s="132" t="s">
        <v>38</v>
      </c>
      <c r="B92" s="130"/>
      <c r="C92" s="132" t="s">
        <v>37</v>
      </c>
      <c r="D92" s="130"/>
      <c r="E92" s="22" t="s">
        <v>4</v>
      </c>
    </row>
    <row r="93" spans="1:5" ht="13.5" customHeight="1">
      <c r="A93" s="151" t="s">
        <v>76</v>
      </c>
      <c r="B93" s="152"/>
      <c r="C93" s="202"/>
      <c r="D93" s="203"/>
      <c r="E93" s="89">
        <f>E89</f>
        <v>3651.119999999999</v>
      </c>
    </row>
    <row r="94" spans="1:5" ht="13.5" customHeight="1">
      <c r="A94" s="201" t="s">
        <v>77</v>
      </c>
      <c r="B94" s="201"/>
      <c r="C94" s="197" t="s">
        <v>134</v>
      </c>
      <c r="D94" s="197"/>
      <c r="E94" s="90">
        <v>0</v>
      </c>
    </row>
    <row r="95" spans="1:5" ht="13.5" customHeight="1">
      <c r="A95" s="201"/>
      <c r="B95" s="201"/>
      <c r="C95" s="107" t="s">
        <v>248</v>
      </c>
      <c r="D95" s="197"/>
      <c r="E95" s="87">
        <v>1300</v>
      </c>
    </row>
    <row r="96" spans="1:5" ht="13.5" customHeight="1">
      <c r="A96" s="156" t="s">
        <v>40</v>
      </c>
      <c r="B96" s="157"/>
      <c r="C96" s="199"/>
      <c r="D96" s="126"/>
      <c r="E96" s="64">
        <f>C80</f>
        <v>2014</v>
      </c>
    </row>
    <row r="97" spans="1:5" ht="13.5" customHeight="1">
      <c r="C97" s="148" t="s">
        <v>28</v>
      </c>
      <c r="D97" s="130"/>
      <c r="E97" s="36">
        <f>(E20+E93)-SUM(E94:E96)</f>
        <v>2742.119999999999</v>
      </c>
    </row>
    <row r="98" spans="1:5" ht="13.5" customHeight="1">
      <c r="A98" s="23"/>
      <c r="B98" s="23"/>
      <c r="C98" s="23"/>
      <c r="D98" s="23"/>
      <c r="E98" s="23"/>
    </row>
    <row r="99" spans="1:5" ht="17.25" customHeight="1">
      <c r="A99" s="23"/>
      <c r="B99" s="23"/>
      <c r="C99" s="23"/>
      <c r="D99" s="23"/>
      <c r="E99" s="23"/>
    </row>
    <row r="100" spans="1:5" ht="13.5" customHeight="1">
      <c r="A100" s="153" t="s">
        <v>173</v>
      </c>
      <c r="B100" s="154"/>
      <c r="C100" s="154"/>
      <c r="D100" s="154"/>
      <c r="E100" s="126"/>
    </row>
    <row r="101" spans="1:5" ht="13.5" customHeight="1">
      <c r="A101" s="132" t="s">
        <v>38</v>
      </c>
      <c r="B101" s="130"/>
      <c r="C101" s="132" t="s">
        <v>37</v>
      </c>
      <c r="D101" s="130"/>
      <c r="E101" s="22" t="s">
        <v>4</v>
      </c>
    </row>
    <row r="102" spans="1:5" ht="13.5" customHeight="1">
      <c r="A102" s="151" t="s">
        <v>93</v>
      </c>
      <c r="B102" s="152"/>
      <c r="C102" s="138"/>
      <c r="D102" s="130"/>
      <c r="E102" s="36">
        <f>E97</f>
        <v>2742.119999999999</v>
      </c>
    </row>
    <row r="103" spans="1:5" ht="13.5" customHeight="1">
      <c r="A103" s="109" t="s">
        <v>77</v>
      </c>
      <c r="B103" s="110"/>
      <c r="C103" s="117" t="s">
        <v>167</v>
      </c>
      <c r="D103" s="198"/>
      <c r="E103" s="72">
        <v>78</v>
      </c>
    </row>
    <row r="104" spans="1:5" ht="13.5" customHeight="1">
      <c r="A104" s="113"/>
      <c r="B104" s="114"/>
      <c r="C104" s="163" t="s">
        <v>242</v>
      </c>
      <c r="D104" s="106"/>
      <c r="E104" s="51">
        <v>1000</v>
      </c>
    </row>
    <row r="105" spans="1:5" ht="13.5" customHeight="1">
      <c r="A105" s="156" t="s">
        <v>40</v>
      </c>
      <c r="B105" s="157"/>
      <c r="C105" s="199"/>
      <c r="D105" s="125"/>
      <c r="E105" s="75">
        <f>C80</f>
        <v>2014</v>
      </c>
    </row>
    <row r="106" spans="1:5" ht="13.5" customHeight="1">
      <c r="C106" s="148" t="s">
        <v>28</v>
      </c>
      <c r="D106" s="130"/>
      <c r="E106" s="51">
        <f>(E27+E102)-SUM(E103:E105)</f>
        <v>2259.119999999999</v>
      </c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8">
    <mergeCell ref="C95:D95"/>
    <mergeCell ref="C104:D104"/>
    <mergeCell ref="A94:B95"/>
    <mergeCell ref="A103:B104"/>
    <mergeCell ref="C86:D86"/>
    <mergeCell ref="C88:D88"/>
    <mergeCell ref="A88:B88"/>
    <mergeCell ref="C94:D94"/>
    <mergeCell ref="C89:D89"/>
    <mergeCell ref="A91:E91"/>
    <mergeCell ref="A92:B92"/>
    <mergeCell ref="C92:D92"/>
    <mergeCell ref="A93:B93"/>
    <mergeCell ref="C93:D93"/>
    <mergeCell ref="A1:E1"/>
    <mergeCell ref="A8:E8"/>
    <mergeCell ref="C9:D9"/>
    <mergeCell ref="C10:D10"/>
    <mergeCell ref="A16:E16"/>
    <mergeCell ref="C11:D11"/>
    <mergeCell ref="C12:D12"/>
    <mergeCell ref="C13:D13"/>
    <mergeCell ref="C106:D106"/>
    <mergeCell ref="C103:D103"/>
    <mergeCell ref="A96:B96"/>
    <mergeCell ref="C96:D96"/>
    <mergeCell ref="C97:D97"/>
    <mergeCell ref="A100:E100"/>
    <mergeCell ref="A101:B101"/>
    <mergeCell ref="C101:D101"/>
    <mergeCell ref="A102:B102"/>
    <mergeCell ref="C102:D102"/>
    <mergeCell ref="A105:B105"/>
    <mergeCell ref="C105:D105"/>
    <mergeCell ref="C84:D84"/>
    <mergeCell ref="C85:D85"/>
    <mergeCell ref="A51:C51"/>
    <mergeCell ref="A56:C56"/>
    <mergeCell ref="A59:C59"/>
    <mergeCell ref="A62:C62"/>
    <mergeCell ref="A84:B84"/>
    <mergeCell ref="A67:C67"/>
    <mergeCell ref="A74:C74"/>
    <mergeCell ref="A83:E83"/>
    <mergeCell ref="A85:B87"/>
    <mergeCell ref="C87:D87"/>
    <mergeCell ref="A39:C40"/>
    <mergeCell ref="A47:C47"/>
    <mergeCell ref="A34:C34"/>
    <mergeCell ref="A32:C32"/>
    <mergeCell ref="C25:D25"/>
    <mergeCell ref="C26:D26"/>
    <mergeCell ref="C17:D17"/>
    <mergeCell ref="C18:D18"/>
    <mergeCell ref="A22:E22"/>
    <mergeCell ref="C23:D23"/>
    <mergeCell ref="C24:D24"/>
    <mergeCell ref="C19:D19"/>
  </mergeCells>
  <conditionalFormatting sqref="C3">
    <cfRule type="cellIs" dxfId="61" priority="2" operator="lessThan">
      <formula>0</formula>
    </cfRule>
  </conditionalFormatting>
  <conditionalFormatting sqref="C4:C5">
    <cfRule type="cellIs" dxfId="60" priority="1" operator="lessThan">
      <formula>0</formula>
    </cfRule>
  </conditionalFormatting>
  <conditionalFormatting sqref="E89">
    <cfRule type="cellIs" dxfId="59" priority="12" stopIfTrue="1" operator="greaterThanOrEqual">
      <formula>0</formula>
    </cfRule>
    <cfRule type="cellIs" dxfId="58" priority="13" operator="lessThan">
      <formula>0</formula>
    </cfRule>
  </conditionalFormatting>
  <conditionalFormatting sqref="E93">
    <cfRule type="cellIs" dxfId="57" priority="8" stopIfTrue="1" operator="greaterThanOrEqual">
      <formula>0</formula>
    </cfRule>
    <cfRule type="cellIs" dxfId="56" priority="9" operator="lessThan">
      <formula>0</formula>
    </cfRule>
  </conditionalFormatting>
  <conditionalFormatting sqref="E97">
    <cfRule type="cellIs" dxfId="55" priority="10" stopIfTrue="1" operator="greaterThanOrEqual">
      <formula>0</formula>
    </cfRule>
    <cfRule type="cellIs" dxfId="54" priority="11" operator="lessThan">
      <formula>0</formula>
    </cfRule>
  </conditionalFormatting>
  <conditionalFormatting sqref="E102">
    <cfRule type="cellIs" dxfId="53" priority="6" stopIfTrue="1" operator="greaterThanOrEqual">
      <formula>0</formula>
    </cfRule>
    <cfRule type="cellIs" dxfId="52" priority="7" operator="lessThan">
      <formula>0</formula>
    </cfRule>
  </conditionalFormatting>
  <conditionalFormatting sqref="E106">
    <cfRule type="cellIs" dxfId="51" priority="4" stopIfTrue="1" operator="greaterThanOrEqual">
      <formula>0</formula>
    </cfRule>
    <cfRule type="cellIs" dxfId="50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3"/>
  <sheetViews>
    <sheetView topLeftCell="A70" workbookViewId="0">
      <selection activeCell="C76" sqref="C7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5" t="s">
        <v>96</v>
      </c>
      <c r="B1" s="135"/>
      <c r="C1" s="135"/>
      <c r="D1" s="135"/>
      <c r="E1" s="135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160</v>
      </c>
      <c r="C3" s="4">
        <f>'July 2024 - September 2024'!E106</f>
        <v>2259.119999999999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2259.119999999999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('July 2024 - September 2024'!C5)+SUM(E83,E90,E98)</f>
        <v>-2739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73" t="s">
        <v>94</v>
      </c>
      <c r="B8" s="154"/>
      <c r="C8" s="154"/>
      <c r="D8" s="154"/>
      <c r="E8" s="126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2" t="s">
        <v>3</v>
      </c>
      <c r="D9" s="130"/>
      <c r="E9" s="16" t="s">
        <v>4</v>
      </c>
    </row>
    <row r="10" spans="1:25" ht="13.5" customHeight="1">
      <c r="A10" s="29" t="s">
        <v>137</v>
      </c>
      <c r="B10" s="2" t="s">
        <v>25</v>
      </c>
      <c r="C10" s="189" t="s">
        <v>132</v>
      </c>
      <c r="D10" s="190"/>
      <c r="E10" s="17">
        <v>0</v>
      </c>
    </row>
    <row r="11" spans="1:25" ht="13.15" customHeight="1">
      <c r="A11" s="32" t="s">
        <v>163</v>
      </c>
      <c r="B11" s="31" t="s">
        <v>5</v>
      </c>
      <c r="C11" s="194" t="s">
        <v>6</v>
      </c>
      <c r="D11" s="195"/>
      <c r="E11" s="65">
        <v>2405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73" t="s">
        <v>99</v>
      </c>
      <c r="B14" s="154"/>
      <c r="C14" s="154"/>
      <c r="D14" s="154"/>
      <c r="E14" s="126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72" t="s">
        <v>3</v>
      </c>
      <c r="D15" s="130"/>
      <c r="E15" s="16" t="s">
        <v>4</v>
      </c>
    </row>
    <row r="16" spans="1:25" ht="13.15" customHeight="1">
      <c r="A16" s="24" t="s">
        <v>138</v>
      </c>
      <c r="B16" s="2" t="s">
        <v>25</v>
      </c>
      <c r="C16" s="189" t="s">
        <v>132</v>
      </c>
      <c r="D16" s="130"/>
      <c r="E16" s="18">
        <v>0</v>
      </c>
    </row>
    <row r="17" spans="1:25" ht="13.15" customHeight="1">
      <c r="A17" s="32" t="s">
        <v>164</v>
      </c>
      <c r="B17" s="31" t="s">
        <v>5</v>
      </c>
      <c r="C17" s="194" t="s">
        <v>6</v>
      </c>
      <c r="D17" s="195"/>
      <c r="E17" s="65">
        <v>2405</v>
      </c>
    </row>
    <row r="18" spans="1:25" ht="13.15" customHeight="1">
      <c r="A18" s="10"/>
      <c r="B18" s="10"/>
      <c r="C18" s="1"/>
      <c r="D18" s="11" t="s">
        <v>7</v>
      </c>
      <c r="E18" s="12">
        <f>SUM(E16,E17)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73" t="s">
        <v>97</v>
      </c>
      <c r="B20" s="154"/>
      <c r="C20" s="154"/>
      <c r="D20" s="154"/>
      <c r="E20" s="126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74" t="s">
        <v>3</v>
      </c>
      <c r="D21" s="175"/>
      <c r="E21" s="71" t="s">
        <v>4</v>
      </c>
    </row>
    <row r="22" spans="1:25" ht="13.15" customHeight="1">
      <c r="A22" s="32" t="s">
        <v>139</v>
      </c>
      <c r="B22" s="31" t="s">
        <v>25</v>
      </c>
      <c r="C22" s="176" t="s">
        <v>132</v>
      </c>
      <c r="D22" s="177"/>
      <c r="E22" s="65">
        <v>0</v>
      </c>
    </row>
    <row r="23" spans="1:25" ht="13.15" customHeight="1">
      <c r="A23" s="32" t="s">
        <v>165</v>
      </c>
      <c r="B23" s="31" t="s">
        <v>5</v>
      </c>
      <c r="C23" s="194" t="s">
        <v>6</v>
      </c>
      <c r="D23" s="195"/>
      <c r="E23" s="65">
        <v>2405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196" t="s">
        <v>98</v>
      </c>
      <c r="B29" s="129"/>
      <c r="C29" s="130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31" t="s">
        <v>8</v>
      </c>
      <c r="B31" s="129"/>
      <c r="C31" s="130"/>
    </row>
    <row r="32" spans="1:25" ht="13.5" customHeight="1">
      <c r="A32" s="24" t="s">
        <v>162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197</v>
      </c>
    </row>
    <row r="35" spans="1:3" ht="13.5" customHeight="1">
      <c r="A35" s="27"/>
      <c r="B35" s="24" t="s">
        <v>32</v>
      </c>
      <c r="C35" s="28">
        <f>SUM(C32:C34)</f>
        <v>275</v>
      </c>
    </row>
    <row r="36" spans="1:3" ht="13.5" customHeight="1">
      <c r="A36" s="182" t="s">
        <v>11</v>
      </c>
      <c r="B36" s="183"/>
      <c r="C36" s="184"/>
    </row>
    <row r="37" spans="1:3" ht="13.5" customHeight="1">
      <c r="A37" s="185"/>
      <c r="B37" s="125"/>
      <c r="C37" s="18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136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31" t="s">
        <v>17</v>
      </c>
      <c r="B44" s="129"/>
      <c r="C44" s="130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31" t="s">
        <v>50</v>
      </c>
      <c r="B48" s="141"/>
      <c r="C48" s="14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31" t="s">
        <v>22</v>
      </c>
      <c r="B53" s="141"/>
      <c r="C53" s="14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7" t="s">
        <v>54</v>
      </c>
      <c r="B56" s="179"/>
      <c r="C56" s="17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24" t="s">
        <v>35</v>
      </c>
      <c r="B59" s="125"/>
      <c r="C59" s="126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21" t="s">
        <v>31</v>
      </c>
      <c r="B64" s="122"/>
      <c r="C64" s="123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210" t="s">
        <v>247</v>
      </c>
      <c r="C67" s="59">
        <v>105</v>
      </c>
    </row>
    <row r="68" spans="1:8" ht="13.5" customHeight="1">
      <c r="A68" s="29" t="s">
        <v>46</v>
      </c>
      <c r="B68" s="60" t="s">
        <v>102</v>
      </c>
      <c r="C68" s="30">
        <v>840</v>
      </c>
    </row>
    <row r="69" spans="1:8" ht="13.5" customHeight="1">
      <c r="A69" s="27"/>
      <c r="B69" s="37" t="s">
        <v>43</v>
      </c>
      <c r="C69" s="38">
        <f>SUM(C65:C68)</f>
        <v>1613</v>
      </c>
    </row>
    <row r="70" spans="1:8" ht="13.5" customHeight="1">
      <c r="A70" s="27"/>
      <c r="B70" s="52" t="s">
        <v>57</v>
      </c>
      <c r="C70" s="38">
        <f>C35+C43+C47+C52+C55+C58+C63+C69</f>
        <v>1888</v>
      </c>
    </row>
    <row r="71" spans="1:8" ht="13.5" customHeight="1">
      <c r="A71" s="121" t="s">
        <v>44</v>
      </c>
      <c r="B71" s="155"/>
      <c r="C71" s="123"/>
    </row>
    <row r="72" spans="1:8" ht="13.5" customHeight="1">
      <c r="A72" s="41" t="s">
        <v>47</v>
      </c>
      <c r="B72" s="37"/>
      <c r="C72" s="48">
        <v>8239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0</v>
      </c>
    </row>
    <row r="76" spans="1:8" ht="13.5" customHeight="1">
      <c r="A76" s="27"/>
      <c r="B76" s="54" t="s">
        <v>45</v>
      </c>
      <c r="C76" s="48">
        <f>SUM(C72:C75)</f>
        <v>8239</v>
      </c>
    </row>
    <row r="77" spans="1:8" ht="13.5" customHeight="1">
      <c r="A77" s="31"/>
      <c r="B77" s="39" t="s">
        <v>27</v>
      </c>
      <c r="C77" s="40">
        <f>C70</f>
        <v>1888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32" t="s">
        <v>174</v>
      </c>
      <c r="B80" s="129"/>
      <c r="C80" s="129"/>
      <c r="D80" s="129"/>
      <c r="E80" s="130"/>
    </row>
    <row r="81" spans="1:5" ht="13.5" customHeight="1">
      <c r="A81" s="133" t="s">
        <v>38</v>
      </c>
      <c r="B81" s="175"/>
      <c r="C81" s="133" t="s">
        <v>37</v>
      </c>
      <c r="D81" s="175"/>
      <c r="E81" s="42" t="s">
        <v>4</v>
      </c>
    </row>
    <row r="82" spans="1:5" ht="13.5" customHeight="1">
      <c r="A82" s="151" t="s">
        <v>244</v>
      </c>
      <c r="B82" s="152"/>
      <c r="C82" s="138"/>
      <c r="D82" s="130"/>
      <c r="E82" s="36">
        <f>'July 2024 - September 2024'!E106</f>
        <v>2259.119999999999</v>
      </c>
    </row>
    <row r="83" spans="1:5" ht="13.5" customHeight="1">
      <c r="A83" s="201" t="s">
        <v>77</v>
      </c>
      <c r="B83" s="201"/>
      <c r="C83" s="107" t="s">
        <v>249</v>
      </c>
      <c r="D83" s="197"/>
      <c r="E83" s="51">
        <v>1200</v>
      </c>
    </row>
    <row r="84" spans="1:5" ht="13.5" customHeight="1">
      <c r="A84" s="113" t="s">
        <v>40</v>
      </c>
      <c r="B84" s="114"/>
      <c r="C84" s="146"/>
      <c r="D84" s="147"/>
      <c r="E84" s="43">
        <f>C77</f>
        <v>1888</v>
      </c>
    </row>
    <row r="85" spans="1:5" ht="13.5" customHeight="1">
      <c r="C85" s="180" t="s">
        <v>41</v>
      </c>
      <c r="D85" s="129"/>
      <c r="E85" s="36">
        <f>('July 2024 - September 2024'!E106+E12)-SUM(E83:E84)</f>
        <v>1576.119999999999</v>
      </c>
    </row>
    <row r="86" spans="1:5" ht="13.5" customHeight="1"/>
    <row r="87" spans="1:5" ht="13.5" customHeight="1">
      <c r="A87" s="132" t="s">
        <v>175</v>
      </c>
      <c r="B87" s="129"/>
      <c r="C87" s="129"/>
      <c r="D87" s="129"/>
      <c r="E87" s="130"/>
    </row>
    <row r="88" spans="1:5" ht="13.5" customHeight="1">
      <c r="A88" s="132" t="s">
        <v>38</v>
      </c>
      <c r="B88" s="130"/>
      <c r="C88" s="132" t="s">
        <v>37</v>
      </c>
      <c r="D88" s="130"/>
      <c r="E88" s="22" t="s">
        <v>4</v>
      </c>
    </row>
    <row r="89" spans="1:5" ht="13.5" customHeight="1">
      <c r="A89" s="160" t="s">
        <v>95</v>
      </c>
      <c r="B89" s="190"/>
      <c r="C89" s="204"/>
      <c r="D89" s="205"/>
      <c r="E89" s="36">
        <f>E85</f>
        <v>1576.119999999999</v>
      </c>
    </row>
    <row r="90" spans="1:5" ht="13.5" customHeight="1">
      <c r="A90" s="160" t="s">
        <v>77</v>
      </c>
      <c r="B90" s="161"/>
      <c r="C90" s="143" t="s">
        <v>243</v>
      </c>
      <c r="D90" s="206"/>
      <c r="E90" s="51">
        <v>1000</v>
      </c>
    </row>
    <row r="91" spans="1:5" ht="13.5" customHeight="1">
      <c r="A91" s="160" t="s">
        <v>40</v>
      </c>
      <c r="B91" s="190"/>
      <c r="C91" s="138"/>
      <c r="D91" s="130"/>
      <c r="E91" s="64">
        <f>C77</f>
        <v>1888</v>
      </c>
    </row>
    <row r="92" spans="1:5" ht="13.5" customHeight="1">
      <c r="C92" s="148" t="s">
        <v>28</v>
      </c>
      <c r="D92" s="130"/>
      <c r="E92" s="36">
        <f>(E18+E89)-SUM(E90:E91)</f>
        <v>1093.119999999999</v>
      </c>
    </row>
    <row r="93" spans="1:5" ht="13.5" customHeight="1">
      <c r="A93" s="23"/>
      <c r="B93" s="23"/>
      <c r="C93" s="23"/>
      <c r="D93" s="23"/>
      <c r="E93" s="23"/>
    </row>
    <row r="94" spans="1:5" ht="17.25" customHeight="1">
      <c r="A94" s="23"/>
      <c r="B94" s="23"/>
      <c r="C94" s="23"/>
      <c r="D94" s="23"/>
      <c r="E94" s="23"/>
    </row>
    <row r="95" spans="1:5" ht="13.5" customHeight="1">
      <c r="A95" s="153" t="s">
        <v>176</v>
      </c>
      <c r="B95" s="154"/>
      <c r="C95" s="154"/>
      <c r="D95" s="154"/>
      <c r="E95" s="126"/>
    </row>
    <row r="96" spans="1:5" ht="13.5" customHeight="1">
      <c r="A96" s="132" t="s">
        <v>38</v>
      </c>
      <c r="B96" s="130"/>
      <c r="C96" s="132" t="s">
        <v>37</v>
      </c>
      <c r="D96" s="130"/>
      <c r="E96" s="22" t="s">
        <v>4</v>
      </c>
    </row>
    <row r="97" spans="1:5" ht="13.5" customHeight="1">
      <c r="A97" s="160" t="s">
        <v>100</v>
      </c>
      <c r="B97" s="190"/>
      <c r="C97" s="138"/>
      <c r="D97" s="130"/>
      <c r="E97" s="36">
        <f>E92</f>
        <v>1093.119999999999</v>
      </c>
    </row>
    <row r="98" spans="1:5" ht="13.5" customHeight="1">
      <c r="A98" s="160" t="s">
        <v>77</v>
      </c>
      <c r="B98" s="161"/>
      <c r="C98" s="143" t="s">
        <v>243</v>
      </c>
      <c r="D98" s="144"/>
      <c r="E98" s="51">
        <v>1000</v>
      </c>
    </row>
    <row r="99" spans="1:5" ht="13.5" customHeight="1">
      <c r="A99" s="160" t="s">
        <v>40</v>
      </c>
      <c r="B99" s="190"/>
      <c r="C99" s="138"/>
      <c r="D99" s="130"/>
      <c r="E99" s="64">
        <f>C77</f>
        <v>1888</v>
      </c>
    </row>
    <row r="100" spans="1:5" ht="13.5" customHeight="1">
      <c r="C100" s="148" t="s">
        <v>28</v>
      </c>
      <c r="D100" s="130"/>
      <c r="E100" s="51">
        <f>(E24+E97)-SUM(E98:E99)</f>
        <v>610.11999999999898</v>
      </c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</sheetData>
  <mergeCells count="53">
    <mergeCell ref="C15:D15"/>
    <mergeCell ref="A1:E1"/>
    <mergeCell ref="A8:E8"/>
    <mergeCell ref="C9:D9"/>
    <mergeCell ref="C10:D10"/>
    <mergeCell ref="A14:E14"/>
    <mergeCell ref="C11:D11"/>
    <mergeCell ref="A59:C59"/>
    <mergeCell ref="C16:D16"/>
    <mergeCell ref="A20:E20"/>
    <mergeCell ref="C21:D21"/>
    <mergeCell ref="C22:D22"/>
    <mergeCell ref="A29:C29"/>
    <mergeCell ref="A31:C31"/>
    <mergeCell ref="A36:C37"/>
    <mergeCell ref="A44:C44"/>
    <mergeCell ref="A48:C48"/>
    <mergeCell ref="A53:C53"/>
    <mergeCell ref="A56:C56"/>
    <mergeCell ref="C17:D17"/>
    <mergeCell ref="C23:D23"/>
    <mergeCell ref="C92:D92"/>
    <mergeCell ref="A95:E95"/>
    <mergeCell ref="A96:B96"/>
    <mergeCell ref="C96:D96"/>
    <mergeCell ref="A64:C64"/>
    <mergeCell ref="A71:C71"/>
    <mergeCell ref="A80:E80"/>
    <mergeCell ref="A81:B81"/>
    <mergeCell ref="C81:D81"/>
    <mergeCell ref="C89:D89"/>
    <mergeCell ref="C90:D90"/>
    <mergeCell ref="A91:B91"/>
    <mergeCell ref="C91:D91"/>
    <mergeCell ref="A90:B90"/>
    <mergeCell ref="A82:B82"/>
    <mergeCell ref="C82:D82"/>
    <mergeCell ref="A99:B99"/>
    <mergeCell ref="C99:D99"/>
    <mergeCell ref="C100:D100"/>
    <mergeCell ref="C83:D83"/>
    <mergeCell ref="A98:B98"/>
    <mergeCell ref="C98:D98"/>
    <mergeCell ref="A84:B84"/>
    <mergeCell ref="C84:D84"/>
    <mergeCell ref="C85:D85"/>
    <mergeCell ref="A87:E87"/>
    <mergeCell ref="A88:B88"/>
    <mergeCell ref="C88:D88"/>
    <mergeCell ref="A97:B97"/>
    <mergeCell ref="C97:D97"/>
    <mergeCell ref="A89:B89"/>
    <mergeCell ref="A83:B83"/>
  </mergeCells>
  <conditionalFormatting sqref="C3">
    <cfRule type="cellIs" dxfId="49" priority="4" operator="lessThan">
      <formula>0</formula>
    </cfRule>
  </conditionalFormatting>
  <conditionalFormatting sqref="C4:C5">
    <cfRule type="cellIs" dxfId="48" priority="3" operator="lessThan">
      <formula>0</formula>
    </cfRule>
  </conditionalFormatting>
  <conditionalFormatting sqref="E82">
    <cfRule type="cellIs" dxfId="47" priority="1" stopIfTrue="1" operator="greaterThanOrEqual">
      <formula>0</formula>
    </cfRule>
    <cfRule type="cellIs" dxfId="46" priority="2" operator="lessThan">
      <formula>0</formula>
    </cfRule>
  </conditionalFormatting>
  <conditionalFormatting sqref="E85">
    <cfRule type="cellIs" dxfId="45" priority="13" stopIfTrue="1" operator="greaterThanOrEqual">
      <formula>0</formula>
    </cfRule>
    <cfRule type="cellIs" dxfId="44" priority="14" operator="lessThan">
      <formula>0</formula>
    </cfRule>
  </conditionalFormatting>
  <conditionalFormatting sqref="E89">
    <cfRule type="cellIs" dxfId="43" priority="9" stopIfTrue="1" operator="greaterThanOrEqual">
      <formula>0</formula>
    </cfRule>
    <cfRule type="cellIs" dxfId="42" priority="10" operator="lessThan">
      <formula>0</formula>
    </cfRule>
  </conditionalFormatting>
  <conditionalFormatting sqref="E92">
    <cfRule type="cellIs" dxfId="41" priority="11" stopIfTrue="1" operator="greaterThanOrEqual">
      <formula>0</formula>
    </cfRule>
    <cfRule type="cellIs" dxfId="40" priority="12" operator="lessThan">
      <formula>0</formula>
    </cfRule>
  </conditionalFormatting>
  <conditionalFormatting sqref="E97">
    <cfRule type="cellIs" dxfId="39" priority="7" stopIfTrue="1" operator="greaterThanOrEqual">
      <formula>0</formula>
    </cfRule>
    <cfRule type="cellIs" dxfId="38" priority="8" operator="lessThan">
      <formula>0</formula>
    </cfRule>
  </conditionalFormatting>
  <conditionalFormatting sqref="E100">
    <cfRule type="cellIs" dxfId="37" priority="5" stopIfTrue="1" operator="greaterThanOrEqual">
      <formula>0</formula>
    </cfRule>
    <cfRule type="cellIs" dxfId="36" priority="6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2"/>
  <sheetViews>
    <sheetView topLeftCell="A70" workbookViewId="0">
      <selection activeCell="D72" sqref="D7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5" t="s">
        <v>104</v>
      </c>
      <c r="B1" s="135"/>
      <c r="C1" s="135"/>
      <c r="D1" s="135"/>
      <c r="E1" s="135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160</v>
      </c>
      <c r="C3" s="4">
        <f>'October 2024 - December 2024'!E100</f>
        <v>610.11999999999898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610.11999999999898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('October 2024 - December 2024'!C5)+SUM(E82,E89,E97)</f>
        <v>-1239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73" t="s">
        <v>105</v>
      </c>
      <c r="B8" s="154"/>
      <c r="C8" s="154"/>
      <c r="D8" s="154"/>
      <c r="E8" s="126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2" t="s">
        <v>3</v>
      </c>
      <c r="D9" s="130"/>
      <c r="E9" s="16" t="s">
        <v>4</v>
      </c>
    </row>
    <row r="10" spans="1:25" ht="13.5" customHeight="1">
      <c r="A10" s="29" t="s">
        <v>75</v>
      </c>
      <c r="B10" s="79" t="s">
        <v>5</v>
      </c>
      <c r="C10" s="200" t="s">
        <v>6</v>
      </c>
      <c r="D10" s="200"/>
      <c r="E10" s="104">
        <v>2405</v>
      </c>
    </row>
    <row r="11" spans="1:25" ht="13.5" customHeight="1">
      <c r="A11" s="24" t="s">
        <v>140</v>
      </c>
      <c r="B11" s="2" t="s">
        <v>25</v>
      </c>
      <c r="C11" s="189" t="s">
        <v>132</v>
      </c>
      <c r="D11" s="19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73" t="s">
        <v>108</v>
      </c>
      <c r="B14" s="154"/>
      <c r="C14" s="154"/>
      <c r="D14" s="154"/>
      <c r="E14" s="126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72" t="s">
        <v>3</v>
      </c>
      <c r="D15" s="130"/>
      <c r="E15" s="16" t="s">
        <v>4</v>
      </c>
    </row>
    <row r="16" spans="1:25" ht="13.5" customHeight="1">
      <c r="A16" s="29" t="s">
        <v>75</v>
      </c>
      <c r="B16" s="79" t="s">
        <v>5</v>
      </c>
      <c r="C16" s="200" t="s">
        <v>6</v>
      </c>
      <c r="D16" s="200"/>
      <c r="E16" s="104">
        <v>2405</v>
      </c>
    </row>
    <row r="17" spans="1:25" ht="13.15" customHeight="1">
      <c r="A17" s="24" t="s">
        <v>141</v>
      </c>
      <c r="B17" s="2" t="s">
        <v>25</v>
      </c>
      <c r="C17" s="189" t="s">
        <v>132</v>
      </c>
      <c r="D17" s="130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73" t="s">
        <v>106</v>
      </c>
      <c r="B20" s="154"/>
      <c r="C20" s="154"/>
      <c r="D20" s="154"/>
      <c r="E20" s="126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74" t="s">
        <v>3</v>
      </c>
      <c r="D21" s="175"/>
      <c r="E21" s="71" t="s">
        <v>4</v>
      </c>
    </row>
    <row r="22" spans="1:25" ht="13.5" customHeight="1">
      <c r="A22" s="29" t="s">
        <v>75</v>
      </c>
      <c r="B22" s="79" t="s">
        <v>5</v>
      </c>
      <c r="C22" s="200" t="s">
        <v>6</v>
      </c>
      <c r="D22" s="200"/>
      <c r="E22" s="104">
        <v>2405</v>
      </c>
    </row>
    <row r="23" spans="1:25" ht="13.15" customHeight="1">
      <c r="A23" s="32" t="s">
        <v>142</v>
      </c>
      <c r="B23" s="31" t="s">
        <v>25</v>
      </c>
      <c r="C23" s="176" t="s">
        <v>132</v>
      </c>
      <c r="D23" s="177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196" t="s">
        <v>107</v>
      </c>
      <c r="B29" s="129"/>
      <c r="C29" s="130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31" t="s">
        <v>8</v>
      </c>
      <c r="B31" s="129"/>
      <c r="C31" s="130"/>
    </row>
    <row r="32" spans="1:25" ht="13.5" customHeight="1">
      <c r="A32" s="24" t="s">
        <v>162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197</v>
      </c>
    </row>
    <row r="35" spans="1:3" ht="13.5" customHeight="1">
      <c r="A35" s="27"/>
      <c r="B35" s="24" t="s">
        <v>32</v>
      </c>
      <c r="C35" s="28">
        <f>SUM(C32:C34)</f>
        <v>275</v>
      </c>
    </row>
    <row r="36" spans="1:3" ht="13.5" customHeight="1">
      <c r="A36" s="182" t="s">
        <v>11</v>
      </c>
      <c r="B36" s="183"/>
      <c r="C36" s="184"/>
    </row>
    <row r="37" spans="1:3" ht="13.5" customHeight="1">
      <c r="A37" s="185"/>
      <c r="B37" s="125"/>
      <c r="C37" s="18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136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31" t="s">
        <v>17</v>
      </c>
      <c r="B44" s="129"/>
      <c r="C44" s="130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31" t="s">
        <v>50</v>
      </c>
      <c r="B48" s="141"/>
      <c r="C48" s="14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31" t="s">
        <v>22</v>
      </c>
      <c r="B53" s="141"/>
      <c r="C53" s="14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7" t="s">
        <v>54</v>
      </c>
      <c r="B56" s="179"/>
      <c r="C56" s="17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24" t="s">
        <v>35</v>
      </c>
      <c r="B59" s="125"/>
      <c r="C59" s="126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21" t="s">
        <v>31</v>
      </c>
      <c r="B64" s="122"/>
      <c r="C64" s="123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210" t="s">
        <v>247</v>
      </c>
      <c r="C67" s="59">
        <v>105</v>
      </c>
    </row>
    <row r="68" spans="1:8" ht="13.5" customHeight="1">
      <c r="A68" s="29" t="s">
        <v>46</v>
      </c>
      <c r="B68" s="60" t="s">
        <v>102</v>
      </c>
      <c r="C68" s="30">
        <v>840</v>
      </c>
    </row>
    <row r="69" spans="1:8" ht="13.5" customHeight="1">
      <c r="A69" s="27"/>
      <c r="B69" s="37" t="s">
        <v>43</v>
      </c>
      <c r="C69" s="38">
        <f>SUM(C65:C68)</f>
        <v>1613</v>
      </c>
    </row>
    <row r="70" spans="1:8" ht="13.5" customHeight="1">
      <c r="A70" s="27"/>
      <c r="B70" s="52" t="s">
        <v>57</v>
      </c>
      <c r="C70" s="38">
        <f>C35+C43+C47+C52+C55+C58+C63+C69</f>
        <v>1888</v>
      </c>
    </row>
    <row r="71" spans="1:8" ht="13.5" customHeight="1">
      <c r="A71" s="121" t="s">
        <v>44</v>
      </c>
      <c r="B71" s="155"/>
      <c r="C71" s="123"/>
    </row>
    <row r="72" spans="1:8" ht="13.5" customHeight="1">
      <c r="A72" s="41" t="s">
        <v>47</v>
      </c>
      <c r="B72" s="37"/>
      <c r="C72" s="48">
        <f>'October 2024 - December 2024'!C72</f>
        <v>8239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0</v>
      </c>
    </row>
    <row r="76" spans="1:8" ht="13.5" customHeight="1">
      <c r="A76" s="27"/>
      <c r="B76" s="54" t="s">
        <v>45</v>
      </c>
      <c r="C76" s="48">
        <f>SUM(C72:C75)</f>
        <v>8239</v>
      </c>
    </row>
    <row r="77" spans="1:8" ht="13.5" customHeight="1">
      <c r="A77" s="31"/>
      <c r="B77" s="39" t="s">
        <v>27</v>
      </c>
      <c r="C77" s="40">
        <f>C70</f>
        <v>1888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32" t="s">
        <v>177</v>
      </c>
      <c r="B80" s="129"/>
      <c r="C80" s="129"/>
      <c r="D80" s="129"/>
      <c r="E80" s="130"/>
    </row>
    <row r="81" spans="1:5" ht="13.5" customHeight="1">
      <c r="A81" s="133" t="s">
        <v>38</v>
      </c>
      <c r="B81" s="175"/>
      <c r="C81" s="133" t="s">
        <v>37</v>
      </c>
      <c r="D81" s="175"/>
      <c r="E81" s="42" t="s">
        <v>4</v>
      </c>
    </row>
    <row r="82" spans="1:5" ht="13.5" customHeight="1">
      <c r="A82" s="167" t="s">
        <v>77</v>
      </c>
      <c r="B82" s="207"/>
      <c r="C82" s="145" t="s">
        <v>245</v>
      </c>
      <c r="D82" s="198"/>
      <c r="E82" s="51">
        <v>500</v>
      </c>
    </row>
    <row r="83" spans="1:5" ht="13.5" customHeight="1">
      <c r="A83" s="113" t="s">
        <v>40</v>
      </c>
      <c r="B83" s="114"/>
      <c r="C83" s="208"/>
      <c r="D83" s="208"/>
      <c r="E83" s="75">
        <f>C77</f>
        <v>1888</v>
      </c>
    </row>
    <row r="84" spans="1:5" ht="13.5" customHeight="1">
      <c r="C84" s="209" t="s">
        <v>41</v>
      </c>
      <c r="D84" s="125"/>
      <c r="E84" s="36">
        <f>('October 2024 - December 2024'!E100+E12)-SUM(E82:E83)</f>
        <v>627.11999999999898</v>
      </c>
    </row>
    <row r="85" spans="1:5" ht="13.5" customHeight="1"/>
    <row r="86" spans="1:5" ht="13.5" customHeight="1">
      <c r="A86" s="132" t="s">
        <v>178</v>
      </c>
      <c r="B86" s="129"/>
      <c r="C86" s="129"/>
      <c r="D86" s="129"/>
      <c r="E86" s="130"/>
    </row>
    <row r="87" spans="1:5" ht="13.5" customHeight="1">
      <c r="A87" s="132" t="s">
        <v>38</v>
      </c>
      <c r="B87" s="130"/>
      <c r="C87" s="132" t="s">
        <v>37</v>
      </c>
      <c r="D87" s="130"/>
      <c r="E87" s="22" t="s">
        <v>4</v>
      </c>
    </row>
    <row r="88" spans="1:5" ht="13.5" customHeight="1">
      <c r="A88" s="160" t="s">
        <v>116</v>
      </c>
      <c r="B88" s="190"/>
      <c r="C88" s="204"/>
      <c r="D88" s="205"/>
      <c r="E88" s="36">
        <f>E84</f>
        <v>627.11999999999898</v>
      </c>
    </row>
    <row r="89" spans="1:5" ht="13.5" customHeight="1">
      <c r="A89" s="160" t="s">
        <v>77</v>
      </c>
      <c r="B89" s="161"/>
      <c r="C89" s="143" t="s">
        <v>246</v>
      </c>
      <c r="D89" s="206"/>
      <c r="E89" s="51">
        <v>500</v>
      </c>
    </row>
    <row r="90" spans="1:5" ht="13.5" customHeight="1">
      <c r="A90" s="160" t="s">
        <v>40</v>
      </c>
      <c r="B90" s="190"/>
      <c r="C90" s="138"/>
      <c r="D90" s="130"/>
      <c r="E90" s="64">
        <f>C77</f>
        <v>1888</v>
      </c>
    </row>
    <row r="91" spans="1:5" ht="13.5" customHeight="1">
      <c r="C91" s="148" t="s">
        <v>28</v>
      </c>
      <c r="D91" s="130"/>
      <c r="E91" s="36">
        <f>(E18+E88)-SUM(E89:E90)</f>
        <v>644.11999999999898</v>
      </c>
    </row>
    <row r="92" spans="1:5" ht="13.5" customHeight="1">
      <c r="A92" s="23"/>
      <c r="B92" s="23"/>
      <c r="C92" s="23"/>
      <c r="D92" s="23"/>
      <c r="E92" s="23"/>
    </row>
    <row r="93" spans="1:5" ht="17.25" customHeight="1">
      <c r="A93" s="23"/>
      <c r="B93" s="23"/>
      <c r="C93" s="23"/>
      <c r="D93" s="23"/>
      <c r="E93" s="23"/>
    </row>
    <row r="94" spans="1:5" ht="13.5" customHeight="1">
      <c r="A94" s="153" t="s">
        <v>179</v>
      </c>
      <c r="B94" s="154"/>
      <c r="C94" s="154"/>
      <c r="D94" s="154"/>
      <c r="E94" s="126"/>
    </row>
    <row r="95" spans="1:5" ht="13.5" customHeight="1">
      <c r="A95" s="132" t="s">
        <v>38</v>
      </c>
      <c r="B95" s="130"/>
      <c r="C95" s="132" t="s">
        <v>37</v>
      </c>
      <c r="D95" s="130"/>
      <c r="E95" s="22" t="s">
        <v>4</v>
      </c>
    </row>
    <row r="96" spans="1:5" ht="13.5" customHeight="1">
      <c r="A96" s="160" t="s">
        <v>117</v>
      </c>
      <c r="B96" s="190"/>
      <c r="C96" s="138"/>
      <c r="D96" s="130"/>
      <c r="E96" s="36">
        <f>E91</f>
        <v>644.11999999999898</v>
      </c>
    </row>
    <row r="97" spans="1:5" ht="13.5" customHeight="1">
      <c r="A97" s="160" t="s">
        <v>77</v>
      </c>
      <c r="B97" s="161"/>
      <c r="C97" s="143" t="s">
        <v>246</v>
      </c>
      <c r="D97" s="144"/>
      <c r="E97" s="51">
        <v>500</v>
      </c>
    </row>
    <row r="98" spans="1:5" ht="13.5" customHeight="1">
      <c r="A98" s="160" t="s">
        <v>40</v>
      </c>
      <c r="B98" s="190"/>
      <c r="C98" s="138"/>
      <c r="D98" s="130"/>
      <c r="E98" s="64">
        <f>C77</f>
        <v>1888</v>
      </c>
    </row>
    <row r="99" spans="1:5" ht="13.5" customHeight="1">
      <c r="C99" s="148" t="s">
        <v>28</v>
      </c>
      <c r="D99" s="130"/>
      <c r="E99" s="51">
        <f>(E24+E96)-SUM(E97:E98)</f>
        <v>661.11999999999898</v>
      </c>
    </row>
    <row r="100" spans="1:5" ht="13.5" customHeight="1">
      <c r="A100" s="10"/>
      <c r="B100" s="10"/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</sheetData>
  <mergeCells count="51">
    <mergeCell ref="A97:B97"/>
    <mergeCell ref="C97:D97"/>
    <mergeCell ref="A98:B98"/>
    <mergeCell ref="C98:D98"/>
    <mergeCell ref="C99:D99"/>
    <mergeCell ref="C91:D91"/>
    <mergeCell ref="A94:E94"/>
    <mergeCell ref="A95:B95"/>
    <mergeCell ref="C95:D95"/>
    <mergeCell ref="A96:B96"/>
    <mergeCell ref="C96:D96"/>
    <mergeCell ref="A88:B88"/>
    <mergeCell ref="C88:D88"/>
    <mergeCell ref="A89:B89"/>
    <mergeCell ref="C89:D89"/>
    <mergeCell ref="A90:B90"/>
    <mergeCell ref="C90:D90"/>
    <mergeCell ref="A83:B83"/>
    <mergeCell ref="C83:D83"/>
    <mergeCell ref="C84:D84"/>
    <mergeCell ref="A86:E86"/>
    <mergeCell ref="A87:B87"/>
    <mergeCell ref="C87:D87"/>
    <mergeCell ref="A82:B82"/>
    <mergeCell ref="C82:D82"/>
    <mergeCell ref="A36:C37"/>
    <mergeCell ref="A44:C44"/>
    <mergeCell ref="A48:C48"/>
    <mergeCell ref="A53:C53"/>
    <mergeCell ref="A56:C56"/>
    <mergeCell ref="A59:C59"/>
    <mergeCell ref="A64:C64"/>
    <mergeCell ref="A71:C71"/>
    <mergeCell ref="A80:E80"/>
    <mergeCell ref="A81:B81"/>
    <mergeCell ref="C81:D81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4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8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91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6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9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2"/>
  <sheetViews>
    <sheetView tabSelected="1" topLeftCell="A61" workbookViewId="0">
      <selection activeCell="D74" sqref="D74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5" t="s">
        <v>110</v>
      </c>
      <c r="B1" s="135"/>
      <c r="C1" s="135"/>
      <c r="D1" s="135"/>
      <c r="E1" s="135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160</v>
      </c>
      <c r="C3" s="4">
        <f>'January 2025 - March 2025'!E99</f>
        <v>661.11999999999898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661.11999999999898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('January 2025 - March 2025'!C5)+SUM(E82,E89,E97)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73" t="s">
        <v>109</v>
      </c>
      <c r="B8" s="154"/>
      <c r="C8" s="154"/>
      <c r="D8" s="154"/>
      <c r="E8" s="126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2" t="s">
        <v>3</v>
      </c>
      <c r="D9" s="130"/>
      <c r="E9" s="16" t="s">
        <v>4</v>
      </c>
    </row>
    <row r="10" spans="1:25" ht="13.5" customHeight="1">
      <c r="A10" s="29" t="s">
        <v>75</v>
      </c>
      <c r="B10" s="79" t="s">
        <v>5</v>
      </c>
      <c r="C10" s="200" t="s">
        <v>6</v>
      </c>
      <c r="D10" s="200"/>
      <c r="E10" s="104">
        <v>2405</v>
      </c>
    </row>
    <row r="11" spans="1:25" ht="13.5" customHeight="1">
      <c r="A11" s="24" t="s">
        <v>143</v>
      </c>
      <c r="B11" s="2" t="s">
        <v>25</v>
      </c>
      <c r="C11" s="189" t="s">
        <v>132</v>
      </c>
      <c r="D11" s="19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73" t="s">
        <v>113</v>
      </c>
      <c r="B14" s="154"/>
      <c r="C14" s="154"/>
      <c r="D14" s="154"/>
      <c r="E14" s="126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72" t="s">
        <v>3</v>
      </c>
      <c r="D15" s="130"/>
      <c r="E15" s="16" t="s">
        <v>4</v>
      </c>
    </row>
    <row r="16" spans="1:25" ht="13.5" customHeight="1">
      <c r="A16" s="29" t="s">
        <v>75</v>
      </c>
      <c r="B16" s="79" t="s">
        <v>5</v>
      </c>
      <c r="C16" s="200" t="s">
        <v>6</v>
      </c>
      <c r="D16" s="200"/>
      <c r="E16" s="104">
        <v>2405</v>
      </c>
    </row>
    <row r="17" spans="1:25" ht="13.15" customHeight="1">
      <c r="A17" s="24" t="s">
        <v>144</v>
      </c>
      <c r="B17" s="2" t="s">
        <v>25</v>
      </c>
      <c r="C17" s="189" t="s">
        <v>132</v>
      </c>
      <c r="D17" s="130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73" t="s">
        <v>111</v>
      </c>
      <c r="B20" s="154"/>
      <c r="C20" s="154"/>
      <c r="D20" s="154"/>
      <c r="E20" s="126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74" t="s">
        <v>3</v>
      </c>
      <c r="D21" s="175"/>
      <c r="E21" s="71" t="s">
        <v>4</v>
      </c>
    </row>
    <row r="22" spans="1:25" ht="13.5" customHeight="1">
      <c r="A22" s="29" t="s">
        <v>75</v>
      </c>
      <c r="B22" s="79" t="s">
        <v>5</v>
      </c>
      <c r="C22" s="200" t="s">
        <v>6</v>
      </c>
      <c r="D22" s="200"/>
      <c r="E22" s="104">
        <v>2405</v>
      </c>
    </row>
    <row r="23" spans="1:25" ht="13.15" customHeight="1">
      <c r="A23" s="32" t="s">
        <v>145</v>
      </c>
      <c r="B23" s="31" t="s">
        <v>25</v>
      </c>
      <c r="C23" s="176" t="s">
        <v>132</v>
      </c>
      <c r="D23" s="177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196" t="s">
        <v>112</v>
      </c>
      <c r="B29" s="129"/>
      <c r="C29" s="130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31" t="s">
        <v>8</v>
      </c>
      <c r="B31" s="129"/>
      <c r="C31" s="130"/>
    </row>
    <row r="32" spans="1:25" ht="13.5" customHeight="1">
      <c r="A32" s="24" t="s">
        <v>162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197</v>
      </c>
    </row>
    <row r="35" spans="1:3" ht="13.5" customHeight="1">
      <c r="A35" s="27"/>
      <c r="B35" s="24" t="s">
        <v>32</v>
      </c>
      <c r="C35" s="28">
        <f>SUM(C32:C34)</f>
        <v>275</v>
      </c>
    </row>
    <row r="36" spans="1:3" ht="13.5" customHeight="1">
      <c r="A36" s="182" t="s">
        <v>11</v>
      </c>
      <c r="B36" s="183"/>
      <c r="C36" s="184"/>
    </row>
    <row r="37" spans="1:3" ht="13.5" customHeight="1">
      <c r="A37" s="185"/>
      <c r="B37" s="125"/>
      <c r="C37" s="18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136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31" t="s">
        <v>17</v>
      </c>
      <c r="B44" s="129"/>
      <c r="C44" s="130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31" t="s">
        <v>50</v>
      </c>
      <c r="B48" s="141"/>
      <c r="C48" s="14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31" t="s">
        <v>22</v>
      </c>
      <c r="B53" s="141"/>
      <c r="C53" s="14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7" t="s">
        <v>54</v>
      </c>
      <c r="B56" s="179"/>
      <c r="C56" s="17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24" t="s">
        <v>35</v>
      </c>
      <c r="B59" s="125"/>
      <c r="C59" s="126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21" t="s">
        <v>31</v>
      </c>
      <c r="B64" s="122"/>
      <c r="C64" s="123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210" t="s">
        <v>247</v>
      </c>
      <c r="C67" s="59">
        <v>105</v>
      </c>
    </row>
    <row r="68" spans="1:8" ht="13.5" customHeight="1">
      <c r="A68" s="29" t="s">
        <v>46</v>
      </c>
      <c r="B68" s="60" t="s">
        <v>102</v>
      </c>
      <c r="C68" s="30">
        <v>840</v>
      </c>
    </row>
    <row r="69" spans="1:8" ht="13.5" customHeight="1">
      <c r="A69" s="27"/>
      <c r="B69" s="37" t="s">
        <v>43</v>
      </c>
      <c r="C69" s="38">
        <f>SUM(C65:C68)</f>
        <v>1613</v>
      </c>
    </row>
    <row r="70" spans="1:8" ht="13.5" customHeight="1">
      <c r="A70" s="27"/>
      <c r="B70" s="52" t="s">
        <v>57</v>
      </c>
      <c r="C70" s="38">
        <f>C35+C43+C47+C52+C55+C58+C63+C69</f>
        <v>1888</v>
      </c>
    </row>
    <row r="71" spans="1:8" ht="13.5" customHeight="1">
      <c r="A71" s="121" t="s">
        <v>44</v>
      </c>
      <c r="B71" s="155"/>
      <c r="C71" s="123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0</v>
      </c>
    </row>
    <row r="76" spans="1:8" ht="13.5" customHeight="1">
      <c r="A76" s="27"/>
      <c r="B76" s="54" t="s">
        <v>45</v>
      </c>
      <c r="C76" s="48">
        <f>SUM(C72:C75)</f>
        <v>0</v>
      </c>
    </row>
    <row r="77" spans="1:8" ht="13.5" customHeight="1">
      <c r="A77" s="31"/>
      <c r="B77" s="39" t="s">
        <v>27</v>
      </c>
      <c r="C77" s="40">
        <f>C70</f>
        <v>1888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32" t="s">
        <v>180</v>
      </c>
      <c r="B80" s="129"/>
      <c r="C80" s="129"/>
      <c r="D80" s="129"/>
      <c r="E80" s="130"/>
    </row>
    <row r="81" spans="1:5" ht="13.5" customHeight="1">
      <c r="A81" s="133" t="s">
        <v>38</v>
      </c>
      <c r="B81" s="175"/>
      <c r="C81" s="133" t="s">
        <v>37</v>
      </c>
      <c r="D81" s="175"/>
      <c r="E81" s="42" t="s">
        <v>4</v>
      </c>
    </row>
    <row r="82" spans="1:5" ht="13.5" customHeight="1">
      <c r="A82" s="167" t="s">
        <v>77</v>
      </c>
      <c r="B82" s="207"/>
      <c r="C82" s="145" t="s">
        <v>250</v>
      </c>
      <c r="D82" s="198"/>
      <c r="E82" s="72">
        <v>700</v>
      </c>
    </row>
    <row r="83" spans="1:5" ht="13.5" customHeight="1">
      <c r="A83" s="113" t="s">
        <v>40</v>
      </c>
      <c r="B83" s="114"/>
      <c r="C83" s="146"/>
      <c r="D83" s="147"/>
      <c r="E83" s="43">
        <f>C77</f>
        <v>1888</v>
      </c>
    </row>
    <row r="84" spans="1:5" ht="13.5" customHeight="1">
      <c r="C84" s="180" t="s">
        <v>41</v>
      </c>
      <c r="D84" s="129"/>
      <c r="E84" s="36">
        <f>('January 2025 - March 2025'!E99+E12)-SUM(E82:E83)</f>
        <v>478.11999999999898</v>
      </c>
    </row>
    <row r="85" spans="1:5" ht="13.5" customHeight="1"/>
    <row r="86" spans="1:5" ht="13.5" customHeight="1">
      <c r="A86" s="132" t="s">
        <v>181</v>
      </c>
      <c r="B86" s="129"/>
      <c r="C86" s="129"/>
      <c r="D86" s="129"/>
      <c r="E86" s="130"/>
    </row>
    <row r="87" spans="1:5" ht="13.5" customHeight="1">
      <c r="A87" s="132" t="s">
        <v>38</v>
      </c>
      <c r="B87" s="130"/>
      <c r="C87" s="132" t="s">
        <v>37</v>
      </c>
      <c r="D87" s="130"/>
      <c r="E87" s="22" t="s">
        <v>4</v>
      </c>
    </row>
    <row r="88" spans="1:5" ht="13.5" customHeight="1">
      <c r="A88" s="160" t="s">
        <v>114</v>
      </c>
      <c r="B88" s="190"/>
      <c r="C88" s="204"/>
      <c r="D88" s="205"/>
      <c r="E88" s="36">
        <f>E84</f>
        <v>478.11999999999898</v>
      </c>
    </row>
    <row r="89" spans="1:5" ht="13.5" customHeight="1">
      <c r="A89" s="160" t="s">
        <v>77</v>
      </c>
      <c r="B89" s="161"/>
      <c r="C89" s="143" t="s">
        <v>251</v>
      </c>
      <c r="D89" s="206"/>
      <c r="E89" s="51">
        <v>539</v>
      </c>
    </row>
    <row r="90" spans="1:5" ht="13.5" customHeight="1">
      <c r="A90" s="160" t="s">
        <v>40</v>
      </c>
      <c r="B90" s="190"/>
      <c r="C90" s="138"/>
      <c r="D90" s="130"/>
      <c r="E90" s="64">
        <f>C77</f>
        <v>1888</v>
      </c>
    </row>
    <row r="91" spans="1:5" ht="13.5" customHeight="1">
      <c r="C91" s="148" t="s">
        <v>28</v>
      </c>
      <c r="D91" s="130"/>
      <c r="E91" s="36">
        <f>(E18+E88)-SUM(E89:E90)</f>
        <v>456.11999999999898</v>
      </c>
    </row>
    <row r="92" spans="1:5" ht="13.5" customHeight="1">
      <c r="A92" s="23"/>
      <c r="B92" s="23"/>
      <c r="C92" s="23"/>
      <c r="D92" s="23"/>
      <c r="E92" s="23"/>
    </row>
    <row r="93" spans="1:5" ht="17.25" customHeight="1">
      <c r="A93" s="23"/>
      <c r="B93" s="23"/>
      <c r="C93" s="23"/>
      <c r="D93" s="23"/>
      <c r="E93" s="23"/>
    </row>
    <row r="94" spans="1:5" ht="13.5" customHeight="1">
      <c r="A94" s="153" t="s">
        <v>182</v>
      </c>
      <c r="B94" s="154"/>
      <c r="C94" s="154"/>
      <c r="D94" s="154"/>
      <c r="E94" s="126"/>
    </row>
    <row r="95" spans="1:5" ht="13.5" customHeight="1">
      <c r="A95" s="132" t="s">
        <v>38</v>
      </c>
      <c r="B95" s="130"/>
      <c r="C95" s="132" t="s">
        <v>37</v>
      </c>
      <c r="D95" s="130"/>
      <c r="E95" s="22" t="s">
        <v>4</v>
      </c>
    </row>
    <row r="96" spans="1:5" ht="13.5" customHeight="1">
      <c r="A96" s="160" t="s">
        <v>115</v>
      </c>
      <c r="B96" s="190"/>
      <c r="C96" s="138"/>
      <c r="D96" s="130"/>
      <c r="E96" s="36">
        <f>E91</f>
        <v>456.11999999999898</v>
      </c>
    </row>
    <row r="97" spans="1:5" ht="13.5" customHeight="1">
      <c r="A97" s="160" t="s">
        <v>77</v>
      </c>
      <c r="B97" s="161"/>
      <c r="C97" s="143" t="s">
        <v>149</v>
      </c>
      <c r="D97" s="144"/>
      <c r="E97" s="51">
        <v>0</v>
      </c>
    </row>
    <row r="98" spans="1:5" ht="13.5" customHeight="1">
      <c r="A98" s="160" t="s">
        <v>40</v>
      </c>
      <c r="B98" s="190"/>
      <c r="C98" s="138"/>
      <c r="D98" s="130"/>
      <c r="E98" s="64">
        <f>C77</f>
        <v>1888</v>
      </c>
    </row>
    <row r="99" spans="1:5" ht="13.5" customHeight="1">
      <c r="C99" s="148" t="s">
        <v>28</v>
      </c>
      <c r="D99" s="130"/>
      <c r="E99" s="51">
        <f>(E24+E96)-SUM(E97:E98)</f>
        <v>973.11999999999898</v>
      </c>
    </row>
    <row r="100" spans="1:5" ht="13.5" customHeight="1">
      <c r="A100" s="10"/>
      <c r="B100" s="10"/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</sheetData>
  <mergeCells count="51">
    <mergeCell ref="A97:B97"/>
    <mergeCell ref="C97:D97"/>
    <mergeCell ref="A98:B98"/>
    <mergeCell ref="C98:D98"/>
    <mergeCell ref="C99:D99"/>
    <mergeCell ref="C91:D91"/>
    <mergeCell ref="A94:E94"/>
    <mergeCell ref="A95:B95"/>
    <mergeCell ref="C95:D95"/>
    <mergeCell ref="A96:B96"/>
    <mergeCell ref="C96:D96"/>
    <mergeCell ref="A88:B88"/>
    <mergeCell ref="C88:D88"/>
    <mergeCell ref="A89:B89"/>
    <mergeCell ref="C89:D89"/>
    <mergeCell ref="A90:B90"/>
    <mergeCell ref="C90:D90"/>
    <mergeCell ref="A83:B83"/>
    <mergeCell ref="C83:D83"/>
    <mergeCell ref="C84:D84"/>
    <mergeCell ref="A86:E86"/>
    <mergeCell ref="A87:B87"/>
    <mergeCell ref="C87:D87"/>
    <mergeCell ref="A82:B82"/>
    <mergeCell ref="C82:D82"/>
    <mergeCell ref="A36:C37"/>
    <mergeCell ref="A44:C44"/>
    <mergeCell ref="A48:C48"/>
    <mergeCell ref="A53:C53"/>
    <mergeCell ref="A56:C56"/>
    <mergeCell ref="A59:C59"/>
    <mergeCell ref="A64:C64"/>
    <mergeCell ref="A71:C71"/>
    <mergeCell ref="A80:E80"/>
    <mergeCell ref="A81:B81"/>
    <mergeCell ref="C81:D81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4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8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91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6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9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2"/>
  <sheetViews>
    <sheetView topLeftCell="A64" workbookViewId="0">
      <selection activeCell="C89" sqref="C89:D8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5" t="s">
        <v>120</v>
      </c>
      <c r="B1" s="135"/>
      <c r="C1" s="135"/>
      <c r="D1" s="135"/>
      <c r="E1" s="135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160</v>
      </c>
      <c r="C3" s="4">
        <f>'April 2025 - June 2025'!E99</f>
        <v>973.11999999999898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973.11999999999898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('April 2025 - June 2025'!C5)+SUM(E82,E89,E97)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73" t="s">
        <v>118</v>
      </c>
      <c r="B8" s="154"/>
      <c r="C8" s="154"/>
      <c r="D8" s="154"/>
      <c r="E8" s="126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2" t="s">
        <v>3</v>
      </c>
      <c r="D9" s="130"/>
      <c r="E9" s="16" t="s">
        <v>4</v>
      </c>
    </row>
    <row r="10" spans="1:25" ht="13.5" customHeight="1">
      <c r="A10" s="29" t="s">
        <v>75</v>
      </c>
      <c r="B10" s="79" t="s">
        <v>5</v>
      </c>
      <c r="C10" s="200" t="s">
        <v>6</v>
      </c>
      <c r="D10" s="200"/>
      <c r="E10" s="104">
        <v>2405</v>
      </c>
    </row>
    <row r="11" spans="1:25" ht="13.5" customHeight="1">
      <c r="A11" s="24" t="s">
        <v>146</v>
      </c>
      <c r="B11" s="2" t="s">
        <v>25</v>
      </c>
      <c r="C11" s="189" t="s">
        <v>132</v>
      </c>
      <c r="D11" s="19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73" t="s">
        <v>123</v>
      </c>
      <c r="B14" s="154"/>
      <c r="C14" s="154"/>
      <c r="D14" s="154"/>
      <c r="E14" s="126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72" t="s">
        <v>3</v>
      </c>
      <c r="D15" s="130"/>
      <c r="E15" s="16" t="s">
        <v>4</v>
      </c>
    </row>
    <row r="16" spans="1:25" ht="13.5" customHeight="1">
      <c r="A16" s="29" t="s">
        <v>75</v>
      </c>
      <c r="B16" s="79" t="s">
        <v>5</v>
      </c>
      <c r="C16" s="200" t="s">
        <v>6</v>
      </c>
      <c r="D16" s="200"/>
      <c r="E16" s="104">
        <v>2405</v>
      </c>
    </row>
    <row r="17" spans="1:25" ht="13.15" customHeight="1">
      <c r="A17" s="24" t="s">
        <v>147</v>
      </c>
      <c r="B17" s="2" t="s">
        <v>25</v>
      </c>
      <c r="C17" s="189" t="s">
        <v>132</v>
      </c>
      <c r="D17" s="130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73" t="s">
        <v>121</v>
      </c>
      <c r="B20" s="154"/>
      <c r="C20" s="154"/>
      <c r="D20" s="154"/>
      <c r="E20" s="126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74" t="s">
        <v>3</v>
      </c>
      <c r="D21" s="175"/>
      <c r="E21" s="71" t="s">
        <v>4</v>
      </c>
    </row>
    <row r="22" spans="1:25" ht="13.5" customHeight="1">
      <c r="A22" s="29" t="s">
        <v>75</v>
      </c>
      <c r="B22" s="79" t="s">
        <v>5</v>
      </c>
      <c r="C22" s="200" t="s">
        <v>6</v>
      </c>
      <c r="D22" s="200"/>
      <c r="E22" s="104">
        <v>2405</v>
      </c>
    </row>
    <row r="23" spans="1:25" ht="13.15" customHeight="1">
      <c r="A23" s="32" t="s">
        <v>148</v>
      </c>
      <c r="B23" s="31" t="s">
        <v>25</v>
      </c>
      <c r="C23" s="176" t="s">
        <v>132</v>
      </c>
      <c r="D23" s="177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196" t="s">
        <v>122</v>
      </c>
      <c r="B29" s="129"/>
      <c r="C29" s="130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31" t="s">
        <v>8</v>
      </c>
      <c r="B31" s="129"/>
      <c r="C31" s="130"/>
    </row>
    <row r="32" spans="1:25" ht="13.5" customHeight="1">
      <c r="A32" s="24" t="s">
        <v>162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197</v>
      </c>
    </row>
    <row r="35" spans="1:3" ht="13.5" customHeight="1">
      <c r="A35" s="27"/>
      <c r="B35" s="24" t="s">
        <v>32</v>
      </c>
      <c r="C35" s="28">
        <f>SUM(C32:C34)</f>
        <v>275</v>
      </c>
    </row>
    <row r="36" spans="1:3" ht="13.5" customHeight="1">
      <c r="A36" s="182" t="s">
        <v>11</v>
      </c>
      <c r="B36" s="183"/>
      <c r="C36" s="184"/>
    </row>
    <row r="37" spans="1:3" ht="13.5" customHeight="1">
      <c r="A37" s="185"/>
      <c r="B37" s="125"/>
      <c r="C37" s="18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74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31" t="s">
        <v>17</v>
      </c>
      <c r="B44" s="129"/>
      <c r="C44" s="130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31" t="s">
        <v>50</v>
      </c>
      <c r="B48" s="141"/>
      <c r="C48" s="14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31" t="s">
        <v>22</v>
      </c>
      <c r="B53" s="141"/>
      <c r="C53" s="14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7" t="s">
        <v>54</v>
      </c>
      <c r="B56" s="179"/>
      <c r="C56" s="17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24" t="s">
        <v>35</v>
      </c>
      <c r="B59" s="125"/>
      <c r="C59" s="126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21" t="s">
        <v>31</v>
      </c>
      <c r="B64" s="122"/>
      <c r="C64" s="123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210" t="s">
        <v>247</v>
      </c>
      <c r="C67" s="59">
        <v>105</v>
      </c>
    </row>
    <row r="68" spans="1:8" ht="13.5" customHeight="1">
      <c r="A68" s="29" t="s">
        <v>46</v>
      </c>
      <c r="B68" s="60" t="s">
        <v>102</v>
      </c>
      <c r="C68" s="30">
        <v>840</v>
      </c>
    </row>
    <row r="69" spans="1:8" ht="13.5" customHeight="1">
      <c r="A69" s="27"/>
      <c r="B69" s="37" t="s">
        <v>43</v>
      </c>
      <c r="C69" s="38">
        <f>SUM(C65:C68)</f>
        <v>1613</v>
      </c>
    </row>
    <row r="70" spans="1:8" ht="13.5" customHeight="1">
      <c r="A70" s="27"/>
      <c r="B70" s="52" t="s">
        <v>57</v>
      </c>
      <c r="C70" s="38">
        <f>C35+C43+C47+C52+C55+C58+C63+C69</f>
        <v>1888</v>
      </c>
    </row>
    <row r="71" spans="1:8" ht="13.5" customHeight="1">
      <c r="A71" s="121" t="s">
        <v>44</v>
      </c>
      <c r="B71" s="155"/>
      <c r="C71" s="123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0</v>
      </c>
    </row>
    <row r="76" spans="1:8" ht="13.5" customHeight="1">
      <c r="A76" s="27"/>
      <c r="B76" s="54" t="s">
        <v>45</v>
      </c>
      <c r="C76" s="48">
        <f>SUM(C72:C75)</f>
        <v>0</v>
      </c>
    </row>
    <row r="77" spans="1:8" ht="13.5" customHeight="1">
      <c r="A77" s="31"/>
      <c r="B77" s="39" t="s">
        <v>27</v>
      </c>
      <c r="C77" s="40">
        <f>C70</f>
        <v>1888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32" t="s">
        <v>183</v>
      </c>
      <c r="B80" s="129"/>
      <c r="C80" s="129"/>
      <c r="D80" s="129"/>
      <c r="E80" s="130"/>
    </row>
    <row r="81" spans="1:5" ht="13.5" customHeight="1">
      <c r="A81" s="133" t="s">
        <v>38</v>
      </c>
      <c r="B81" s="175"/>
      <c r="C81" s="133" t="s">
        <v>37</v>
      </c>
      <c r="D81" s="175"/>
      <c r="E81" s="42" t="s">
        <v>4</v>
      </c>
    </row>
    <row r="82" spans="1:5" ht="13.5" customHeight="1">
      <c r="A82" s="201" t="s">
        <v>77</v>
      </c>
      <c r="B82" s="201"/>
      <c r="C82" s="107" t="s">
        <v>149</v>
      </c>
      <c r="D82" s="197"/>
      <c r="E82" s="51">
        <v>0</v>
      </c>
    </row>
    <row r="83" spans="1:5" ht="13.5" customHeight="1">
      <c r="A83" s="201" t="s">
        <v>40</v>
      </c>
      <c r="B83" s="201"/>
      <c r="C83" s="208"/>
      <c r="D83" s="208"/>
      <c r="E83" s="75">
        <f>C77</f>
        <v>1888</v>
      </c>
    </row>
    <row r="84" spans="1:5" ht="13.5" customHeight="1">
      <c r="A84" s="73"/>
      <c r="B84" s="73"/>
      <c r="C84" s="209" t="s">
        <v>41</v>
      </c>
      <c r="D84" s="125"/>
      <c r="E84" s="74">
        <f>('April 2025 - June 2025'!E99+E12)-SUM(E82:E83)</f>
        <v>1490.119999999999</v>
      </c>
    </row>
    <row r="85" spans="1:5" ht="13.5" customHeight="1"/>
    <row r="86" spans="1:5" ht="13.5" customHeight="1">
      <c r="A86" s="132" t="s">
        <v>185</v>
      </c>
      <c r="B86" s="129"/>
      <c r="C86" s="129"/>
      <c r="D86" s="129"/>
      <c r="E86" s="130"/>
    </row>
    <row r="87" spans="1:5" ht="13.5" customHeight="1">
      <c r="A87" s="132" t="s">
        <v>38</v>
      </c>
      <c r="B87" s="130"/>
      <c r="C87" s="132" t="s">
        <v>37</v>
      </c>
      <c r="D87" s="130"/>
      <c r="E87" s="22" t="s">
        <v>4</v>
      </c>
    </row>
    <row r="88" spans="1:5" ht="13.5" customHeight="1">
      <c r="A88" s="160" t="s">
        <v>119</v>
      </c>
      <c r="B88" s="190"/>
      <c r="C88" s="204"/>
      <c r="D88" s="205"/>
      <c r="E88" s="36">
        <f>E84</f>
        <v>1490.119999999999</v>
      </c>
    </row>
    <row r="89" spans="1:5" ht="13.5" customHeight="1">
      <c r="A89" s="160" t="s">
        <v>77</v>
      </c>
      <c r="B89" s="161"/>
      <c r="C89" s="143" t="s">
        <v>149</v>
      </c>
      <c r="D89" s="206"/>
      <c r="E89" s="51">
        <v>0</v>
      </c>
    </row>
    <row r="90" spans="1:5" ht="13.5" customHeight="1">
      <c r="A90" s="160" t="s">
        <v>40</v>
      </c>
      <c r="B90" s="190"/>
      <c r="C90" s="138"/>
      <c r="D90" s="130"/>
      <c r="E90" s="64">
        <f>C77</f>
        <v>1888</v>
      </c>
    </row>
    <row r="91" spans="1:5" ht="13.5" customHeight="1">
      <c r="C91" s="148" t="s">
        <v>28</v>
      </c>
      <c r="D91" s="130"/>
      <c r="E91" s="36">
        <f>(E18+E88)-SUM(E89:E90)</f>
        <v>2007.119999999999</v>
      </c>
    </row>
    <row r="92" spans="1:5" ht="13.5" customHeight="1">
      <c r="A92" s="23"/>
      <c r="B92" s="23"/>
      <c r="C92" s="23"/>
      <c r="D92" s="23"/>
      <c r="E92" s="23"/>
    </row>
    <row r="93" spans="1:5" ht="17.25" customHeight="1">
      <c r="A93" s="23"/>
      <c r="B93" s="23"/>
      <c r="C93" s="23"/>
      <c r="D93" s="23"/>
      <c r="E93" s="23"/>
    </row>
    <row r="94" spans="1:5" ht="13.5" customHeight="1">
      <c r="A94" s="153" t="s">
        <v>184</v>
      </c>
      <c r="B94" s="154"/>
      <c r="C94" s="154"/>
      <c r="D94" s="154"/>
      <c r="E94" s="126"/>
    </row>
    <row r="95" spans="1:5" ht="13.5" customHeight="1">
      <c r="A95" s="132" t="s">
        <v>38</v>
      </c>
      <c r="B95" s="130"/>
      <c r="C95" s="132" t="s">
        <v>37</v>
      </c>
      <c r="D95" s="130"/>
      <c r="E95" s="22" t="s">
        <v>4</v>
      </c>
    </row>
    <row r="96" spans="1:5" ht="13.5" customHeight="1">
      <c r="A96" s="160" t="s">
        <v>124</v>
      </c>
      <c r="B96" s="190"/>
      <c r="C96" s="138"/>
      <c r="D96" s="130"/>
      <c r="E96" s="36">
        <f>E91</f>
        <v>2007.119999999999</v>
      </c>
    </row>
    <row r="97" spans="1:5" ht="13.5" customHeight="1">
      <c r="A97" s="160" t="s">
        <v>77</v>
      </c>
      <c r="B97" s="161"/>
      <c r="C97" s="143" t="s">
        <v>149</v>
      </c>
      <c r="D97" s="144"/>
      <c r="E97" s="51">
        <v>0</v>
      </c>
    </row>
    <row r="98" spans="1:5" ht="13.5" customHeight="1">
      <c r="A98" s="160" t="s">
        <v>40</v>
      </c>
      <c r="B98" s="190"/>
      <c r="C98" s="138"/>
      <c r="D98" s="130"/>
      <c r="E98" s="64">
        <f>C77</f>
        <v>1888</v>
      </c>
    </row>
    <row r="99" spans="1:5" ht="13.5" customHeight="1">
      <c r="C99" s="148" t="s">
        <v>28</v>
      </c>
      <c r="D99" s="130"/>
      <c r="E99" s="51">
        <f>(E24+E96)-SUM(E97:E98)</f>
        <v>2524.119999999999</v>
      </c>
    </row>
    <row r="100" spans="1:5" ht="13.5" customHeight="1">
      <c r="A100" s="10"/>
      <c r="B100" s="10"/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2:B82"/>
    <mergeCell ref="C82:D82"/>
    <mergeCell ref="A36:C37"/>
    <mergeCell ref="A44:C44"/>
    <mergeCell ref="A48:C48"/>
    <mergeCell ref="A53:C53"/>
    <mergeCell ref="A56:C56"/>
    <mergeCell ref="A59:C59"/>
    <mergeCell ref="A64:C64"/>
    <mergeCell ref="A71:C71"/>
    <mergeCell ref="A80:E80"/>
    <mergeCell ref="A81:B81"/>
    <mergeCell ref="C81:D81"/>
    <mergeCell ref="A83:B83"/>
    <mergeCell ref="C83:D83"/>
    <mergeCell ref="C84:D84"/>
    <mergeCell ref="A86:E86"/>
    <mergeCell ref="A87:B87"/>
    <mergeCell ref="C87:D87"/>
    <mergeCell ref="A88:B88"/>
    <mergeCell ref="C88:D88"/>
    <mergeCell ref="A89:B89"/>
    <mergeCell ref="C89:D89"/>
    <mergeCell ref="A90:B90"/>
    <mergeCell ref="C90:D90"/>
    <mergeCell ref="C91:D91"/>
    <mergeCell ref="A94:E94"/>
    <mergeCell ref="A95:B95"/>
    <mergeCell ref="C95:D95"/>
    <mergeCell ref="A96:B96"/>
    <mergeCell ref="C96:D96"/>
    <mergeCell ref="A97:B97"/>
    <mergeCell ref="C97:D97"/>
    <mergeCell ref="A98:B98"/>
    <mergeCell ref="C98:D98"/>
    <mergeCell ref="C99:D99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4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8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91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6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9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2024-07-23T09:52:57Z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