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377A5E6-206A-41A8-9EBD-336078D7DCD4}" xr6:coauthVersionLast="47" xr6:coauthVersionMax="47" xr10:uidLastSave="{00000000-0000-0000-0000-000000000000}"/>
  <bookViews>
    <workbookView xWindow="-120" yWindow="-120" windowWidth="29040" windowHeight="15720" tabRatio="79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<sst xmlns="http://schemas.openxmlformats.org/spreadsheetml/2006/main" count="2149" uniqueCount="553">
  <si>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</si>
  <si>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</si>
  <si>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</si>
  <si>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</si>
  <si>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</si>
  <si>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</si>
  <si>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</si>
  <si>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</si>
  <si>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</si>
  <si>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</si>
  <si>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</si>
  <si>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</si>
  <si>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</si>
  <si>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</si>
  <si>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</si>
  <si>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</si>
  <si>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</si>
  <si>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</si>
  <si>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</si>
  <si>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</si>
  <si>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</si>
  <si>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</si>
  <si>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</si>
  <si>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</si>
  <si>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</si>
  <si>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</si>
  <si>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</si>
  <si>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</si>
  <si>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</si>
  <si>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</si>
  <si>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</si>
  <si>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</si>
  <si>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</si>
  <si>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</si>
  <si>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</si>
  <si>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</si>
  <si>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</si>
  <si>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</si>
  <si>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</si>
  <si>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</si>
  <si>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</si>
  <si>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</si>
  <si>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</si>
  <si>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</si>
  <si>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</si>
  <si>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</si>
  <si>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</si>
  <si>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</si>
  <si>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</si>
  <si>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</si>
  <si>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</si>
  <si>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</si>
  <si>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</si>
  <si>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</si>
  <si>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</si>
  <si>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</si>
  <si>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</si>
  <si>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</si>
  <si>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</si>
  <si>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</si>
  <si>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</si>
  <si>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</si>
  <si>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</si>
  <si>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</si>
  <si>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</si>
  <si>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</si>
  <si>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</si>
  <si>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</si>
  <si>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</si>
  <si>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</si>
  <si>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</si>
  <si>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</si>
  <si>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</si>
  <si>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</si>
  <si>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</si>
  <si>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</si>
  <si>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</si>
  <si>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</si>
  <si>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</si>
  <si>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</si>
  <si>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</si>
  <si>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</si>
  <si>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</si>
  <si>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</si>
  <si>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</si>
  <si>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</si>
  <si>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</si>
  <si>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</si>
  <si>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</si>
  <si>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</si>
  <si>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</si>
  <si>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</si>
  <si>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</si>
  <si>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</si>
  <si>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</si>
  <si>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</si>
  <si>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</si>
  <si>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</si>
  <si>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</si>
  <si>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</si>
  <si>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</si>
  <si>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</si>
  <si>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</si>
  <si>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</si>
  <si>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</si>
  <si>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</si>
  <si>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</si>
  <si>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</si>
  <si>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</si>
  <si>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</si>
  <si>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</si>
  <si>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</si>
  <si>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</si>
  <si>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</si>
  <si>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</si>
  <si>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</si>
  <si>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</si>
  <si>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</si>
  <si>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</si>
  <si>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</si>
  <si>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</si>
  <si>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</si>
  <si>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</si>
  <si>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</si>
  <si>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</si>
  <si>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</si>
  <si>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</si>
  <si>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</si>
  <si>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</si>
  <si>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</si>
  <si>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</si>
  <si>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</si>
  <si>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</si>
  <si>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</si>
  <si>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</si>
  <si>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</si>
  <si>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</si>
  <si>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</si>
  <si>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</si>
  <si>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</si>
  <si>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</si>
  <si>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</si>
  <si>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</si>
  <si>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</si>
  <si>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</si>
  <si>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</si>
  <si>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</si>
  <si>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</si>
  <si>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</si>
  <si>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</si>
  <si>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</si>
  <si>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</si>
  <si>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</si>
  <si>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</si>
  <si>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</si>
  <si>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</si>
  <si>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</si>
  <si>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</si>
  <si>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</si>
  <si>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</si>
  <si>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</si>
  <si>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</si>
  <si>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</si>
  <si>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</si>
  <si>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</si>
  <si>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</si>
  <si>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</si>
  <si>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</si>
  <si>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</si>
  <si>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</si>
  <si>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</si>
  <si>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</si>
  <si>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</si>
  <si>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</si>
  <si>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</si>
  <si>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</si>
  <si>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</si>
  <si>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</si>
  <si>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</si>
  <si>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</si>
  <si>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</si>
  <si>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</si>
  <si>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</si>
  <si>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</si>
  <si>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</si>
  <si>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</si>
  <si>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</si>
  <si>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</si>
  <si>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</si>
  <si>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</si>
  <si>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</si>
  <si>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</si>
  <si>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</si>
  <si>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</si>
  <si>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</si>
  <si>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</si>
  <si>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</si>
  <si>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</si>
  <si>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</si>
  <si>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</si>
  <si>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</si>
  <si>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</si>
  <si>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</si>
  <si>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</si>
  <si>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</si>
  <si>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</si>
  <si>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</si>
  <si>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</si>
  <si>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</si>
  <si>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</si>
  <si>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</si>
  <si>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</si>
  <si>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</si>
  <si>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</si>
  <si>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</si>
  <si>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</si>
  <si>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</si>
  <si>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</si>
  <si>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</si>
  <si>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</si>
  <si>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</si>
  <si>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</si>
  <si>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</si>
  <si>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</si>
  <si>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</si>
  <si>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</si>
  <si>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</si>
  <si>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</si>
  <si>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</si>
  <si>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</si>
  <si>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</si>
  <si>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</si>
  <si>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</si>
  <si>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</si>
  <si>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</si>
  <si>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</si>
  <si>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</si>
  <si>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</si>
  <si>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</si>
  <si>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</si>
  <si>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</si>
  <si>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</si>
  <si>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</si>
  <si>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</si>
  <si>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</si>
  <si>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</si>
  <si>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</si>
  <si>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</si>
  <si>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</si>
  <si>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</si>
  <si>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</si>
  <si>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</si>
  <si>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</si>
  <si>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</si>
  <si>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</si>
  <si>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</si>
  <si>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</si>
  <si>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</si>
  <si>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</si>
  <si>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</si>
  <si>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</si>
  <si>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</si>
  <si>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</si>
  <si>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</si>
  <si>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</si>
  <si>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</si>
  <si>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</si>
  <si>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</si>
  <si>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</si>
  <si>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</si>
  <si>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</si>
  <si>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</si>
  <si>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</si>
  <si>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</si>
  <si>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</si>
  <si>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</si>
  <si>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</si>
  <si>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</si>
  <si>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</si>
  <si>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</si>
  <si>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</si>
  <si>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</si>
  <si>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</si>
  <si>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</si>
  <si>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</si>
  <si>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</si>
  <si>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</si>
  <si>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</si>
  <si>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</si>
  <si>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</si>
  <si>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</si>
  <si>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</si>
  <si>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</si>
  <si>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</si>
  <si>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</si>
  <si>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</si>
  <si>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</si>
  <si>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</si>
  <si>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</si>
  <si>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</si>
  <si>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</si>
  <si>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</si>
  <si>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</si>
  <si>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</si>
  <si>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</si>
  <si>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</si>
  <si>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</si>
  <si>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</si>
  <si>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</si>
  <si>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</si>
  <si>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</si>
  <si>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</si>
  <si>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</si>
  <si>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</si>
  <si>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</si>
  <si>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</si>
  <si>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</si>
  <si>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</si>
  <si>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</si>
  <si>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</si>
  <si>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</si>
  <si>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</si>
  <si>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</si>
  <si>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</si>
  <si>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</si>
  <si>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</si>
  <si>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</si>
  <si>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</si>
  <si>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</si>
  <si>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</si>
  <si>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</si>
  <si>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</si>
  <si>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</si>
  <si>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</si>
  <si>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</si>
  <si>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</si>
  <si>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</si>
  <si>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</si>
  <si>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</si>
  <si>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</si>
  <si>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</si>
  <si>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</si>
  <si>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</si>
  <si>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</si>
  <si>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</si>
  <si>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</si>
  <si>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</si>
  <si>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</si>
  <si>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</si>
  <si>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</si>
  <si>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</si>
  <si>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</si>
  <si>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</si>
  <si>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</si>
  <si>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</si>
  <si>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</si>
  <si>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</si>
  <si>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</si>
  <si>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</si>
  <si>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</si>
  <si>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</si>
  <si>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</si>
  <si>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</si>
  <si>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</si>
  <si>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</si>
  <si>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</si>
  <si>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</si>
  <si>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</si>
  <si>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</si>
  <si>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</si>
  <si>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</si>
  <si>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</si>
  <si>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</si>
  <si>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</si>
  <si>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</si>
  <si>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</si>
  <si>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</si>
  <si>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</si>
  <si>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</si>
  <si>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</si>
  <si>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</si>
  <si>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</si>
  <si>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</si>
  <si>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</si>
  <si>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</si>
  <si>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</si>
  <si>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</si>
  <si>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</si>
  <si>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</si>
  <si>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</si>
  <si>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</si>
  <si>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</si>
  <si>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</si>
  <si>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</si>
  <si>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</si>
  <si>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</si>
  <si>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</si>
  <si>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</si>
  <si>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</si>
  <si>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</si>
  <si>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</si>
  <si>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</si>
  <si>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</si>
  <si>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</si>
  <si>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</si>
  <si>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</si>
  <si>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</si>
  <si>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</si>
  <si>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</si>
  <si>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</si>
  <si>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</si>
  <si>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</si>
  <si>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</si>
  <si>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</si>
  <si>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</si>
  <si>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</si>
  <si>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</si>
  <si>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</si>
  <si>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</si>
  <si>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</si>
  <si>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</si>
  <si>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</si>
  <si>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</si>
  <si>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</si>
  <si>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</si>
  <si>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</si>
  <si>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</si>
  <si>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</si>
  <si>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</si>
  <si>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</si>
  <si>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</si>
  <si>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</si>
  <si>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</si>
  <si>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</si>
  <si>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</si>
  <si>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</si>
  <si>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</si>
  <si>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</si>
  <si>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</si>
  <si>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</si>
  <si>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</si>
  <si>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</si>
  <si>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</si>
  <si>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</si>
  <si>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</si>
  <si>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</si>
  <si>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</si>
  <si>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</si>
  <si>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</si>
  <si>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</si>
  <si>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</si>
  <si>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</si>
  <si>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</si>
  <si>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</si>
  <si>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</si>
  <si>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</si>
  <si>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</si>
  <si>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</si>
  <si>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</si>
  <si>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</si>
  <si>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</si>
  <si>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</si>
  <si>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</si>
  <si>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</si>
  <si>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</si>
  <si>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</si>
  <si>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</si>
  <si>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</si>
  <si>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</si>
  <si>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</si>
  <si>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</si>
  <si>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</si>
  <si>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</si>
  <si>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</si>
  <si>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</si>
  <si>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</si>
  <si>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</si>
  <si>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</si>
  <si>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</si>
  <si>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</si>
  <si>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</si>
  <si>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</si>
  <si>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</si>
  <si>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</si>
  <si>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</si>
  <si>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</si>
  <si>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</si>
  <si>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</si>
  <si>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</si>
  <si>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</si>
  <si>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</si>
  <si>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</si>
  <si>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</si>
  <si>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</si>
  <si>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</si>
  <si>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</si>
  <si>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</si>
  <si>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</si>
  <si>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</si>
  <si>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</si>
  <si>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</si>
  <si>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</si>
  <si>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</si>
  <si>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</si>
  <si>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</si>
  <si>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</si>
  <si>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</si>
  <si>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</si>
  <si>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</si>
  <si>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</si>
  <si>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</si>
  <si>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</si>
  <si>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</si>
  <si>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</si>
  <si>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</si>
  <si>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</si>
  <si>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</si>
  <si>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</si>
  <si>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</si>
  <si>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</si>
  <si>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</si>
  <si>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</si>
  <si>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</si>
  <si>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</si>
  <si>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</si>
  <si>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</si>
  <si>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</si>
  <si>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</si>
  <si>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</si>
  <si>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</si>
  <si>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</si>
  <si>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</si>
  <si>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</si>
  <si>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</si>
  <si>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</si>
  <si>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</si>
  <si>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</si>
  <si>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</si>
  <si>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</si>
  <si>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</si>
  <si>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</si>
  <si>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</si>
  <si>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</si>
  <si>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</si>
  <si>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3. Food And Transport Expenses</t>
  </si>
  <si>
    <t xml:space="preserve">2. Additional Expense
 - Add In Value $150 For Google Play
</t>
  </si>
  <si>
    <t>2. Additional Expense
 - Microsoft Surface Laptop $5988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</si>
  <si>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</si>
  <si>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
7. $4 round trip to East Kowloon Hospital.</t>
    </r>
  </si>
  <si>
    <t>5.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</si>
  <si>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4.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</si>
  <si>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3. Food And Transport Expenses
- Instant Noodles (1 box 30 packets) ~ $88
- Potatoes 17 packets 51 potatoes ~ $136
- Rice 5kg ~ $55
- Campbell’s Chunky New England Clam Chowder
   505GM – 8 cans ~ $191.2 
- Vegetables 1.5kg ~ $18
- Onion 3 Large ~ $11</t>
  </si>
  <si>
    <t>6. Food And Transport Expenses
- Instant Noodles (1 box 30 packets) ~ $88
- Potatoes 17 packets 51 potatoes ~ $136
- Campbell’s Chunky New England Clam Chowder
   505GM – 8 cans ~ $191.2 
- Vegetables 1.5kg ~ $18
- Onion 3 Large ~ 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</si>
</sst>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abSelected="1"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887.4</v>
      </c>
      <c r="D3" s="76" t="s">
        <v>6</v>
      </c>
      <c r="E3" s="7" t="s">
        <v>7</v>
      </c>
      <c r="F3" s="6">
        <v>130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0</v>
      </c>
      <c r="D4" s="76"/>
      <c r="E4" s="7" t="s">
        <v>9</v>
      </c>
      <c r="F4" s="6">
        <v>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7.9</v>
      </c>
      <c r="D5" s="76"/>
      <c r="E5" s="7" t="s">
        <v>11</v>
      </c>
      <c r="F5" s="6">
        <v>7.9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200</v>
      </c>
      <c r="D7" s="76"/>
      <c r="E7" s="7" t="s">
        <v>15</v>
      </c>
      <c r="F7" s="6">
        <v>0.4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520</v>
      </c>
      <c r="C9" s="6">
        <v>42</v>
      </c>
      <c r="D9" s="76"/>
      <c r="E9" s="7" t="s">
        <v>521</v>
      </c>
      <c r="F9" s="6">
        <v>42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49.1</v>
      </c>
      <c r="D10" s="76"/>
      <c r="E10" s="7" t="s">
        <v>20</v>
      </c>
      <c r="F10" s="6">
        <v>49.1</v>
      </c>
      <c r="H10" s="61" t="s">
        <v>21</v>
      </c>
      <c r="I10" s="6">
        <f>'October 2024 - December 2024'!E123</f>
        <v>229.39999999999964</v>
      </c>
    </row>
    <row r="11" spans="1:9" ht="21.6" customHeight="1" x14ac:dyDescent="0.25">
      <c r="A11" s="76"/>
      <c r="B11" s="11" t="s">
        <v>22</v>
      </c>
      <c r="C11" s="6">
        <f>SUM(C3:C10)</f>
        <v>1186.3999999999999</v>
      </c>
      <c r="D11" s="76"/>
      <c r="E11" s="11" t="s">
        <v>22</v>
      </c>
      <c r="F11" s="6">
        <f>SUM(F3:F10)</f>
        <v>229.4</v>
      </c>
      <c r="H11" s="61" t="s">
        <v>23</v>
      </c>
      <c r="I11" s="6">
        <f>'October 2024 - December 2024'!E136</f>
        <v>606.59999999999991</v>
      </c>
    </row>
    <row r="12" spans="1:9" ht="21.6" customHeight="1" x14ac:dyDescent="0.25">
      <c r="A12" s="12"/>
      <c r="B12" s="11" t="s">
        <v>24</v>
      </c>
      <c r="C12" s="77">
        <f>C87</f>
        <v>-21083</v>
      </c>
      <c r="D12" s="77"/>
      <c r="E12" s="77"/>
      <c r="F12" s="77"/>
      <c r="H12" s="61" t="s">
        <v>25</v>
      </c>
      <c r="I12" s="6">
        <f>'January 2025 - March 2025'!E94</f>
        <v>833.40000000000009</v>
      </c>
    </row>
    <row r="13" spans="1:9" ht="21.6" customHeight="1" x14ac:dyDescent="0.25">
      <c r="H13" s="61" t="s">
        <v>26</v>
      </c>
      <c r="I13" s="6">
        <f>'January 2025 - March 2025'!E104</f>
        <v>1810.2</v>
      </c>
    </row>
    <row r="14" spans="1:9" ht="21.6" customHeight="1" x14ac:dyDescent="0.25">
      <c r="A14" s="78" t="s">
        <v>27</v>
      </c>
      <c r="B14" s="78"/>
      <c r="C14" s="78"/>
      <c r="D14" s="78"/>
      <c r="E14" s="78"/>
      <c r="H14" s="61" t="s">
        <v>28</v>
      </c>
      <c r="I14" s="6">
        <f>'January 2025 - March 2025'!E114</f>
        <v>2869</v>
      </c>
    </row>
    <row r="15" spans="1:9" ht="21.6" customHeight="1" x14ac:dyDescent="0.25">
      <c r="A15" s="1" t="s">
        <v>4</v>
      </c>
      <c r="B15" s="1" t="s">
        <v>29</v>
      </c>
      <c r="C15" s="79" t="s">
        <v>30</v>
      </c>
      <c r="D15" s="79"/>
      <c r="E15" s="5" t="s">
        <v>31</v>
      </c>
      <c r="H15" s="61" t="s">
        <v>32</v>
      </c>
      <c r="I15" s="6">
        <f>'April 2025 - June 2025'!E93</f>
        <v>3995.8</v>
      </c>
    </row>
    <row r="16" spans="1:9" ht="21.6" customHeight="1" x14ac:dyDescent="0.25">
      <c r="A16" s="13" t="s">
        <v>33</v>
      </c>
      <c r="B16" s="14" t="s">
        <v>34</v>
      </c>
      <c r="C16" s="80" t="s">
        <v>35</v>
      </c>
      <c r="D16" s="80"/>
      <c r="E16" s="6">
        <v>2405</v>
      </c>
      <c r="H16" s="61" t="s">
        <v>36</v>
      </c>
      <c r="I16" s="6">
        <f>'April 2025 - June 2025'!E102</f>
        <v>5040.6000000000004</v>
      </c>
    </row>
    <row r="17" spans="1:9" ht="21.6" customHeight="1" x14ac:dyDescent="0.25">
      <c r="A17" s="81"/>
      <c r="B17" s="81"/>
      <c r="C17" s="81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6099.4000000000005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7643.4000000000015</v>
      </c>
    </row>
    <row r="19" spans="1:9" ht="21.6" customHeight="1" x14ac:dyDescent="0.25">
      <c r="A19" s="82" t="s">
        <v>40</v>
      </c>
      <c r="B19" s="82"/>
      <c r="C19" s="82"/>
      <c r="D19" s="82"/>
      <c r="E19" s="82"/>
      <c r="H19" s="61" t="s">
        <v>41</v>
      </c>
      <c r="I19" s="6">
        <f>'July 2025 - September 2025'!E102</f>
        <v>9119.4000000000015</v>
      </c>
    </row>
    <row r="20" spans="1:9" ht="21.6" customHeight="1" x14ac:dyDescent="0.25">
      <c r="A20" s="5" t="s">
        <v>4</v>
      </c>
      <c r="B20" s="5" t="s">
        <v>29</v>
      </c>
      <c r="C20" s="79" t="s">
        <v>30</v>
      </c>
      <c r="D20" s="79"/>
      <c r="E20" s="2" t="s">
        <v>31</v>
      </c>
      <c r="H20" s="64" t="s">
        <v>42</v>
      </c>
      <c r="I20" s="6">
        <f>'July 2025 - September 2025'!E112</f>
        <v>10677.400000000001</v>
      </c>
    </row>
    <row r="21" spans="1:9" ht="21.6" customHeight="1" x14ac:dyDescent="0.25">
      <c r="A21" s="16" t="s">
        <v>43</v>
      </c>
      <c r="B21" s="17" t="s">
        <v>34</v>
      </c>
      <c r="C21" s="83" t="s">
        <v>35</v>
      </c>
      <c r="D21" s="83"/>
      <c r="E21" s="6">
        <v>2405</v>
      </c>
      <c r="H21" s="65" t="s">
        <v>528</v>
      </c>
      <c r="I21" s="6">
        <f>'October 2025 - December 2025'!E93</f>
        <v>12221.400000000001</v>
      </c>
    </row>
    <row r="22" spans="1:9" ht="21.6" customHeight="1" x14ac:dyDescent="0.25">
      <c r="A22" s="13" t="s">
        <v>44</v>
      </c>
      <c r="B22" s="14" t="s">
        <v>34</v>
      </c>
      <c r="C22" s="80" t="s">
        <v>45</v>
      </c>
      <c r="D22" s="80"/>
      <c r="E22" s="6">
        <v>1035</v>
      </c>
      <c r="H22" s="61" t="s">
        <v>46</v>
      </c>
      <c r="I22" s="6">
        <f>'October 2025 - December 2025'!E102</f>
        <v>13847.400000000001</v>
      </c>
    </row>
    <row r="23" spans="1:9" ht="21.6" customHeight="1" x14ac:dyDescent="0.25">
      <c r="A23" s="16" t="s">
        <v>47</v>
      </c>
      <c r="B23" s="17" t="s">
        <v>48</v>
      </c>
      <c r="C23" s="84" t="s">
        <v>49</v>
      </c>
      <c r="D23" s="84"/>
      <c r="E23" s="6">
        <v>50</v>
      </c>
      <c r="H23" s="62" t="s">
        <v>496</v>
      </c>
      <c r="I23" s="6">
        <f>'October 2025 - December 2025'!E112</f>
        <v>15405.400000000001</v>
      </c>
    </row>
    <row r="24" spans="1:9" ht="21.6" customHeight="1" x14ac:dyDescent="0.25">
      <c r="A24" s="81"/>
      <c r="B24" s="81"/>
      <c r="C24" s="81"/>
      <c r="D24" s="18" t="s">
        <v>37</v>
      </c>
      <c r="E24" s="6">
        <f>SUM(E21:E23)</f>
        <v>3490</v>
      </c>
      <c r="H24" s="62" t="s">
        <v>497</v>
      </c>
      <c r="I24" s="6">
        <f>'January 2026 - March 2026'!E93</f>
        <v>16949.400000000001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18575.400000000001</v>
      </c>
    </row>
    <row r="26" spans="1:9" ht="21.6" customHeight="1" x14ac:dyDescent="0.25">
      <c r="A26" s="85" t="s">
        <v>51</v>
      </c>
      <c r="B26" s="85"/>
      <c r="C26" s="85"/>
      <c r="D26" s="85"/>
      <c r="E26" s="85"/>
      <c r="H26" s="62" t="s">
        <v>498</v>
      </c>
      <c r="I26" s="6">
        <f>'January 2026 - March 2026'!E112</f>
        <v>20133.400000000001</v>
      </c>
    </row>
    <row r="27" spans="1:9" ht="21.6" customHeight="1" x14ac:dyDescent="0.25">
      <c r="A27" s="86" t="s">
        <v>4</v>
      </c>
      <c r="B27" s="86" t="s">
        <v>29</v>
      </c>
      <c r="C27" s="79" t="s">
        <v>30</v>
      </c>
      <c r="D27" s="79"/>
      <c r="E27" s="79" t="s">
        <v>31</v>
      </c>
      <c r="H27" s="65" t="s">
        <v>532</v>
      </c>
      <c r="I27" s="6">
        <f>'April 2026 - June 2026'!E93</f>
        <v>21609.4</v>
      </c>
    </row>
    <row r="28" spans="1:9" ht="21.6" customHeight="1" x14ac:dyDescent="0.25">
      <c r="A28" s="86"/>
      <c r="B28" s="86"/>
      <c r="C28" s="79"/>
      <c r="D28" s="79"/>
      <c r="E28" s="79"/>
      <c r="H28" s="66" t="s">
        <v>534</v>
      </c>
      <c r="I28" s="6">
        <f>'April 2026 - June 2026'!E102</f>
        <v>23220.400000000001</v>
      </c>
    </row>
    <row r="29" spans="1:9" ht="21.6" customHeight="1" x14ac:dyDescent="0.25">
      <c r="A29" s="13" t="s">
        <v>52</v>
      </c>
      <c r="B29" s="14" t="s">
        <v>53</v>
      </c>
      <c r="C29" s="80" t="s">
        <v>54</v>
      </c>
      <c r="D29" s="80"/>
      <c r="E29" s="6">
        <v>150</v>
      </c>
      <c r="H29" s="62" t="s">
        <v>499</v>
      </c>
      <c r="I29" s="6">
        <f>'April 2026 - June 2026'!E112</f>
        <v>25278.400000000001</v>
      </c>
    </row>
    <row r="30" spans="1:9" ht="21.6" customHeight="1" x14ac:dyDescent="0.25">
      <c r="A30" s="13" t="s">
        <v>55</v>
      </c>
      <c r="B30" s="14" t="s">
        <v>34</v>
      </c>
      <c r="C30" s="80" t="s">
        <v>35</v>
      </c>
      <c r="D30" s="80"/>
      <c r="E30" s="6">
        <v>2405</v>
      </c>
      <c r="H30" s="62" t="s">
        <v>500</v>
      </c>
      <c r="I30" s="6">
        <f>'July 2026 - September 2026'!E93</f>
        <v>27322.400000000001</v>
      </c>
    </row>
    <row r="31" spans="1:9" ht="21.6" customHeight="1" x14ac:dyDescent="0.25">
      <c r="A31" s="87" t="s">
        <v>56</v>
      </c>
      <c r="B31" s="88" t="s">
        <v>57</v>
      </c>
      <c r="C31" s="88" t="s">
        <v>58</v>
      </c>
      <c r="D31" s="88"/>
      <c r="E31" s="77">
        <v>7700</v>
      </c>
      <c r="H31" s="62" t="s">
        <v>501</v>
      </c>
      <c r="I31" s="6">
        <f>'July 2026 - September 2026'!E102</f>
        <v>29380.400000000001</v>
      </c>
    </row>
    <row r="32" spans="1:9" ht="21.6" customHeight="1" x14ac:dyDescent="0.25">
      <c r="A32" s="87"/>
      <c r="B32" s="87"/>
      <c r="C32" s="87"/>
      <c r="D32" s="88"/>
      <c r="E32" s="77"/>
      <c r="H32" s="62" t="s">
        <v>502</v>
      </c>
      <c r="I32" s="6">
        <f>'July 2026 - September 2026'!E112</f>
        <v>31506.400000000001</v>
      </c>
    </row>
    <row r="33" spans="1:9" ht="21.6" customHeight="1" x14ac:dyDescent="0.25">
      <c r="A33" s="13" t="s">
        <v>59</v>
      </c>
      <c r="B33" s="14" t="s">
        <v>60</v>
      </c>
      <c r="C33" s="80"/>
      <c r="D33" s="80"/>
      <c r="E33" s="6">
        <v>204</v>
      </c>
      <c r="H33" s="62" t="s">
        <v>503</v>
      </c>
      <c r="I33" s="6">
        <f>'October 2026 - December 2026'!E94</f>
        <v>33550.400000000001</v>
      </c>
    </row>
    <row r="34" spans="1:9" ht="21.6" customHeight="1" x14ac:dyDescent="0.25">
      <c r="A34" s="13" t="s">
        <v>59</v>
      </c>
      <c r="B34" s="14" t="s">
        <v>61</v>
      </c>
      <c r="C34" s="80"/>
      <c r="D34" s="80"/>
      <c r="E34" s="6">
        <v>207.5</v>
      </c>
      <c r="H34" s="61" t="s">
        <v>62</v>
      </c>
      <c r="I34" s="6">
        <f>'October 2026 - December 2026'!E103</f>
        <v>35608.400000000001</v>
      </c>
    </row>
    <row r="35" spans="1:9" ht="21.6" customHeight="1" x14ac:dyDescent="0.25">
      <c r="A35" s="16" t="s">
        <v>59</v>
      </c>
      <c r="B35" s="17" t="s">
        <v>63</v>
      </c>
      <c r="C35" s="88" t="s">
        <v>64</v>
      </c>
      <c r="D35" s="88"/>
      <c r="E35" s="6">
        <v>9350</v>
      </c>
      <c r="H35" s="61" t="s">
        <v>65</v>
      </c>
      <c r="I35" s="6">
        <f>'October 2026 - December 2026'!E113</f>
        <v>37652.400000000001</v>
      </c>
    </row>
    <row r="36" spans="1:9" ht="21.6" customHeight="1" x14ac:dyDescent="0.25">
      <c r="A36" s="81"/>
      <c r="B36" s="81"/>
      <c r="C36" s="81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39778.400000000001</v>
      </c>
    </row>
    <row r="37" spans="1:9" ht="21.6" customHeight="1" x14ac:dyDescent="0.25">
      <c r="H37" s="61" t="s">
        <v>67</v>
      </c>
      <c r="I37" s="6">
        <f>'January 2027 - March 2027'!E102</f>
        <v>41754.400000000001</v>
      </c>
    </row>
    <row r="38" spans="1:9" ht="21.6" customHeight="1" x14ac:dyDescent="0.25">
      <c r="A38" s="89" t="s">
        <v>68</v>
      </c>
      <c r="B38" s="89"/>
      <c r="C38" s="89"/>
      <c r="H38" s="61" t="s">
        <v>69</v>
      </c>
      <c r="I38" s="6">
        <f>'January 2027 - March 2027'!E112</f>
        <v>43880.4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45856.4</v>
      </c>
    </row>
    <row r="40" spans="1:9" ht="21.6" customHeight="1" x14ac:dyDescent="0.25">
      <c r="A40" s="90" t="s">
        <v>71</v>
      </c>
      <c r="B40" s="90"/>
      <c r="C40" s="90"/>
      <c r="H40" s="61" t="s">
        <v>72</v>
      </c>
      <c r="I40" s="6">
        <f>'April 2027 - June 2027'!E102</f>
        <v>47914.400000000001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504</v>
      </c>
      <c r="I41" s="6">
        <f>'April 2027 - June 2027'!E112</f>
        <v>49958.400000000001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90" t="s">
        <v>80</v>
      </c>
      <c r="B45" s="90"/>
      <c r="C45" s="90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90" t="s">
        <v>92</v>
      </c>
      <c r="B51" s="90"/>
      <c r="C51" s="90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90" t="s">
        <v>102</v>
      </c>
      <c r="B55" s="90"/>
      <c r="C55" s="90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90" t="s">
        <v>112</v>
      </c>
      <c r="B60" s="90"/>
      <c r="C60" s="90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90" t="s">
        <v>116</v>
      </c>
      <c r="B63" s="90"/>
      <c r="C63" s="90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90" t="s">
        <v>125</v>
      </c>
      <c r="B69" s="90"/>
      <c r="C69" s="90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90" t="s">
        <v>131</v>
      </c>
      <c r="B74" s="90"/>
      <c r="C74" s="90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90" t="s">
        <v>142</v>
      </c>
      <c r="B81" s="90"/>
      <c r="C81" s="90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150</v>
      </c>
      <c r="B91" s="91"/>
      <c r="C91" s="91"/>
      <c r="D91" s="91"/>
      <c r="E91" s="91"/>
    </row>
    <row r="92" spans="1:5" ht="21.6" customHeight="1" x14ac:dyDescent="0.25">
      <c r="A92" s="91" t="s">
        <v>151</v>
      </c>
      <c r="B92" s="91"/>
      <c r="C92" s="91" t="s">
        <v>30</v>
      </c>
      <c r="D92" s="91"/>
      <c r="E92" s="28" t="s">
        <v>31</v>
      </c>
    </row>
    <row r="93" spans="1:5" ht="21.6" customHeight="1" x14ac:dyDescent="0.25">
      <c r="A93" s="92" t="s">
        <v>152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153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154</v>
      </c>
      <c r="B96" s="91"/>
      <c r="C96" s="91"/>
      <c r="D96" s="91"/>
      <c r="E96" s="91"/>
    </row>
    <row r="97" spans="1:5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</row>
    <row r="98" spans="1:5" ht="21.6" customHeight="1" x14ac:dyDescent="0.25">
      <c r="A98" s="92" t="s">
        <v>155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131</v>
      </c>
      <c r="B99" s="92"/>
      <c r="C99" s="80" t="s">
        <v>156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157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158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159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160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161</v>
      </c>
      <c r="D104" s="80"/>
      <c r="E104" s="23">
        <v>775.68</v>
      </c>
    </row>
    <row r="105" spans="1:5" ht="21.6" customHeight="1" x14ac:dyDescent="0.25">
      <c r="A105" s="92" t="s">
        <v>152</v>
      </c>
      <c r="B105" s="92"/>
      <c r="C105" s="80" t="s">
        <v>162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163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164</v>
      </c>
      <c r="B109" s="91"/>
      <c r="C109" s="91"/>
      <c r="D109" s="91"/>
      <c r="E109" s="91"/>
    </row>
    <row r="110" spans="1:5" ht="21.6" customHeight="1" x14ac:dyDescent="0.25">
      <c r="A110" s="91" t="s">
        <v>151</v>
      </c>
      <c r="B110" s="91"/>
      <c r="C110" s="91" t="s">
        <v>30</v>
      </c>
      <c r="D110" s="91"/>
      <c r="E110" s="28" t="s">
        <v>31</v>
      </c>
    </row>
    <row r="111" spans="1:5" ht="21.6" customHeight="1" x14ac:dyDescent="0.25">
      <c r="A111" s="92" t="s">
        <v>165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131</v>
      </c>
      <c r="B112" s="92"/>
      <c r="C112" s="80" t="s">
        <v>166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167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168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169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170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171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172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173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174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175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176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177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178</v>
      </c>
      <c r="D124" s="80"/>
      <c r="E124" s="23">
        <v>4500</v>
      </c>
    </row>
    <row r="125" spans="1:5" ht="21.6" customHeight="1" x14ac:dyDescent="0.25">
      <c r="A125" s="92" t="s">
        <v>152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163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419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31506.400000000001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31506.400000000001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420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6" t="s">
        <v>30</v>
      </c>
      <c r="D9" s="136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421</v>
      </c>
      <c r="B10" s="14" t="s">
        <v>34</v>
      </c>
      <c r="C10" s="80" t="s">
        <v>35</v>
      </c>
      <c r="D10" s="80"/>
      <c r="E10" s="6">
        <v>2405</v>
      </c>
    </row>
    <row r="11" spans="1:31" ht="21.6" customHeight="1" x14ac:dyDescent="0.25">
      <c r="A11" s="13" t="s">
        <v>422</v>
      </c>
      <c r="B11" s="14" t="s">
        <v>263</v>
      </c>
      <c r="C11" s="88" t="s">
        <v>35</v>
      </c>
      <c r="D11" s="88"/>
      <c r="E11" s="6">
        <v>68</v>
      </c>
    </row>
    <row r="12" spans="1:31" ht="21.6" customHeight="1" x14ac:dyDescent="0.25">
      <c r="A12" s="13" t="s">
        <v>423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424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425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6" t="s">
        <v>30</v>
      </c>
      <c r="D17" s="136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428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6" t="s">
        <v>30</v>
      </c>
      <c r="D23" s="136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429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431</v>
      </c>
      <c r="B26" s="14" t="s">
        <v>57</v>
      </c>
      <c r="C26" s="80" t="s">
        <v>201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432</v>
      </c>
      <c r="B32" s="89"/>
      <c r="C32" s="89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90" t="s">
        <v>71</v>
      </c>
      <c r="B34" s="90"/>
      <c r="C34" s="90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90" t="s">
        <v>281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90" t="s">
        <v>92</v>
      </c>
      <c r="B47" s="90"/>
      <c r="C47" s="90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433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2026 - June 2026'!E112+E14)-SUM(E89:E92)</f>
        <v>27322.400000000001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434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435</v>
      </c>
      <c r="B97" s="92"/>
      <c r="C97" s="80"/>
      <c r="D97" s="80"/>
      <c r="E97" s="6">
        <f>E93</f>
        <v>27322.400000000001</v>
      </c>
      <c r="H97"/>
    </row>
    <row r="98" spans="1:8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29380.400000000001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437</v>
      </c>
      <c r="B107" s="92"/>
      <c r="C107" s="80"/>
      <c r="D107" s="80"/>
      <c r="E107" s="6">
        <f>E102</f>
        <v>29380.400000000001</v>
      </c>
      <c r="H107"/>
    </row>
    <row r="108" spans="1:8" ht="21.6" customHeight="1" x14ac:dyDescent="0.25">
      <c r="A108" s="67" t="s">
        <v>131</v>
      </c>
      <c r="B108" s="68"/>
      <c r="C108" s="80" t="s">
        <v>358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376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31506.400000000001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438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37652.400000000001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37652.400000000001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439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442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443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444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445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447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449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450</v>
      </c>
      <c r="B26" s="14" t="s">
        <v>263</v>
      </c>
      <c r="C26" s="88" t="s">
        <v>35</v>
      </c>
      <c r="D26" s="88"/>
      <c r="E26" s="6">
        <v>68</v>
      </c>
    </row>
    <row r="27" spans="1:26" ht="21.6" customHeight="1" x14ac:dyDescent="0.25">
      <c r="A27" s="13" t="s">
        <v>451</v>
      </c>
      <c r="B27" s="14" t="s">
        <v>57</v>
      </c>
      <c r="C27" s="80" t="s">
        <v>201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37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452</v>
      </c>
      <c r="B33" s="89"/>
      <c r="C33" s="89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90" t="s">
        <v>71</v>
      </c>
      <c r="B35" s="90"/>
      <c r="C35" s="90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90" t="s">
        <v>281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90" t="s">
        <v>92</v>
      </c>
      <c r="B48" s="90"/>
      <c r="C48" s="90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90" t="s">
        <v>102</v>
      </c>
      <c r="B52" s="90"/>
      <c r="C52" s="90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90" t="s">
        <v>112</v>
      </c>
      <c r="B57" s="90"/>
      <c r="C57" s="90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90" t="s">
        <v>116</v>
      </c>
      <c r="B60" s="90"/>
      <c r="C60" s="90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125</v>
      </c>
      <c r="B66" s="90"/>
      <c r="C66" s="90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90" t="s">
        <v>131</v>
      </c>
      <c r="B71" s="90"/>
      <c r="C71" s="90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524</v>
      </c>
      <c r="B75" s="42" t="s">
        <v>525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142</v>
      </c>
      <c r="B78" s="90"/>
      <c r="C78" s="90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1" t="s">
        <v>453</v>
      </c>
      <c r="B88" s="131"/>
      <c r="C88" s="131"/>
      <c r="D88" s="131"/>
      <c r="E88" s="131"/>
      <c r="H88"/>
    </row>
    <row r="89" spans="1:8" ht="21.6" customHeight="1" x14ac:dyDescent="0.25">
      <c r="A89" s="91" t="s">
        <v>151</v>
      </c>
      <c r="B89" s="91"/>
      <c r="C89" s="91" t="s">
        <v>30</v>
      </c>
      <c r="D89" s="91"/>
      <c r="E89" s="28" t="s">
        <v>31</v>
      </c>
      <c r="H89"/>
    </row>
    <row r="90" spans="1:8" ht="43.15" customHeight="1" x14ac:dyDescent="0.25">
      <c r="A90" s="112" t="s">
        <v>131</v>
      </c>
      <c r="B90" s="113"/>
      <c r="C90" s="88" t="s">
        <v>352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376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544</v>
      </c>
      <c r="D92" s="105"/>
      <c r="E92" s="23">
        <v>0</v>
      </c>
    </row>
    <row r="93" spans="1:8" ht="21.6" customHeight="1" x14ac:dyDescent="0.25">
      <c r="A93" s="92" t="s">
        <v>152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153</v>
      </c>
      <c r="D94" s="94"/>
      <c r="E94" s="6">
        <f>('July 2026 - September 2026'!E112+E14)-SUM(E90:E93)</f>
        <v>33550.400000000001</v>
      </c>
      <c r="H94"/>
    </row>
    <row r="95" spans="1:8" ht="21.6" customHeight="1" x14ac:dyDescent="0.25">
      <c r="H95"/>
    </row>
    <row r="96" spans="1:8" ht="21.6" customHeight="1" x14ac:dyDescent="0.25">
      <c r="A96" s="91" t="s">
        <v>454</v>
      </c>
      <c r="B96" s="91"/>
      <c r="C96" s="91"/>
      <c r="D96" s="91"/>
      <c r="E96" s="91"/>
      <c r="H96"/>
    </row>
    <row r="97" spans="1:8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  <c r="H97"/>
    </row>
    <row r="98" spans="1:8" ht="21.6" customHeight="1" x14ac:dyDescent="0.25">
      <c r="A98" s="92" t="s">
        <v>455</v>
      </c>
      <c r="B98" s="92"/>
      <c r="C98" s="80"/>
      <c r="D98" s="80"/>
      <c r="E98" s="6">
        <f>E94</f>
        <v>33550.400000000001</v>
      </c>
      <c r="H98"/>
    </row>
    <row r="99" spans="1:8" ht="21.6" customHeight="1" x14ac:dyDescent="0.25">
      <c r="A99" s="112" t="s">
        <v>131</v>
      </c>
      <c r="B99" s="113"/>
      <c r="C99" s="80" t="s">
        <v>358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376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544</v>
      </c>
      <c r="D101" s="105"/>
      <c r="E101" s="23">
        <v>0</v>
      </c>
    </row>
    <row r="102" spans="1:8" ht="21.6" customHeight="1" x14ac:dyDescent="0.25">
      <c r="A102" s="92" t="s">
        <v>152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163</v>
      </c>
      <c r="D103" s="96"/>
      <c r="E103" s="6">
        <f>(E20+E98)-SUM(E99:E102)</f>
        <v>35608.400000000001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1" t="s">
        <v>456</v>
      </c>
      <c r="B106" s="131"/>
      <c r="C106" s="131"/>
      <c r="D106" s="131"/>
      <c r="E106" s="131"/>
      <c r="H106"/>
    </row>
    <row r="107" spans="1:8" ht="21.6" customHeight="1" x14ac:dyDescent="0.25">
      <c r="A107" s="91" t="s">
        <v>151</v>
      </c>
      <c r="B107" s="91"/>
      <c r="C107" s="91" t="s">
        <v>30</v>
      </c>
      <c r="D107" s="91"/>
      <c r="E107" s="28" t="s">
        <v>31</v>
      </c>
      <c r="H107"/>
    </row>
    <row r="108" spans="1:8" ht="21.6" customHeight="1" x14ac:dyDescent="0.25">
      <c r="A108" s="92" t="s">
        <v>457</v>
      </c>
      <c r="B108" s="92"/>
      <c r="C108" s="80"/>
      <c r="D108" s="80"/>
      <c r="E108" s="6">
        <f>E103</f>
        <v>35608.400000000001</v>
      </c>
      <c r="H108"/>
    </row>
    <row r="109" spans="1:8" ht="43.15" customHeight="1" x14ac:dyDescent="0.25">
      <c r="A109" s="112" t="s">
        <v>131</v>
      </c>
      <c r="B109" s="113"/>
      <c r="C109" s="88" t="s">
        <v>352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376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544</v>
      </c>
      <c r="D111" s="105"/>
      <c r="E111" s="23">
        <v>0</v>
      </c>
    </row>
    <row r="112" spans="1:8" ht="21.6" customHeight="1" x14ac:dyDescent="0.25">
      <c r="A112" s="92" t="s">
        <v>152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163</v>
      </c>
      <c r="D113" s="96"/>
      <c r="E113" s="6">
        <f>(E28+E108)-SUM(E109:E112)</f>
        <v>37652.400000000001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458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43880.4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43880.4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459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462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463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464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465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466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37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467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468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469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471</v>
      </c>
      <c r="B32" s="89"/>
      <c r="C32" s="89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90" t="s">
        <v>71</v>
      </c>
      <c r="B34" s="90"/>
      <c r="C34" s="90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90" t="s">
        <v>281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90" t="s">
        <v>92</v>
      </c>
      <c r="B47" s="90"/>
      <c r="C47" s="90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472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88" t="s">
        <v>358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('October 2026 - December 2026'!E113+E13)-SUM(E89:E92)</f>
        <v>39778.400000000001</v>
      </c>
      <c r="H93"/>
    </row>
    <row r="94" spans="1:8" ht="21.6" customHeight="1" x14ac:dyDescent="0.25">
      <c r="H94"/>
    </row>
    <row r="95" spans="1:8" ht="21.6" customHeight="1" x14ac:dyDescent="0.25">
      <c r="A95" s="131" t="s">
        <v>473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474</v>
      </c>
      <c r="B97" s="92"/>
      <c r="C97" s="80"/>
      <c r="D97" s="80"/>
      <c r="E97" s="6">
        <f>E93</f>
        <v>39778.400000000001</v>
      </c>
      <c r="H97"/>
    </row>
    <row r="98" spans="1:8" ht="43.15" customHeight="1" x14ac:dyDescent="0.25">
      <c r="A98" s="112" t="s">
        <v>131</v>
      </c>
      <c r="B98" s="113"/>
      <c r="C98" s="88" t="s">
        <v>352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41754.400000000001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475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476</v>
      </c>
      <c r="B107" s="92"/>
      <c r="C107" s="80"/>
      <c r="D107" s="80"/>
      <c r="E107" s="6">
        <f>E102</f>
        <v>41754.400000000001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43880.4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477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49958.400000000001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49958.400000000001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479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481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482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483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484</v>
      </c>
      <c r="B18" s="14" t="s">
        <v>57</v>
      </c>
      <c r="C18" s="80" t="s">
        <v>201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37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485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9" t="s">
        <v>30</v>
      </c>
      <c r="D22" s="7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486</v>
      </c>
      <c r="B23" s="14" t="s">
        <v>34</v>
      </c>
      <c r="C23" s="80" t="s">
        <v>35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487</v>
      </c>
      <c r="B24" s="14" t="s">
        <v>263</v>
      </c>
      <c r="C24" s="88" t="s">
        <v>35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488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489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37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490</v>
      </c>
      <c r="B32" s="89"/>
      <c r="C32" s="89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90" t="s">
        <v>71</v>
      </c>
      <c r="B34" s="90"/>
      <c r="C34" s="90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90" t="s">
        <v>281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90" t="s">
        <v>92</v>
      </c>
      <c r="B47" s="90"/>
      <c r="C47" s="90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1" t="s">
        <v>491</v>
      </c>
      <c r="B87" s="131"/>
      <c r="C87" s="131"/>
      <c r="D87" s="131"/>
      <c r="E87" s="13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376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2027 - March 2027'!E112+E13)-SUM(E89:E92)</f>
        <v>45856.4</v>
      </c>
      <c r="H93"/>
    </row>
    <row r="94" spans="1:8" ht="21.6" customHeight="1" x14ac:dyDescent="0.25">
      <c r="H94"/>
    </row>
    <row r="95" spans="1:8" ht="21.6" customHeight="1" x14ac:dyDescent="0.25">
      <c r="A95" s="131" t="s">
        <v>492</v>
      </c>
      <c r="B95" s="131"/>
      <c r="C95" s="131"/>
      <c r="D95" s="131"/>
      <c r="E95" s="13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493</v>
      </c>
      <c r="B97" s="92"/>
      <c r="C97" s="80"/>
      <c r="D97" s="80"/>
      <c r="E97" s="6">
        <f>E93</f>
        <v>45856.4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376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(E19+E97)-SUM(E98:E101)</f>
        <v>47914.400000000001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494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495</v>
      </c>
      <c r="B107" s="92"/>
      <c r="C107" s="80"/>
      <c r="D107" s="80"/>
      <c r="E107" s="6">
        <f>E102</f>
        <v>47914.400000000001</v>
      </c>
      <c r="H107"/>
    </row>
    <row r="108" spans="1:8" ht="43.15" customHeight="1" x14ac:dyDescent="0.25">
      <c r="A108" s="112" t="s">
        <v>131</v>
      </c>
      <c r="B108" s="113"/>
      <c r="C108" s="88" t="s">
        <v>352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376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49958.400000000001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179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24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181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80" t="s">
        <v>35</v>
      </c>
      <c r="D10" s="80"/>
      <c r="E10" s="6">
        <v>2405</v>
      </c>
    </row>
    <row r="11" spans="1:32" ht="43.15" customHeight="1" x14ac:dyDescent="0.25">
      <c r="A11" s="13"/>
      <c r="B11" s="14" t="s">
        <v>183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184</v>
      </c>
      <c r="C12" s="80"/>
      <c r="D12" s="80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37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9" t="s">
        <v>190</v>
      </c>
      <c r="D18" s="99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0" t="s">
        <v>192</v>
      </c>
      <c r="D19" s="100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0" t="s">
        <v>195</v>
      </c>
      <c r="D20" s="100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80" t="s">
        <v>35</v>
      </c>
      <c r="D21" s="80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80" t="s">
        <v>199</v>
      </c>
      <c r="D22" s="80"/>
      <c r="E22" s="6">
        <v>0</v>
      </c>
    </row>
    <row r="23" spans="1:33" ht="43.15" customHeight="1" x14ac:dyDescent="0.25">
      <c r="A23" s="13"/>
      <c r="B23" s="14" t="s">
        <v>184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183</v>
      </c>
      <c r="C24" s="80"/>
      <c r="D24" s="80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80" t="s">
        <v>201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37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202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9" t="s">
        <v>30</v>
      </c>
      <c r="D29" s="7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80" t="s">
        <v>201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80"/>
      <c r="D31" s="80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80" t="s">
        <v>35</v>
      </c>
      <c r="D32" s="80"/>
      <c r="E32" s="6">
        <v>2405</v>
      </c>
    </row>
    <row r="33" spans="1:5" ht="21.6" customHeight="1" x14ac:dyDescent="0.25">
      <c r="A33" s="13"/>
      <c r="B33" s="14" t="s">
        <v>205</v>
      </c>
      <c r="C33" s="80"/>
      <c r="D33" s="80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80"/>
      <c r="D34" s="80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80"/>
      <c r="D35" s="80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8" t="s">
        <v>211</v>
      </c>
      <c r="D36" s="88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8" t="s">
        <v>214</v>
      </c>
      <c r="D37" s="88"/>
      <c r="E37" s="6">
        <v>500</v>
      </c>
    </row>
    <row r="38" spans="1:5" ht="21.6" customHeight="1" x14ac:dyDescent="0.25">
      <c r="A38" s="34"/>
      <c r="B38" s="14" t="s">
        <v>215</v>
      </c>
      <c r="C38" s="80" t="s">
        <v>216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37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217</v>
      </c>
      <c r="B44" s="89"/>
      <c r="C44" s="89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90" t="s">
        <v>71</v>
      </c>
      <c r="B46" s="90"/>
      <c r="C46" s="90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90" t="s">
        <v>80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90" t="s">
        <v>92</v>
      </c>
      <c r="B59" s="90"/>
      <c r="C59" s="90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90" t="s">
        <v>102</v>
      </c>
      <c r="B63" s="90"/>
      <c r="C63" s="90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90" t="s">
        <v>112</v>
      </c>
      <c r="B68" s="90"/>
      <c r="C68" s="90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90" t="s">
        <v>116</v>
      </c>
      <c r="B71" s="90"/>
      <c r="C71" s="90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125</v>
      </c>
      <c r="B77" s="90"/>
      <c r="C77" s="90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90" t="s">
        <v>131</v>
      </c>
      <c r="B82" s="90"/>
      <c r="C82" s="90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142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222</v>
      </c>
      <c r="B99" s="91"/>
      <c r="C99" s="91"/>
      <c r="D99" s="91"/>
      <c r="E99" s="91"/>
    </row>
    <row r="100" spans="1:8" ht="21.6" customHeight="1" x14ac:dyDescent="0.25">
      <c r="A100" s="91" t="s">
        <v>151</v>
      </c>
      <c r="B100" s="91"/>
      <c r="C100" s="91" t="s">
        <v>30</v>
      </c>
      <c r="D100" s="91"/>
      <c r="E100" s="28" t="s">
        <v>31</v>
      </c>
    </row>
    <row r="101" spans="1:8" ht="21.6" customHeight="1" x14ac:dyDescent="0.25">
      <c r="A101" s="92" t="s">
        <v>131</v>
      </c>
      <c r="B101" s="92"/>
      <c r="C101" s="80" t="s">
        <v>223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224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225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226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227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228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229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230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231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232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233</v>
      </c>
      <c r="D111" s="101"/>
      <c r="E111" s="23">
        <v>139.28</v>
      </c>
      <c r="H111" s="15"/>
    </row>
    <row r="112" spans="1:8" ht="21.6" customHeight="1" x14ac:dyDescent="0.25">
      <c r="A112" s="92" t="s">
        <v>152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153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234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151</v>
      </c>
      <c r="B116" s="91"/>
      <c r="C116" s="91" t="s">
        <v>30</v>
      </c>
      <c r="D116" s="91"/>
      <c r="E116" s="28" t="s">
        <v>31</v>
      </c>
      <c r="H116" s="15"/>
    </row>
    <row r="117" spans="1:8" ht="21.6" customHeight="1" x14ac:dyDescent="0.25">
      <c r="A117" s="92" t="s">
        <v>235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131</v>
      </c>
      <c r="B118" s="92"/>
      <c r="C118" s="80" t="s">
        <v>236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237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238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239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240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241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242</v>
      </c>
      <c r="D124" s="101"/>
      <c r="E124" s="23">
        <v>464.47</v>
      </c>
    </row>
    <row r="125" spans="1:8" ht="21.6" customHeight="1" x14ac:dyDescent="0.25">
      <c r="A125" s="92" t="s">
        <v>152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163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243</v>
      </c>
      <c r="B129" s="91"/>
      <c r="C129" s="91"/>
      <c r="D129" s="91"/>
      <c r="E129" s="91"/>
      <c r="G129" s="37" t="s">
        <v>244</v>
      </c>
      <c r="H129" s="23">
        <v>330.3</v>
      </c>
    </row>
    <row r="130" spans="1:33" ht="21.6" customHeight="1" x14ac:dyDescent="0.25">
      <c r="A130" s="91" t="s">
        <v>151</v>
      </c>
      <c r="B130" s="91"/>
      <c r="C130" s="91" t="s">
        <v>30</v>
      </c>
      <c r="D130" s="91"/>
      <c r="E130" s="28" t="s">
        <v>31</v>
      </c>
      <c r="G130" s="38" t="s">
        <v>245</v>
      </c>
      <c r="H130" s="102">
        <f>330-H129</f>
        <v>-0.30000000000001137</v>
      </c>
    </row>
    <row r="131" spans="1:33" ht="43.15" customHeight="1" x14ac:dyDescent="0.25">
      <c r="A131" s="92" t="s">
        <v>246</v>
      </c>
      <c r="B131" s="92"/>
      <c r="C131" s="95"/>
      <c r="D131" s="95"/>
      <c r="E131" s="6">
        <f>E126</f>
        <v>625.06999999999925</v>
      </c>
      <c r="G131" s="39" t="s">
        <v>247</v>
      </c>
      <c r="H131" s="102"/>
    </row>
    <row r="132" spans="1:33" ht="21.6" customHeight="1" x14ac:dyDescent="0.25">
      <c r="A132" s="92" t="s">
        <v>131</v>
      </c>
      <c r="B132" s="92"/>
      <c r="C132" s="80" t="s">
        <v>248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249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250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251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252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253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229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254</v>
      </c>
      <c r="D139" s="103"/>
      <c r="E139" s="23">
        <v>9.5</v>
      </c>
    </row>
    <row r="140" spans="1:33" ht="21.6" customHeight="1" x14ac:dyDescent="0.25">
      <c r="A140" s="92" t="s">
        <v>152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163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24" zoomScaleNormal="100" workbookViewId="0">
      <selection activeCell="G133" sqref="G13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255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606.59999999999991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606.59999999999991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24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256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80" t="s">
        <v>201</v>
      </c>
      <c r="D10" s="80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80" t="s">
        <v>260</v>
      </c>
      <c r="D11" s="80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80" t="s">
        <v>262</v>
      </c>
      <c r="D12" s="80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8" t="s">
        <v>35</v>
      </c>
      <c r="D13" s="88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8" t="s">
        <v>35</v>
      </c>
      <c r="D14" s="88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80" t="s">
        <v>35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37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266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79" t="s">
        <v>30</v>
      </c>
      <c r="D19" s="7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80" t="s">
        <v>201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8" t="s">
        <v>35</v>
      </c>
      <c r="D21" s="88"/>
      <c r="E21" s="6">
        <v>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80" t="s">
        <v>35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80" t="s">
        <v>272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8" t="s">
        <v>275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505</v>
      </c>
      <c r="B25" s="14" t="s">
        <v>143</v>
      </c>
      <c r="C25" s="88" t="s">
        <v>506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511</v>
      </c>
      <c r="B26" s="63" t="s">
        <v>513</v>
      </c>
      <c r="C26" s="107" t="s">
        <v>512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0.1" customHeight="1" x14ac:dyDescent="0.25">
      <c r="A27" s="13" t="s">
        <v>511</v>
      </c>
      <c r="B27" s="63" t="s">
        <v>514</v>
      </c>
      <c r="C27" s="104" t="s">
        <v>548</v>
      </c>
      <c r="D27" s="105"/>
      <c r="E27" s="6">
        <v>49.1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515</v>
      </c>
      <c r="B28" s="63" t="s">
        <v>145</v>
      </c>
      <c r="C28" s="104" t="s">
        <v>516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515</v>
      </c>
      <c r="B29" s="63" t="s">
        <v>15</v>
      </c>
      <c r="C29" s="104" t="s">
        <v>517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522</v>
      </c>
      <c r="B30" s="63" t="s">
        <v>145</v>
      </c>
      <c r="C30" s="104" t="s">
        <v>523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536</v>
      </c>
      <c r="B31" s="63" t="s">
        <v>145</v>
      </c>
      <c r="C31" s="104" t="s">
        <v>537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37</v>
      </c>
      <c r="D32" s="96"/>
      <c r="E32" s="6">
        <f>SUM(E20:E31)</f>
        <v>5371.1399999999994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276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9" t="s">
        <v>30</v>
      </c>
      <c r="D35" s="7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80" t="s">
        <v>201</v>
      </c>
      <c r="D36" s="80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80" t="s">
        <v>35</v>
      </c>
      <c r="D37" s="80"/>
      <c r="E37" s="6">
        <v>68</v>
      </c>
    </row>
    <row r="38" spans="1:26" ht="21.6" customHeight="1" x14ac:dyDescent="0.25">
      <c r="A38" s="13"/>
      <c r="B38" s="14" t="s">
        <v>518</v>
      </c>
      <c r="C38" s="110" t="s">
        <v>519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80" t="s">
        <v>35</v>
      </c>
      <c r="D39" s="80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539</v>
      </c>
      <c r="D40" s="111"/>
      <c r="E40" s="6">
        <v>66.400000000000006</v>
      </c>
    </row>
    <row r="41" spans="1:26" ht="21.6" customHeight="1" x14ac:dyDescent="0.25">
      <c r="A41" s="13" t="s">
        <v>279</v>
      </c>
      <c r="B41" s="63" t="s">
        <v>542</v>
      </c>
      <c r="C41" s="104" t="s">
        <v>543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37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280</v>
      </c>
      <c r="B47" s="89"/>
      <c r="C47" s="89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90" t="s">
        <v>71</v>
      </c>
      <c r="B49" s="90"/>
      <c r="C49" s="90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90" t="s">
        <v>281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90" t="s">
        <v>92</v>
      </c>
      <c r="B62" s="90"/>
      <c r="C62" s="90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90" t="s">
        <v>102</v>
      </c>
      <c r="B66" s="90"/>
      <c r="C66" s="90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90" t="s">
        <v>112</v>
      </c>
      <c r="B71" s="90"/>
      <c r="C71" s="90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90" t="s">
        <v>116</v>
      </c>
      <c r="B74" s="90"/>
      <c r="C74" s="90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125</v>
      </c>
      <c r="B80" s="90"/>
      <c r="C80" s="90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90" t="s">
        <v>131</v>
      </c>
      <c r="B85" s="90"/>
      <c r="C85" s="90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142</v>
      </c>
      <c r="B92" s="90"/>
      <c r="C92" s="90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284</v>
      </c>
      <c r="B102" s="91"/>
      <c r="C102" s="91"/>
      <c r="D102" s="91"/>
      <c r="E102" s="91"/>
      <c r="G102" s="37" t="s">
        <v>244</v>
      </c>
      <c r="H102" s="23">
        <v>651.70000000000005</v>
      </c>
    </row>
    <row r="103" spans="1:8" ht="21.6" customHeight="1" x14ac:dyDescent="0.25">
      <c r="A103" s="91" t="s">
        <v>151</v>
      </c>
      <c r="B103" s="91"/>
      <c r="C103" s="91" t="s">
        <v>30</v>
      </c>
      <c r="D103" s="91"/>
      <c r="E103" s="28" t="s">
        <v>31</v>
      </c>
      <c r="G103" s="38" t="s">
        <v>245</v>
      </c>
      <c r="H103" s="102">
        <f>C86-H102</f>
        <v>-451.70000000000005</v>
      </c>
    </row>
    <row r="104" spans="1:8" ht="43.15" customHeight="1" x14ac:dyDescent="0.25">
      <c r="A104" s="92" t="s">
        <v>285</v>
      </c>
      <c r="B104" s="92"/>
      <c r="C104" s="80"/>
      <c r="D104" s="80"/>
      <c r="E104" s="6">
        <f>'July 2024 - September 2024'!E141</f>
        <v>502.71000000000004</v>
      </c>
      <c r="G104" s="39" t="s">
        <v>247</v>
      </c>
      <c r="H104" s="102"/>
    </row>
    <row r="105" spans="1:8" ht="99.95" customHeight="1" x14ac:dyDescent="0.25">
      <c r="A105" s="112" t="s">
        <v>131</v>
      </c>
      <c r="B105" s="113"/>
      <c r="C105" s="88" t="s">
        <v>286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287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238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288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289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290</v>
      </c>
      <c r="D110" s="101"/>
      <c r="E110" s="23">
        <v>291.85000000000002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153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291</v>
      </c>
      <c r="B114" s="91"/>
      <c r="C114" s="91"/>
      <c r="D114" s="91"/>
      <c r="E114" s="91"/>
      <c r="H114"/>
    </row>
    <row r="115" spans="1:8" ht="21.6" customHeight="1" x14ac:dyDescent="0.25">
      <c r="A115" s="91" t="s">
        <v>151</v>
      </c>
      <c r="B115" s="91"/>
      <c r="C115" s="91" t="s">
        <v>30</v>
      </c>
      <c r="D115" s="91"/>
      <c r="E115" s="28" t="s">
        <v>31</v>
      </c>
      <c r="H115"/>
    </row>
    <row r="116" spans="1:8" ht="43.15" customHeight="1" x14ac:dyDescent="0.25">
      <c r="A116" s="92" t="s">
        <v>292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131</v>
      </c>
      <c r="B117" s="113"/>
      <c r="C117" s="88" t="s">
        <v>508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293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547</v>
      </c>
      <c r="D119" s="88"/>
      <c r="E119" s="23">
        <v>3389</v>
      </c>
      <c r="G119" s="31"/>
    </row>
    <row r="120" spans="1:8" ht="24.95" customHeight="1" x14ac:dyDescent="0.25">
      <c r="A120" s="114"/>
      <c r="B120" s="115"/>
      <c r="C120" s="104" t="s">
        <v>507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535</v>
      </c>
      <c r="D121" s="120"/>
      <c r="E121" s="23">
        <v>8.9</v>
      </c>
      <c r="G121" s="31"/>
    </row>
    <row r="122" spans="1:8" ht="21.6" customHeight="1" x14ac:dyDescent="0.25">
      <c r="A122" s="92" t="s">
        <v>152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163</v>
      </c>
      <c r="D123" s="96"/>
      <c r="E123" s="6">
        <f>(E32+E116)-SUM(E117:E122)</f>
        <v>229.39999999999964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294</v>
      </c>
      <c r="B126" s="91"/>
      <c r="C126" s="91"/>
      <c r="D126" s="91"/>
      <c r="E126" s="91"/>
    </row>
    <row r="127" spans="1:8" ht="21.6" customHeight="1" x14ac:dyDescent="0.25">
      <c r="A127" s="91" t="s">
        <v>151</v>
      </c>
      <c r="B127" s="91"/>
      <c r="C127" s="91" t="s">
        <v>30</v>
      </c>
      <c r="D127" s="91"/>
      <c r="E127" s="28" t="s">
        <v>31</v>
      </c>
    </row>
    <row r="128" spans="1:8" ht="43.15" customHeight="1" x14ac:dyDescent="0.25">
      <c r="A128" s="92" t="s">
        <v>295</v>
      </c>
      <c r="B128" s="92"/>
      <c r="C128" s="80"/>
      <c r="D128" s="80"/>
      <c r="E128" s="6">
        <f>E123</f>
        <v>229.39999999999964</v>
      </c>
      <c r="H128"/>
    </row>
    <row r="129" spans="1:8" ht="21.6" customHeight="1" x14ac:dyDescent="0.25">
      <c r="A129" s="112" t="s">
        <v>131</v>
      </c>
      <c r="B129" s="113"/>
      <c r="C129" s="118" t="s">
        <v>156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538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250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540</v>
      </c>
      <c r="D132" s="88"/>
      <c r="E132" s="23">
        <v>370</v>
      </c>
      <c r="H132"/>
    </row>
    <row r="133" spans="1:8" ht="86.45" customHeight="1" x14ac:dyDescent="0.25">
      <c r="A133" s="114"/>
      <c r="B133" s="115"/>
      <c r="C133" s="88" t="s">
        <v>541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552</v>
      </c>
      <c r="D134" s="105"/>
      <c r="E134" s="23">
        <v>444.2</v>
      </c>
    </row>
    <row r="135" spans="1:8" ht="21.6" customHeight="1" x14ac:dyDescent="0.25">
      <c r="A135" s="92" t="s">
        <v>152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163</v>
      </c>
      <c r="D136" s="96"/>
      <c r="E136" s="6">
        <f>(E42+E128)-SUM(E129:E135)</f>
        <v>606.59999999999991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opLeftCell="A106" zoomScaleNormal="100" workbookViewId="0">
      <selection activeCell="I112" sqref="I11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2869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2869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24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297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80" t="s">
        <v>201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301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80" t="s">
        <v>201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37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305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80" t="s">
        <v>201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37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308</v>
      </c>
      <c r="B31" s="89"/>
      <c r="C31" s="89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90" t="s">
        <v>71</v>
      </c>
      <c r="B33" s="90"/>
      <c r="C33" s="90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90" t="s">
        <v>281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90" t="s">
        <v>92</v>
      </c>
      <c r="B46" s="90"/>
      <c r="C46" s="90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90" t="s">
        <v>102</v>
      </c>
      <c r="B50" s="90"/>
      <c r="C50" s="90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90" t="s">
        <v>112</v>
      </c>
      <c r="B55" s="90"/>
      <c r="C55" s="90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90" t="s">
        <v>116</v>
      </c>
      <c r="B58" s="90"/>
      <c r="C58" s="90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125</v>
      </c>
      <c r="B64" s="90"/>
      <c r="C64" s="90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90" t="s">
        <v>131</v>
      </c>
      <c r="B69" s="90"/>
      <c r="C69" s="90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524</v>
      </c>
      <c r="B73" s="42" t="s">
        <v>525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142</v>
      </c>
      <c r="B76" s="90"/>
      <c r="C76" s="90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310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151</v>
      </c>
      <c r="B87" s="91"/>
      <c r="C87" s="91" t="s">
        <v>30</v>
      </c>
      <c r="D87" s="91"/>
      <c r="E87" s="91" t="s">
        <v>31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131</v>
      </c>
      <c r="B88" s="113"/>
      <c r="C88" s="80" t="s">
        <v>529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510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311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239</v>
      </c>
      <c r="D91" s="105"/>
      <c r="E91" s="123">
        <v>500</v>
      </c>
      <c r="F91" s="124"/>
      <c r="G91" s="125"/>
      <c r="J91"/>
    </row>
    <row r="92" spans="1:37" ht="129.94999999999999" customHeight="1" x14ac:dyDescent="0.25">
      <c r="A92" s="116"/>
      <c r="B92" s="117"/>
      <c r="C92" s="107" t="s">
        <v>549</v>
      </c>
      <c r="D92" s="105"/>
      <c r="E92" s="121">
        <v>499.2</v>
      </c>
      <c r="F92" s="121"/>
      <c r="G92" s="121"/>
      <c r="H92" s="31"/>
      <c r="J92"/>
    </row>
    <row r="93" spans="1:37" ht="21.6" customHeight="1" x14ac:dyDescent="0.25">
      <c r="A93" s="92" t="s">
        <v>152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153</v>
      </c>
      <c r="D94" s="94"/>
      <c r="E94" s="77">
        <f>('October 2024 - December 2024'!E136+E13)-SUM(E88:E93)</f>
        <v>833.40000000000009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312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151</v>
      </c>
      <c r="B97" s="91"/>
      <c r="C97" s="91" t="s">
        <v>30</v>
      </c>
      <c r="D97" s="91"/>
      <c r="E97" s="91" t="s">
        <v>31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313</v>
      </c>
      <c r="B98" s="92"/>
      <c r="C98" s="80"/>
      <c r="D98" s="80"/>
      <c r="E98" s="77">
        <f>E94</f>
        <v>833.40000000000009</v>
      </c>
      <c r="F98" s="77"/>
      <c r="G98" s="77"/>
      <c r="J98"/>
    </row>
    <row r="99" spans="1:37" ht="43.15" customHeight="1" x14ac:dyDescent="0.25">
      <c r="A99" s="112" t="s">
        <v>131</v>
      </c>
      <c r="B99" s="113"/>
      <c r="C99" s="88" t="s">
        <v>314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509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526</v>
      </c>
      <c r="D101" s="105"/>
      <c r="E101" s="123">
        <v>500</v>
      </c>
      <c r="F101" s="124"/>
      <c r="G101" s="125"/>
      <c r="J101"/>
    </row>
    <row r="102" spans="1:37" ht="150" customHeight="1" x14ac:dyDescent="0.25">
      <c r="A102" s="116"/>
      <c r="B102" s="117"/>
      <c r="C102" s="107" t="s">
        <v>550</v>
      </c>
      <c r="D102" s="105"/>
      <c r="E102" s="121">
        <v>499.2</v>
      </c>
      <c r="F102" s="121"/>
      <c r="G102" s="121"/>
      <c r="H102" s="31"/>
      <c r="J102"/>
    </row>
    <row r="103" spans="1:37" ht="21.6" customHeight="1" x14ac:dyDescent="0.25">
      <c r="A103" s="92" t="s">
        <v>152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163</v>
      </c>
      <c r="D104" s="96"/>
      <c r="E104" s="77">
        <f>(E20+E98)-SUM(E99:E103)</f>
        <v>1810.2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315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151</v>
      </c>
      <c r="B108" s="91"/>
      <c r="C108" s="91" t="s">
        <v>30</v>
      </c>
      <c r="D108" s="91"/>
      <c r="E108" s="91" t="s">
        <v>31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316</v>
      </c>
      <c r="B109" s="92"/>
      <c r="C109" s="80"/>
      <c r="D109" s="80"/>
      <c r="E109" s="77">
        <f>E104</f>
        <v>1810.2</v>
      </c>
      <c r="F109" s="77"/>
      <c r="G109" s="77"/>
      <c r="J109"/>
    </row>
    <row r="110" spans="1:37" ht="21.6" customHeight="1" x14ac:dyDescent="0.25">
      <c r="A110" s="112" t="s">
        <v>131</v>
      </c>
      <c r="B110" s="113"/>
      <c r="C110" s="80" t="s">
        <v>529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317</v>
      </c>
      <c r="D111" s="88"/>
      <c r="E111" s="121">
        <v>0</v>
      </c>
      <c r="F111" s="121"/>
      <c r="G111" s="121"/>
      <c r="J111"/>
    </row>
    <row r="112" spans="1:37" ht="150" customHeight="1" x14ac:dyDescent="0.25">
      <c r="A112" s="116"/>
      <c r="B112" s="117"/>
      <c r="C112" s="107" t="s">
        <v>551</v>
      </c>
      <c r="D112" s="105"/>
      <c r="E112" s="121">
        <v>499.2</v>
      </c>
      <c r="F112" s="121"/>
      <c r="G112" s="121"/>
      <c r="H112" s="31"/>
      <c r="J112"/>
    </row>
    <row r="113" spans="1:7" ht="21.6" customHeight="1" x14ac:dyDescent="0.25">
      <c r="A113" s="92" t="s">
        <v>152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163</v>
      </c>
      <c r="D114" s="96"/>
      <c r="E114" s="77">
        <f>(E26+E109)-SUM(E110:E113)</f>
        <v>2869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7" zoomScaleNormal="100" workbookViewId="0">
      <selection activeCell="G110" sqref="G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318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6099.4000000000005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6099.4000000000005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24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319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80" t="s">
        <v>35</v>
      </c>
      <c r="D10" s="80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8" t="s">
        <v>35</v>
      </c>
      <c r="D11" s="88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80" t="s">
        <v>201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323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80" t="s">
        <v>35</v>
      </c>
      <c r="D17" s="80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8" t="s">
        <v>35</v>
      </c>
      <c r="D18" s="88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8" t="s">
        <v>35</v>
      </c>
      <c r="D19" s="88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80" t="s">
        <v>201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37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328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80" t="s">
        <v>35</v>
      </c>
      <c r="D25" s="80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80" t="s">
        <v>201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331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90" t="s">
        <v>102</v>
      </c>
      <c r="B51" s="90"/>
      <c r="C51" s="90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90" t="s">
        <v>112</v>
      </c>
      <c r="B56" s="90"/>
      <c r="C56" s="90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90" t="s">
        <v>116</v>
      </c>
      <c r="B59" s="90"/>
      <c r="C59" s="90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332</v>
      </c>
      <c r="B87" s="91"/>
      <c r="C87" s="91"/>
      <c r="D87" s="91"/>
      <c r="E87" s="9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126" t="s">
        <v>529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317</v>
      </c>
      <c r="D90" s="80"/>
      <c r="E90" s="23">
        <v>0</v>
      </c>
      <c r="H90"/>
    </row>
    <row r="91" spans="1:8" ht="150" customHeight="1" x14ac:dyDescent="0.25">
      <c r="A91" s="116"/>
      <c r="B91" s="117"/>
      <c r="C91" s="107" t="s">
        <v>551</v>
      </c>
      <c r="D91" s="105"/>
      <c r="E91" s="23">
        <v>499.2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2025 - March 2025'!E114+E13)-SUM(E89:E92)</f>
        <v>3995.8</v>
      </c>
      <c r="H93"/>
    </row>
    <row r="94" spans="1:8" ht="13.5" customHeight="1" x14ac:dyDescent="0.25">
      <c r="H94"/>
    </row>
    <row r="95" spans="1:8" ht="21.6" customHeight="1" x14ac:dyDescent="0.25">
      <c r="A95" s="91" t="s">
        <v>333</v>
      </c>
      <c r="B95" s="91"/>
      <c r="C95" s="91"/>
      <c r="D95" s="91"/>
      <c r="E95" s="9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334</v>
      </c>
      <c r="B97" s="92"/>
      <c r="C97" s="80"/>
      <c r="D97" s="80"/>
      <c r="E97" s="6">
        <f>E93</f>
        <v>3995.8</v>
      </c>
      <c r="H97"/>
    </row>
    <row r="98" spans="1:8" ht="21.6" customHeight="1" x14ac:dyDescent="0.25">
      <c r="A98" s="112" t="s">
        <v>131</v>
      </c>
      <c r="B98" s="113"/>
      <c r="C98" s="126" t="s">
        <v>529</v>
      </c>
      <c r="D98" s="80"/>
      <c r="E98" s="23">
        <v>500</v>
      </c>
      <c r="H98"/>
    </row>
    <row r="99" spans="1:8" ht="90" customHeight="1" x14ac:dyDescent="0.25">
      <c r="A99" s="114"/>
      <c r="B99" s="115"/>
      <c r="C99" s="88" t="s">
        <v>545</v>
      </c>
      <c r="D99" s="88"/>
      <c r="E99" s="23">
        <v>150</v>
      </c>
      <c r="H99"/>
    </row>
    <row r="100" spans="1:8" ht="150" customHeight="1" x14ac:dyDescent="0.25">
      <c r="A100" s="116"/>
      <c r="B100" s="117"/>
      <c r="C100" s="107" t="s">
        <v>551</v>
      </c>
      <c r="D100" s="105"/>
      <c r="E100" s="23">
        <v>499.2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5040.6000000000004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335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336</v>
      </c>
      <c r="B107" s="92"/>
      <c r="C107" s="80"/>
      <c r="D107" s="80"/>
      <c r="E107" s="6">
        <f>E102</f>
        <v>5040.6000000000004</v>
      </c>
      <c r="H107"/>
    </row>
    <row r="108" spans="1:8" ht="21.6" customHeight="1" x14ac:dyDescent="0.25">
      <c r="A108" s="112" t="s">
        <v>131</v>
      </c>
      <c r="B108" s="113"/>
      <c r="C108" s="126" t="s">
        <v>529</v>
      </c>
      <c r="D108" s="80"/>
      <c r="E108" s="23">
        <v>500</v>
      </c>
      <c r="H108"/>
    </row>
    <row r="109" spans="1:8" ht="90" customHeight="1" x14ac:dyDescent="0.25">
      <c r="A109" s="114"/>
      <c r="B109" s="115"/>
      <c r="C109" s="88" t="s">
        <v>546</v>
      </c>
      <c r="D109" s="80"/>
      <c r="E109" s="23">
        <v>0</v>
      </c>
      <c r="H109"/>
    </row>
    <row r="110" spans="1:8" ht="150" customHeight="1" x14ac:dyDescent="0.25">
      <c r="A110" s="116"/>
      <c r="B110" s="117"/>
      <c r="C110" s="107" t="s">
        <v>551</v>
      </c>
      <c r="D110" s="105"/>
      <c r="E110" s="23">
        <v>499.2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6099.4000000000005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35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337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10677.400000000001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10677.400000000001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24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338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339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340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341</v>
      </c>
      <c r="B12" s="14" t="s">
        <v>263</v>
      </c>
      <c r="C12" s="88" t="s">
        <v>35</v>
      </c>
      <c r="D12" s="88"/>
      <c r="E12" s="6">
        <v>68</v>
      </c>
    </row>
    <row r="13" spans="1:49" ht="21.6" customHeight="1" x14ac:dyDescent="0.25">
      <c r="A13" s="13" t="s">
        <v>342</v>
      </c>
      <c r="B13" s="14" t="s">
        <v>57</v>
      </c>
      <c r="C13" s="80" t="s">
        <v>201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343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344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345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346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347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348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349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350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351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2025 - June 2025'!E112+E14)-SUM(E89:E92)</f>
        <v>7643.4000000000015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353</v>
      </c>
      <c r="B95" s="127"/>
      <c r="C95" s="127"/>
      <c r="D95" s="127"/>
      <c r="E95" s="127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354</v>
      </c>
      <c r="B97" s="92"/>
      <c r="C97" s="80"/>
      <c r="D97" s="80"/>
      <c r="E97" s="6">
        <f>E93</f>
        <v>7643.4000000000015</v>
      </c>
      <c r="H97"/>
    </row>
    <row r="98" spans="1:8" ht="43.15" customHeight="1" x14ac:dyDescent="0.25">
      <c r="A98" s="112" t="s">
        <v>131</v>
      </c>
      <c r="B98" s="113"/>
      <c r="C98" s="88" t="s">
        <v>355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9119.4000000000015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356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357</v>
      </c>
      <c r="B107" s="92"/>
      <c r="C107" s="80"/>
      <c r="D107" s="80"/>
      <c r="E107" s="6">
        <f>E102</f>
        <v>9119.4000000000015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10677.400000000001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359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15405.400000000001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15405.400000000001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361</v>
      </c>
      <c r="B10" s="14" t="s">
        <v>34</v>
      </c>
      <c r="C10" s="80" t="s">
        <v>35</v>
      </c>
      <c r="D10" s="80"/>
      <c r="E10" s="6">
        <v>2405</v>
      </c>
    </row>
    <row r="11" spans="1:26" ht="21.6" customHeight="1" x14ac:dyDescent="0.25">
      <c r="A11" s="13" t="s">
        <v>362</v>
      </c>
      <c r="B11" s="14" t="s">
        <v>263</v>
      </c>
      <c r="C11" s="88" t="s">
        <v>35</v>
      </c>
      <c r="D11" s="88"/>
      <c r="E11" s="6">
        <v>68</v>
      </c>
    </row>
    <row r="12" spans="1:26" ht="21.6" customHeight="1" x14ac:dyDescent="0.25">
      <c r="A12" s="13" t="s">
        <v>363</v>
      </c>
      <c r="B12" s="14" t="s">
        <v>263</v>
      </c>
      <c r="C12" s="88" t="s">
        <v>35</v>
      </c>
      <c r="D12" s="88"/>
      <c r="E12" s="6">
        <v>68</v>
      </c>
    </row>
    <row r="13" spans="1:26" ht="21.6" customHeight="1" x14ac:dyDescent="0.25">
      <c r="A13" s="13" t="s">
        <v>364</v>
      </c>
      <c r="B13" s="14" t="s">
        <v>57</v>
      </c>
      <c r="C13" s="80" t="s">
        <v>201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365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367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368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369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371</v>
      </c>
      <c r="B26" s="14" t="s">
        <v>57</v>
      </c>
      <c r="C26" s="80" t="s">
        <v>201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372</v>
      </c>
      <c r="B32" s="89"/>
      <c r="C32" s="89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90" t="s">
        <v>71</v>
      </c>
      <c r="B34" s="90"/>
      <c r="C34" s="90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90" t="s">
        <v>281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90" t="s">
        <v>92</v>
      </c>
      <c r="B47" s="90"/>
      <c r="C47" s="90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373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352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('July 2025 - September 2025'!E112+E14)-SUM(E89:E92)</f>
        <v>12221.400000000001</v>
      </c>
      <c r="H93"/>
    </row>
    <row r="94" spans="1:8" ht="21.6" customHeight="1" x14ac:dyDescent="0.25">
      <c r="H94"/>
    </row>
    <row r="95" spans="1:8" ht="21.6" customHeight="1" x14ac:dyDescent="0.25">
      <c r="A95" s="128" t="s">
        <v>374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375</v>
      </c>
      <c r="B97" s="92"/>
      <c r="C97" s="80"/>
      <c r="D97" s="80"/>
      <c r="E97" s="6">
        <f>E93</f>
        <v>12221.400000000001</v>
      </c>
      <c r="H97"/>
    </row>
    <row r="98" spans="1:8" ht="21.6" customHeight="1" x14ac:dyDescent="0.25">
      <c r="A98" s="112" t="s">
        <v>131</v>
      </c>
      <c r="B98" s="113"/>
      <c r="C98" s="88" t="s">
        <v>358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530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13847.400000000001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378</v>
      </c>
      <c r="B107" s="92"/>
      <c r="C107" s="80"/>
      <c r="D107" s="80"/>
      <c r="E107" s="6">
        <f>E102</f>
        <v>13847.400000000001</v>
      </c>
      <c r="H107"/>
    </row>
    <row r="108" spans="1:8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530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15405.400000000001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379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20133.400000000001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20133.400000000001</v>
      </c>
      <c r="D4" s="12"/>
      <c r="E4" s="12"/>
      <c r="F4" s="15"/>
    </row>
    <row r="5" spans="1:6" ht="21.6" customHeight="1" x14ac:dyDescent="0.25">
      <c r="A5" s="96" t="s">
        <v>24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380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</row>
    <row r="10" spans="1:6" ht="21.6" customHeight="1" x14ac:dyDescent="0.25">
      <c r="A10" s="13" t="s">
        <v>381</v>
      </c>
      <c r="B10" s="14" t="s">
        <v>34</v>
      </c>
      <c r="C10" s="80" t="s">
        <v>35</v>
      </c>
      <c r="D10" s="80"/>
      <c r="E10" s="6">
        <v>2405</v>
      </c>
      <c r="F10" s="15"/>
    </row>
    <row r="11" spans="1:6" ht="21.6" customHeight="1" x14ac:dyDescent="0.25">
      <c r="A11" s="13" t="s">
        <v>382</v>
      </c>
      <c r="B11" s="14" t="s">
        <v>263</v>
      </c>
      <c r="C11" s="88" t="s">
        <v>35</v>
      </c>
      <c r="D11" s="88"/>
      <c r="E11" s="6">
        <v>68</v>
      </c>
    </row>
    <row r="12" spans="1:6" ht="21.6" customHeight="1" x14ac:dyDescent="0.25">
      <c r="A12" s="13" t="s">
        <v>383</v>
      </c>
      <c r="B12" s="14" t="s">
        <v>263</v>
      </c>
      <c r="C12" s="88" t="s">
        <v>35</v>
      </c>
      <c r="D12" s="88"/>
      <c r="E12" s="6">
        <v>68</v>
      </c>
    </row>
    <row r="13" spans="1:6" ht="21.6" customHeight="1" x14ac:dyDescent="0.25">
      <c r="A13" s="13" t="s">
        <v>384</v>
      </c>
      <c r="B13" s="14" t="s">
        <v>57</v>
      </c>
      <c r="C13" s="80" t="s">
        <v>201</v>
      </c>
      <c r="D13" s="80"/>
      <c r="E13" s="6">
        <v>0</v>
      </c>
    </row>
    <row r="14" spans="1: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385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</row>
    <row r="18" spans="1:6" ht="21.6" customHeight="1" x14ac:dyDescent="0.25">
      <c r="A18" s="13" t="s">
        <v>386</v>
      </c>
      <c r="B18" s="14" t="s">
        <v>34</v>
      </c>
      <c r="C18" s="80" t="s">
        <v>35</v>
      </c>
      <c r="D18" s="80"/>
      <c r="E18" s="6">
        <v>2405</v>
      </c>
      <c r="F18" s="15"/>
    </row>
    <row r="19" spans="1:6" ht="21.6" customHeight="1" x14ac:dyDescent="0.25">
      <c r="A19" s="13" t="s">
        <v>387</v>
      </c>
      <c r="B19" s="14" t="s">
        <v>263</v>
      </c>
      <c r="C19" s="88" t="s">
        <v>35</v>
      </c>
      <c r="D19" s="88"/>
      <c r="E19" s="6">
        <v>68</v>
      </c>
      <c r="F19" s="15"/>
    </row>
    <row r="20" spans="1:6" ht="21.6" customHeight="1" x14ac:dyDescent="0.25">
      <c r="A20" s="13" t="s">
        <v>388</v>
      </c>
      <c r="B20" s="14" t="s">
        <v>57</v>
      </c>
      <c r="C20" s="80" t="s">
        <v>201</v>
      </c>
      <c r="D20" s="80"/>
      <c r="E20" s="6">
        <v>0</v>
      </c>
    </row>
    <row r="21" spans="1: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389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79" t="s">
        <v>30</v>
      </c>
      <c r="D24" s="79"/>
      <c r="E24" s="5" t="s">
        <v>31</v>
      </c>
      <c r="F24" s="15"/>
    </row>
    <row r="25" spans="1:6" ht="21.6" customHeight="1" x14ac:dyDescent="0.25">
      <c r="A25" s="13" t="s">
        <v>390</v>
      </c>
      <c r="B25" s="14" t="s">
        <v>34</v>
      </c>
      <c r="C25" s="80" t="s">
        <v>35</v>
      </c>
      <c r="D25" s="80"/>
      <c r="E25" s="6">
        <v>2405</v>
      </c>
    </row>
    <row r="26" spans="1:6" ht="21.6" customHeight="1" x14ac:dyDescent="0.25">
      <c r="A26" s="13" t="s">
        <v>391</v>
      </c>
      <c r="B26" s="14" t="s">
        <v>57</v>
      </c>
      <c r="C26" s="80" t="s">
        <v>201</v>
      </c>
      <c r="D26" s="80"/>
      <c r="E26" s="6">
        <v>0</v>
      </c>
    </row>
    <row r="27" spans="1: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392</v>
      </c>
      <c r="B32" s="89"/>
      <c r="C32" s="89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90" t="s">
        <v>71</v>
      </c>
      <c r="B34" s="90"/>
      <c r="C34" s="90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90" t="s">
        <v>281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90" t="s">
        <v>92</v>
      </c>
      <c r="B47" s="90"/>
      <c r="C47" s="90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125</v>
      </c>
      <c r="B65" s="90"/>
      <c r="C65" s="90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90" t="s">
        <v>131</v>
      </c>
      <c r="B70" s="90"/>
      <c r="C70" s="90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524</v>
      </c>
      <c r="B74" s="42" t="s">
        <v>525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142</v>
      </c>
      <c r="B77" s="90"/>
      <c r="C77" s="90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1" t="s">
        <v>393</v>
      </c>
      <c r="B87" s="131"/>
      <c r="C87" s="131"/>
      <c r="D87" s="131"/>
      <c r="E87" s="131"/>
    </row>
    <row r="88" spans="1:42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</row>
    <row r="89" spans="1:42" ht="43.15" customHeight="1" x14ac:dyDescent="0.25">
      <c r="A89" s="112" t="s">
        <v>131</v>
      </c>
      <c r="B89" s="113"/>
      <c r="C89" s="88" t="s">
        <v>394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530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544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152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0" t="s">
        <v>153</v>
      </c>
      <c r="D93" s="130"/>
      <c r="E93" s="6">
        <f>('October 2025 - December 2025'!E112+E14)-SUM(E89:E92)</f>
        <v>16949.400000000001</v>
      </c>
    </row>
    <row r="94" spans="1:42" ht="21.6" customHeight="1" x14ac:dyDescent="0.25"/>
    <row r="95" spans="1:42" ht="21.6" customHeight="1" x14ac:dyDescent="0.25">
      <c r="A95" s="91" t="s">
        <v>395</v>
      </c>
      <c r="B95" s="91"/>
      <c r="C95" s="91"/>
      <c r="D95" s="91"/>
      <c r="E95" s="91"/>
    </row>
    <row r="96" spans="1:42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</row>
    <row r="97" spans="1:42" ht="21.6" customHeight="1" x14ac:dyDescent="0.25">
      <c r="A97" s="92" t="s">
        <v>396</v>
      </c>
      <c r="B97" s="92"/>
      <c r="C97" s="80"/>
      <c r="D97" s="80"/>
      <c r="E97" s="6">
        <f>E93</f>
        <v>16949.400000000001</v>
      </c>
    </row>
    <row r="98" spans="1:42" ht="21.6" customHeight="1" x14ac:dyDescent="0.25">
      <c r="A98" s="112" t="s">
        <v>131</v>
      </c>
      <c r="B98" s="113"/>
      <c r="C98" s="80" t="s">
        <v>358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530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544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152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163</v>
      </c>
      <c r="D102" s="132"/>
      <c r="E102" s="6">
        <f>(E21+E97)-SUM(E98:E101)</f>
        <v>18575.400000000001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1" t="s">
        <v>397</v>
      </c>
      <c r="B105" s="131"/>
      <c r="C105" s="131"/>
      <c r="D105" s="131"/>
      <c r="E105" s="131"/>
    </row>
    <row r="106" spans="1:42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</row>
    <row r="107" spans="1:42" ht="21.6" customHeight="1" x14ac:dyDescent="0.25">
      <c r="A107" s="92" t="s">
        <v>398</v>
      </c>
      <c r="B107" s="92"/>
      <c r="C107" s="80"/>
      <c r="D107" s="80"/>
      <c r="E107" s="6">
        <f>E102</f>
        <v>18575.400000000001</v>
      </c>
    </row>
    <row r="108" spans="1:42" ht="21.6" customHeight="1" x14ac:dyDescent="0.25">
      <c r="A108" s="112" t="s">
        <v>131</v>
      </c>
      <c r="B108" s="113"/>
      <c r="C108" s="88" t="s">
        <v>358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530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544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163</v>
      </c>
      <c r="D112" s="132"/>
      <c r="E112" s="6">
        <f>(E27+E107)-SUM(E108:E111)</f>
        <v>20133.400000000001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399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25278.400000000001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25278.400000000001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400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402</v>
      </c>
      <c r="B11" s="14" t="s">
        <v>263</v>
      </c>
      <c r="C11" s="88" t="s">
        <v>35</v>
      </c>
      <c r="D11" s="88"/>
      <c r="E11" s="6">
        <v>68</v>
      </c>
    </row>
    <row r="12" spans="1:33" ht="21.6" customHeight="1" x14ac:dyDescent="0.25">
      <c r="A12" s="13" t="s">
        <v>403</v>
      </c>
      <c r="B12" s="14" t="s">
        <v>57</v>
      </c>
      <c r="C12" s="80" t="s">
        <v>201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404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405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406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407</v>
      </c>
      <c r="B19" s="14" t="s">
        <v>263</v>
      </c>
      <c r="C19" s="88" t="s">
        <v>35</v>
      </c>
      <c r="D19" s="88"/>
      <c r="E19" s="6">
        <v>68</v>
      </c>
    </row>
    <row r="20" spans="1:33" ht="21.6" customHeight="1" x14ac:dyDescent="0.25">
      <c r="A20" s="13" t="s">
        <v>408</v>
      </c>
      <c r="B20" s="14" t="s">
        <v>57</v>
      </c>
      <c r="C20" s="80" t="s">
        <v>201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37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409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410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411</v>
      </c>
      <c r="B26" s="14" t="s">
        <v>57</v>
      </c>
      <c r="C26" s="80" t="s">
        <v>201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412</v>
      </c>
      <c r="B32" s="89"/>
      <c r="C32" s="89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90" t="s">
        <v>71</v>
      </c>
      <c r="B34" s="90"/>
      <c r="C34" s="90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90" t="s">
        <v>281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90" t="s">
        <v>92</v>
      </c>
      <c r="B47" s="90"/>
      <c r="C47" s="90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524</v>
      </c>
      <c r="B74" s="42" t="s">
        <v>525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413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314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530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544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2026 - March 2026'!E112+E13)-SUM(E89:E92)</f>
        <v>21609.4</v>
      </c>
      <c r="H93"/>
    </row>
    <row r="94" spans="1:8" ht="21.6" customHeight="1" x14ac:dyDescent="0.25">
      <c r="H94"/>
    </row>
    <row r="95" spans="1:8" ht="21.6" customHeight="1" x14ac:dyDescent="0.25">
      <c r="A95" s="128" t="s">
        <v>414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415</v>
      </c>
      <c r="B97" s="92"/>
      <c r="C97" s="80"/>
      <c r="D97" s="80"/>
      <c r="E97" s="6">
        <f>E93</f>
        <v>21609.4</v>
      </c>
      <c r="H97"/>
    </row>
    <row r="98" spans="1:8" ht="90" customHeight="1" x14ac:dyDescent="0.25">
      <c r="A98" s="112" t="s">
        <v>131</v>
      </c>
      <c r="B98" s="113"/>
      <c r="C98" s="88" t="s">
        <v>416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533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544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163</v>
      </c>
      <c r="D102" s="96"/>
      <c r="E102" s="6">
        <f>(E21+E97)-SUM(E98:E101)</f>
        <v>23220.400000000001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418</v>
      </c>
      <c r="B107" s="92"/>
      <c r="C107" s="80"/>
      <c r="D107" s="80"/>
      <c r="E107" s="6">
        <f>E102</f>
        <v>23220.400000000001</v>
      </c>
      <c r="H107"/>
    </row>
    <row r="108" spans="1:8" ht="21.6" customHeight="1" x14ac:dyDescent="0.25">
      <c r="A108" s="112" t="s">
        <v>131</v>
      </c>
      <c r="B108" s="113"/>
      <c r="C108" s="80" t="s">
        <v>358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527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544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25278.400000000001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C91:D91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2024-12-19T17:22:00Z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