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35D460B-2006-4D65-AD69-B74561DD89B2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<sst xmlns="http://schemas.openxmlformats.org/spreadsheetml/2006/main" count="2149" uniqueCount="553">
  <si>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</si>
  <si>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</si>
  <si>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</si>
  <si>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</si>
  <si>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</si>
  <si>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</si>
  <si>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</si>
  <si>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</si>
  <si>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</si>
  <si>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</si>
  <si>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</si>
  <si>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</si>
  <si>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</si>
  <si>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</si>
  <si>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</si>
  <si>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</si>
  <si>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</si>
  <si>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</si>
  <si>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</si>
  <si>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</si>
  <si>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</si>
  <si>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</si>
  <si>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</si>
  <si>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</si>
  <si>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</si>
  <si>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</si>
  <si>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</si>
  <si>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</si>
  <si>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</si>
  <si>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</si>
  <si>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</si>
  <si>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</si>
  <si>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</si>
  <si>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</si>
  <si>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</si>
  <si>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</si>
  <si>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</si>
  <si>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</si>
  <si>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</si>
  <si>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</si>
  <si>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</si>
  <si>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</si>
  <si>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</si>
  <si>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</si>
  <si>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</si>
  <si>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</si>
  <si>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</si>
  <si>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</si>
  <si>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</si>
  <si>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</si>
  <si>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</si>
  <si>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</si>
  <si>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</si>
  <si>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</si>
  <si>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</si>
  <si>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</si>
  <si>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</si>
  <si>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</si>
  <si>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</si>
  <si>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</si>
  <si>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</si>
  <si>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</si>
  <si>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</si>
  <si>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</si>
  <si>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</si>
  <si>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</si>
  <si>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</si>
  <si>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</si>
  <si>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</si>
  <si>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</si>
  <si>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</si>
  <si>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</si>
  <si>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</si>
  <si>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</si>
  <si>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</si>
  <si>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</si>
  <si>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</si>
  <si>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</si>
  <si>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</si>
  <si>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</si>
  <si>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</si>
  <si>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</si>
  <si>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</si>
  <si>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</si>
  <si>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</si>
  <si>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</si>
  <si>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</si>
  <si>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</si>
  <si>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</si>
  <si>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</si>
  <si>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</si>
  <si>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</si>
  <si>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</si>
  <si>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</si>
  <si>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</si>
  <si>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</si>
  <si>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</si>
  <si>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</si>
  <si>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</si>
  <si>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</si>
  <si>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</si>
  <si>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</si>
  <si>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</si>
  <si>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</si>
  <si>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</si>
  <si>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</si>
  <si>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</si>
  <si>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</si>
  <si>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</si>
  <si>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</si>
  <si>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</si>
  <si>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</si>
  <si>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</si>
  <si>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</si>
  <si>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</si>
  <si>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</si>
  <si>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</si>
  <si>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</si>
  <si>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</si>
  <si>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</si>
  <si>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</si>
  <si>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</si>
  <si>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</si>
  <si>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</si>
  <si>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</si>
  <si>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</si>
  <si>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</si>
  <si>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</si>
  <si>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</si>
  <si>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</si>
  <si>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</si>
  <si>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</si>
  <si>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</si>
  <si>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</si>
  <si>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</si>
  <si>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</si>
  <si>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</si>
  <si>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</si>
  <si>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</si>
  <si>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</si>
  <si>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</si>
  <si>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</si>
  <si>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</si>
  <si>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</si>
  <si>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</si>
  <si>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</si>
  <si>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</si>
  <si>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</si>
  <si>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</si>
  <si>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</si>
  <si>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</si>
  <si>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</si>
  <si>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</si>
  <si>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</si>
  <si>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</si>
  <si>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</si>
  <si>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</si>
  <si>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</si>
  <si>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</si>
  <si>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</si>
  <si>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</si>
  <si>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</si>
  <si>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</si>
  <si>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</si>
  <si>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</si>
  <si>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</si>
  <si>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</si>
  <si>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</si>
  <si>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</si>
  <si>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</si>
  <si>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</si>
  <si>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</si>
  <si>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</si>
  <si>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</si>
  <si>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</si>
  <si>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</si>
  <si>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</si>
  <si>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</si>
  <si>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</si>
  <si>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</si>
  <si>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</si>
  <si>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</si>
  <si>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</si>
  <si>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</si>
  <si>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</si>
  <si>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</si>
  <si>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</si>
  <si>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</si>
  <si>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</si>
  <si>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</si>
  <si>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</si>
  <si>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</si>
  <si>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</si>
  <si>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</si>
  <si>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</si>
  <si>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</si>
  <si>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</si>
  <si>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</si>
  <si>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</si>
  <si>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</si>
  <si>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</si>
  <si>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</si>
  <si>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</si>
  <si>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</si>
  <si>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</si>
  <si>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</si>
  <si>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</si>
  <si>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</si>
  <si>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</si>
  <si>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</si>
  <si>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</si>
  <si>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</si>
  <si>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</si>
  <si>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</si>
  <si>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</si>
  <si>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</si>
  <si>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</si>
  <si>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</si>
  <si>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</si>
  <si>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</si>
  <si>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</si>
  <si>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</si>
  <si>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</si>
  <si>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</si>
  <si>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</si>
  <si>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</si>
  <si>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</si>
  <si>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</si>
  <si>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</si>
  <si>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</si>
  <si>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</si>
  <si>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</si>
  <si>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</si>
  <si>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</si>
  <si>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</si>
  <si>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</si>
  <si>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</si>
  <si>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</si>
  <si>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</si>
  <si>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</si>
  <si>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</si>
  <si>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</si>
  <si>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</si>
  <si>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</si>
  <si>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</si>
  <si>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</si>
  <si>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</si>
  <si>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</si>
  <si>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</si>
  <si>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</si>
  <si>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</si>
  <si>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</si>
  <si>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</si>
  <si>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</si>
  <si>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</si>
  <si>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</si>
  <si>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</si>
  <si>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</si>
  <si>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</si>
  <si>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</si>
  <si>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</si>
  <si>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</si>
  <si>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</si>
  <si>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</si>
  <si>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</si>
  <si>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</si>
  <si>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</si>
  <si>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</si>
  <si>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</si>
  <si>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</si>
  <si>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</si>
  <si>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</si>
  <si>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</si>
  <si>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</si>
  <si>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</si>
  <si>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</si>
  <si>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</si>
  <si>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</si>
  <si>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</si>
  <si>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</si>
  <si>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</si>
  <si>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</si>
  <si>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</si>
  <si>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</si>
  <si>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</si>
  <si>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</si>
  <si>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</si>
  <si>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</si>
  <si>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</si>
  <si>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</si>
  <si>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</si>
  <si>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</si>
  <si>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</si>
  <si>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</si>
  <si>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</si>
  <si>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</si>
  <si>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</si>
  <si>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</si>
  <si>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</si>
  <si>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</si>
  <si>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</si>
  <si>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</si>
  <si>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</si>
  <si>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</si>
  <si>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</si>
  <si>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</si>
  <si>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</si>
  <si>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</si>
  <si>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</si>
  <si>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</si>
  <si>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</si>
  <si>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</si>
  <si>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</si>
  <si>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</si>
  <si>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</si>
  <si>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</si>
  <si>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</si>
  <si>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</si>
  <si>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</si>
  <si>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</si>
  <si>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</si>
  <si>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</si>
  <si>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</si>
  <si>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</si>
  <si>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</si>
  <si>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</si>
  <si>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</si>
  <si>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</si>
  <si>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</si>
  <si>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</si>
  <si>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</si>
  <si>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</si>
  <si>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</si>
  <si>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</si>
  <si>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</si>
  <si>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</si>
  <si>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</si>
  <si>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</si>
  <si>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</si>
  <si>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</si>
  <si>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</si>
  <si>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</si>
  <si>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</si>
  <si>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</si>
  <si>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</si>
  <si>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</si>
  <si>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</si>
  <si>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</si>
  <si>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</si>
  <si>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</si>
  <si>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</si>
  <si>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</si>
  <si>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</si>
  <si>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</si>
  <si>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</si>
  <si>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</si>
  <si>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</si>
  <si>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</si>
  <si>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</si>
  <si>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</si>
  <si>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</si>
  <si>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</si>
  <si>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</si>
  <si>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</si>
  <si>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</si>
  <si>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</si>
  <si>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</si>
  <si>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</si>
  <si>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</si>
  <si>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</si>
  <si>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</si>
  <si>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</si>
  <si>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</si>
  <si>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</si>
  <si>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</si>
  <si>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</si>
  <si>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</si>
  <si>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</si>
  <si>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</si>
  <si>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</si>
  <si>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</si>
  <si>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</si>
  <si>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</si>
  <si>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</si>
  <si>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</si>
  <si>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</si>
  <si>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</si>
  <si>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</si>
  <si>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</si>
  <si>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</si>
  <si>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</si>
  <si>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</si>
  <si>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</si>
  <si>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</si>
  <si>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</si>
  <si>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</si>
  <si>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</si>
  <si>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</si>
  <si>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</si>
  <si>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</si>
  <si>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</si>
  <si>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</si>
  <si>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</si>
  <si>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</si>
  <si>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</si>
  <si>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</si>
  <si>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</si>
  <si>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</si>
  <si>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</si>
  <si>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</si>
  <si>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</si>
  <si>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</si>
  <si>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</si>
  <si>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</si>
  <si>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</si>
  <si>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</si>
  <si>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</si>
  <si>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</si>
  <si>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</si>
  <si>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</si>
  <si>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</si>
  <si>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</si>
  <si>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</si>
  <si>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</si>
  <si>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</si>
  <si>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</si>
  <si>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</si>
  <si>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</si>
  <si>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</si>
  <si>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</si>
  <si>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</si>
  <si>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</si>
  <si>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</si>
  <si>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</si>
  <si>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</si>
  <si>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</si>
  <si>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</si>
  <si>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</si>
  <si>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</si>
  <si>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</si>
  <si>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</si>
  <si>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</si>
  <si>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</si>
  <si>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</si>
  <si>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</si>
  <si>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</si>
  <si>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</si>
  <si>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</si>
  <si>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</si>
  <si>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</si>
  <si>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</si>
  <si>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</si>
  <si>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</si>
  <si>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</si>
  <si>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</si>
  <si>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</si>
  <si>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</si>
  <si>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</si>
  <si>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</si>
  <si>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</si>
  <si>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</si>
  <si>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</si>
  <si>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</si>
  <si>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</si>
  <si>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</si>
  <si>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</si>
  <si>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</si>
  <si>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</si>
  <si>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</si>
  <si>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</si>
  <si>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</si>
  <si>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</si>
  <si>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</si>
  <si>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</si>
  <si>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</si>
  <si>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</si>
  <si>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</si>
  <si>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</si>
  <si>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</si>
  <si>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</si>
  <si>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</si>
  <si>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</si>
  <si>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</si>
  <si>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</si>
  <si>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</si>
  <si>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</si>
  <si>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</si>
  <si>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</si>
  <si>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</si>
  <si>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</si>
  <si>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</si>
  <si>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</si>
  <si>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</si>
  <si>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</si>
  <si>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</si>
  <si>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</si>
  <si>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</si>
  <si>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</si>
  <si>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</si>
  <si>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</si>
  <si>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</si>
  <si>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</si>
  <si>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</si>
  <si>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</si>
  <si>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</si>
  <si>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</si>
  <si>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</si>
  <si>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</si>
  <si>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</si>
  <si>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</si>
  <si>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</si>
  <si>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</si>
  <si>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</si>
  <si>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</si>
  <si>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</si>
  <si>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</si>
  <si>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</si>
  <si>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</si>
  <si>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</si>
  <si>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</si>
  <si>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</si>
  <si>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</si>
  <si>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</si>
  <si>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</si>
  <si>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</si>
  <si>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</si>
  <si>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</si>
  <si>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</si>
  <si>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</si>
  <si>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</si>
  <si>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</si>
  <si>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</si>
  <si>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</si>
  <si>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</si>
  <si>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</si>
  <si>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</si>
  <si>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</si>
  <si>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</si>
  <si>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</si>
  <si>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</si>
  <si>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</si>
  <si>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</t>
    </r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</si>
  <si>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</si>
  <si>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</si>
  <si>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</si>
  <si>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</si>
  <si>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6. Food And Transport Expenses
- Instant Noodles (1 box 30 packets) ~ $88
- Potatoes 17 packets 51 potatoes ~ $136
- Campbell’s Chunky New England Clam Chowder
   505GM – 8 cans ~ $191.2 
- Vegetables 2.5kg ~ $30
- Lindor Chocolate ~ $78
- Coffee Mate ~ $32
- Nugget Sweet ~ $22
</t>
  </si>
  <si>
    <t>3. Food And Transport Expenses
- Instant Noodles (1 box 30 packets) ~ $88
- Potatoes 17 packets 51 potatoes ~ $136
- Rice 5kg ~ $55
- Campbell’s Chunky New England Clam Chowder
   505GM – 8 cans ~ $191.2 
- Vegetables 2.5kg ~ $30</t>
  </si>
  <si>
    <t>5. Food And Transport Expenses
- Instant Noodles (1 box 30 packets) ~ $88
- Potatoes 17 packets 51 potatoes ~ $136
- Rice 5kg ~ $55
- Campbell’s Chunky New England Clam Chowder
   505GM – 8 cans ~ $191.2 
- Vegetables 2.5kg ~ $30</t>
  </si>
  <si>
    <t>4. Food And Transport Expenses
- Instant Noodles (1 box 30 packets) ~ $88
- Potatoes 17 packets 51 potatoes ~ $136
- Rice 5kg ~ $55
- Campbell’s Chunky New England Clam Chowder
   505GM – 8 cans ~ $191.2 
- Vegetables 2.5kg ~ $30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</si>
  <si>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</si>
  <si>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</si>
  <si>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$881.3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</si>
</sst>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14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2" xfId="4" applyBorder="1" applyProtection="1">
      <alignment horizontal="center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49" fontId="19" fillId="6" borderId="2" xfId="13" applyFont="1" applyFill="1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94" t="s">
        <v>0</v>
      </c>
      <c r="B1" s="94"/>
      <c r="C1" s="94"/>
      <c r="D1" s="94"/>
      <c r="E1" s="94"/>
      <c r="F1" s="94"/>
      <c r="H1" s="94" t="s">
        <v>1</v>
      </c>
      <c r="I1" s="94"/>
    </row>
    <row r="2" spans="1:9" ht="21.6" customHeight="1" x14ac:dyDescent="0.25">
      <c r="A2" s="95" t="s">
        <v>2</v>
      </c>
      <c r="B2" s="95"/>
      <c r="C2" s="95"/>
      <c r="D2" s="96" t="s">
        <v>3</v>
      </c>
      <c r="E2" s="96"/>
      <c r="F2" s="96"/>
      <c r="H2" s="9" t="s">
        <v>4</v>
      </c>
      <c r="I2" s="9" t="s">
        <v>5</v>
      </c>
    </row>
    <row r="3" spans="1:9" ht="21.6" customHeight="1" x14ac:dyDescent="0.25">
      <c r="A3" s="97" t="s">
        <v>6</v>
      </c>
      <c r="B3" s="7" t="s">
        <v>7</v>
      </c>
      <c r="C3" s="6">
        <v>130</v>
      </c>
      <c r="D3" s="97" t="s">
        <v>6</v>
      </c>
      <c r="E3" s="7" t="s">
        <v>7</v>
      </c>
      <c r="F3" s="6">
        <v>186.2</v>
      </c>
      <c r="H3" s="61" t="s">
        <v>8</v>
      </c>
      <c r="I3" s="6">
        <v>0</v>
      </c>
    </row>
    <row r="4" spans="1:9" ht="21.6" customHeight="1" x14ac:dyDescent="0.25">
      <c r="A4" s="97"/>
      <c r="B4" s="7" t="s">
        <v>9</v>
      </c>
      <c r="C4" s="6">
        <v>20</v>
      </c>
      <c r="D4" s="97"/>
      <c r="E4" s="7" t="s">
        <v>9</v>
      </c>
      <c r="F4" s="6">
        <v>20</v>
      </c>
      <c r="H4" s="61" t="s">
        <v>10</v>
      </c>
      <c r="I4" s="6">
        <f>E106</f>
        <v>-416.67999999999984</v>
      </c>
    </row>
    <row r="5" spans="1:9" ht="21.6" customHeight="1" x14ac:dyDescent="0.25">
      <c r="A5" s="97"/>
      <c r="B5" s="7" t="s">
        <v>11</v>
      </c>
      <c r="C5" s="6">
        <v>5.2</v>
      </c>
      <c r="D5" s="97"/>
      <c r="E5" s="7" t="s">
        <v>11</v>
      </c>
      <c r="F5" s="6">
        <v>5.2</v>
      </c>
      <c r="H5" s="61" t="s">
        <v>12</v>
      </c>
      <c r="I5" s="6">
        <f>E126</f>
        <v>3260.119999999999</v>
      </c>
    </row>
    <row r="6" spans="1:9" ht="21.6" customHeight="1" x14ac:dyDescent="0.25">
      <c r="A6" s="97"/>
      <c r="B6" s="7" t="s">
        <v>13</v>
      </c>
      <c r="C6" s="6">
        <v>0</v>
      </c>
      <c r="D6" s="97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97"/>
      <c r="B7" s="7" t="s">
        <v>15</v>
      </c>
      <c r="C7" s="6">
        <v>0.4</v>
      </c>
      <c r="D7" s="97"/>
      <c r="E7" s="7" t="s">
        <v>15</v>
      </c>
      <c r="F7" s="6">
        <v>0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97"/>
      <c r="B8" s="7" t="s">
        <v>17</v>
      </c>
      <c r="C8" s="6">
        <v>0</v>
      </c>
      <c r="D8" s="97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97"/>
      <c r="B9" s="7" t="s">
        <v>520</v>
      </c>
      <c r="C9" s="6">
        <v>42</v>
      </c>
      <c r="D9" s="97"/>
      <c r="E9" s="7" t="s">
        <v>521</v>
      </c>
      <c r="F9" s="6">
        <v>110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97"/>
      <c r="B10" s="7" t="s">
        <v>20</v>
      </c>
      <c r="C10" s="6">
        <v>53.1</v>
      </c>
      <c r="D10" s="97"/>
      <c r="E10" s="7" t="s">
        <v>20</v>
      </c>
      <c r="F10" s="6">
        <v>53.1</v>
      </c>
      <c r="H10" s="61" t="s">
        <v>21</v>
      </c>
      <c r="I10" s="6">
        <f>'October 2024 - December 2024'!E123</f>
        <v>250.69999999999891</v>
      </c>
    </row>
    <row r="11" spans="1:9" ht="21.6" customHeight="1" x14ac:dyDescent="0.25">
      <c r="A11" s="97"/>
      <c r="B11" s="11" t="s">
        <v>22</v>
      </c>
      <c r="C11" s="6">
        <f>SUM(C3:C10)</f>
        <v>250.7</v>
      </c>
      <c r="D11" s="97"/>
      <c r="E11" s="11" t="s">
        <v>22</v>
      </c>
      <c r="F11" s="6">
        <f>SUM(F3:F10)</f>
        <v>374.5</v>
      </c>
      <c r="H11" s="61" t="s">
        <v>23</v>
      </c>
      <c r="I11" s="6">
        <f>'October 2024 - December 2024'!E136</f>
        <v>634.89999999999918</v>
      </c>
    </row>
    <row r="12" spans="1:9" ht="21.6" customHeight="1" x14ac:dyDescent="0.25">
      <c r="A12" s="12"/>
      <c r="B12" s="11" t="s">
        <v>24</v>
      </c>
      <c r="C12" s="84">
        <f>C87</f>
        <v>-21083</v>
      </c>
      <c r="D12" s="84"/>
      <c r="E12" s="84"/>
      <c r="F12" s="84"/>
      <c r="H12" s="61" t="s">
        <v>25</v>
      </c>
      <c r="I12" s="6">
        <f>'January 2025 - March 2025'!E94</f>
        <v>860.69999999999936</v>
      </c>
    </row>
    <row r="13" spans="1:9" ht="21.6" customHeight="1" x14ac:dyDescent="0.25">
      <c r="H13" s="61" t="s">
        <v>26</v>
      </c>
      <c r="I13" s="6">
        <f>'January 2025 - March 2025'!E104</f>
        <v>1836.4999999999993</v>
      </c>
    </row>
    <row r="14" spans="1:9" ht="21.6" customHeight="1" x14ac:dyDescent="0.25">
      <c r="A14" s="93" t="s">
        <v>27</v>
      </c>
      <c r="B14" s="93"/>
      <c r="C14" s="93"/>
      <c r="D14" s="93"/>
      <c r="E14" s="93"/>
      <c r="H14" s="61" t="s">
        <v>28</v>
      </c>
      <c r="I14" s="6">
        <f>'January 2025 - March 2025'!E114</f>
        <v>2894.2999999999993</v>
      </c>
    </row>
    <row r="15" spans="1:9" ht="21.6" customHeight="1" x14ac:dyDescent="0.25">
      <c r="A15" s="1" t="s">
        <v>4</v>
      </c>
      <c r="B15" s="1" t="s">
        <v>29</v>
      </c>
      <c r="C15" s="89" t="s">
        <v>30</v>
      </c>
      <c r="D15" s="89"/>
      <c r="E15" s="5" t="s">
        <v>31</v>
      </c>
      <c r="H15" s="61" t="s">
        <v>32</v>
      </c>
      <c r="I15" s="6">
        <f>'April 2025 - June 2025'!E93</f>
        <v>4020.0999999999995</v>
      </c>
    </row>
    <row r="16" spans="1:9" ht="21.6" customHeight="1" x14ac:dyDescent="0.25">
      <c r="A16" s="13" t="s">
        <v>33</v>
      </c>
      <c r="B16" s="14" t="s">
        <v>34</v>
      </c>
      <c r="C16" s="73" t="s">
        <v>35</v>
      </c>
      <c r="D16" s="73"/>
      <c r="E16" s="6">
        <v>2405</v>
      </c>
      <c r="H16" s="61" t="s">
        <v>36</v>
      </c>
      <c r="I16" s="6">
        <f>'April 2025 - June 2025'!E102</f>
        <v>5063.8999999999996</v>
      </c>
    </row>
    <row r="17" spans="1:9" ht="21.6" customHeight="1" x14ac:dyDescent="0.25">
      <c r="A17" s="85"/>
      <c r="B17" s="85"/>
      <c r="C17" s="85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6121.7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7665.7000000000007</v>
      </c>
    </row>
    <row r="19" spans="1:9" ht="21.6" customHeight="1" x14ac:dyDescent="0.25">
      <c r="A19" s="90" t="s">
        <v>40</v>
      </c>
      <c r="B19" s="90"/>
      <c r="C19" s="90"/>
      <c r="D19" s="90"/>
      <c r="E19" s="90"/>
      <c r="H19" s="61" t="s">
        <v>41</v>
      </c>
      <c r="I19" s="6">
        <f>'July 2025 - September 2025'!E102</f>
        <v>9141.7000000000007</v>
      </c>
    </row>
    <row r="20" spans="1:9" ht="21.6" customHeight="1" x14ac:dyDescent="0.25">
      <c r="A20" s="5" t="s">
        <v>4</v>
      </c>
      <c r="B20" s="5" t="s">
        <v>29</v>
      </c>
      <c r="C20" s="89" t="s">
        <v>30</v>
      </c>
      <c r="D20" s="89"/>
      <c r="E20" s="2" t="s">
        <v>31</v>
      </c>
      <c r="H20" s="64" t="s">
        <v>42</v>
      </c>
      <c r="I20" s="6">
        <f>'July 2025 - September 2025'!E112</f>
        <v>10699.7</v>
      </c>
    </row>
    <row r="21" spans="1:9" ht="21.6" customHeight="1" x14ac:dyDescent="0.25">
      <c r="A21" s="16" t="s">
        <v>43</v>
      </c>
      <c r="B21" s="17" t="s">
        <v>34</v>
      </c>
      <c r="C21" s="91" t="s">
        <v>35</v>
      </c>
      <c r="D21" s="91"/>
      <c r="E21" s="6">
        <v>2405</v>
      </c>
      <c r="H21" s="65" t="s">
        <v>528</v>
      </c>
      <c r="I21" s="6">
        <f>'October 2025 - December 2025'!E93</f>
        <v>12243.7</v>
      </c>
    </row>
    <row r="22" spans="1:9" ht="21.6" customHeight="1" x14ac:dyDescent="0.25">
      <c r="A22" s="13" t="s">
        <v>44</v>
      </c>
      <c r="B22" s="14" t="s">
        <v>34</v>
      </c>
      <c r="C22" s="73" t="s">
        <v>45</v>
      </c>
      <c r="D22" s="73"/>
      <c r="E22" s="6">
        <v>1035</v>
      </c>
      <c r="H22" s="61" t="s">
        <v>46</v>
      </c>
      <c r="I22" s="6">
        <f>'October 2025 - December 2025'!E102</f>
        <v>13869.7</v>
      </c>
    </row>
    <row r="23" spans="1:9" ht="21.6" customHeight="1" x14ac:dyDescent="0.25">
      <c r="A23" s="16" t="s">
        <v>47</v>
      </c>
      <c r="B23" s="17" t="s">
        <v>48</v>
      </c>
      <c r="C23" s="92" t="s">
        <v>49</v>
      </c>
      <c r="D23" s="92"/>
      <c r="E23" s="6">
        <v>50</v>
      </c>
      <c r="H23" s="62" t="s">
        <v>496</v>
      </c>
      <c r="I23" s="6">
        <f>'October 2025 - December 2025'!E112</f>
        <v>15427.7</v>
      </c>
    </row>
    <row r="24" spans="1:9" ht="21.6" customHeight="1" x14ac:dyDescent="0.25">
      <c r="A24" s="85"/>
      <c r="B24" s="85"/>
      <c r="C24" s="85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16971.7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18597.7</v>
      </c>
    </row>
    <row r="26" spans="1:9" ht="21.6" customHeight="1" x14ac:dyDescent="0.25">
      <c r="A26" s="87" t="s">
        <v>51</v>
      </c>
      <c r="B26" s="87"/>
      <c r="C26" s="87"/>
      <c r="D26" s="87"/>
      <c r="E26" s="87"/>
      <c r="H26" s="62" t="s">
        <v>498</v>
      </c>
      <c r="I26" s="6">
        <f>'January 2026 - March 2026'!E112</f>
        <v>20155.7</v>
      </c>
    </row>
    <row r="27" spans="1:9" ht="21.6" customHeight="1" x14ac:dyDescent="0.25">
      <c r="A27" s="88" t="s">
        <v>4</v>
      </c>
      <c r="B27" s="88" t="s">
        <v>29</v>
      </c>
      <c r="C27" s="89" t="s">
        <v>30</v>
      </c>
      <c r="D27" s="89"/>
      <c r="E27" s="89" t="s">
        <v>31</v>
      </c>
      <c r="H27" s="65" t="s">
        <v>532</v>
      </c>
      <c r="I27" s="6">
        <f>'April 2026 - June 2026'!E93</f>
        <v>21631.7</v>
      </c>
    </row>
    <row r="28" spans="1:9" ht="21.6" customHeight="1" x14ac:dyDescent="0.25">
      <c r="A28" s="88"/>
      <c r="B28" s="88"/>
      <c r="C28" s="89"/>
      <c r="D28" s="89"/>
      <c r="E28" s="89"/>
      <c r="H28" s="66" t="s">
        <v>534</v>
      </c>
      <c r="I28" s="6">
        <f>'April 2026 - June 2026'!E102</f>
        <v>23242.7</v>
      </c>
    </row>
    <row r="29" spans="1:9" ht="21.6" customHeight="1" x14ac:dyDescent="0.25">
      <c r="A29" s="13" t="s">
        <v>52</v>
      </c>
      <c r="B29" s="14" t="s">
        <v>53</v>
      </c>
      <c r="C29" s="73" t="s">
        <v>54</v>
      </c>
      <c r="D29" s="73"/>
      <c r="E29" s="6">
        <v>150</v>
      </c>
      <c r="H29" s="62" t="s">
        <v>499</v>
      </c>
      <c r="I29" s="6">
        <f>'April 2026 - June 2026'!E112</f>
        <v>25300.7</v>
      </c>
    </row>
    <row r="30" spans="1:9" ht="21.6" customHeight="1" x14ac:dyDescent="0.25">
      <c r="A30" s="13" t="s">
        <v>55</v>
      </c>
      <c r="B30" s="14" t="s">
        <v>34</v>
      </c>
      <c r="C30" s="73" t="s">
        <v>35</v>
      </c>
      <c r="D30" s="73"/>
      <c r="E30" s="6">
        <v>2405</v>
      </c>
      <c r="H30" s="62" t="s">
        <v>500</v>
      </c>
      <c r="I30" s="6">
        <f>'July 2026 - September 2026'!E93</f>
        <v>27344.7</v>
      </c>
    </row>
    <row r="31" spans="1:9" ht="21.6" customHeight="1" x14ac:dyDescent="0.25">
      <c r="A31" s="86" t="s">
        <v>56</v>
      </c>
      <c r="B31" s="80" t="s">
        <v>57</v>
      </c>
      <c r="C31" s="80" t="s">
        <v>58</v>
      </c>
      <c r="D31" s="80"/>
      <c r="E31" s="84">
        <v>7700</v>
      </c>
      <c r="H31" s="62" t="s">
        <v>501</v>
      </c>
      <c r="I31" s="6">
        <f>'July 2026 - September 2026'!E102</f>
        <v>29402.7</v>
      </c>
    </row>
    <row r="32" spans="1:9" ht="21.6" customHeight="1" x14ac:dyDescent="0.25">
      <c r="A32" s="86"/>
      <c r="B32" s="86"/>
      <c r="C32" s="86"/>
      <c r="D32" s="80"/>
      <c r="E32" s="84"/>
      <c r="H32" s="62" t="s">
        <v>502</v>
      </c>
      <c r="I32" s="6">
        <f>'July 2026 - September 2026'!E112</f>
        <v>31528.7</v>
      </c>
    </row>
    <row r="33" spans="1:9" ht="21.6" customHeight="1" x14ac:dyDescent="0.25">
      <c r="A33" s="13" t="s">
        <v>59</v>
      </c>
      <c r="B33" s="14" t="s">
        <v>60</v>
      </c>
      <c r="C33" s="73"/>
      <c r="D33" s="73"/>
      <c r="E33" s="6">
        <v>204</v>
      </c>
      <c r="H33" s="62" t="s">
        <v>503</v>
      </c>
      <c r="I33" s="6">
        <f>'October 2026 - December 2026'!E94</f>
        <v>33572.699999999997</v>
      </c>
    </row>
    <row r="34" spans="1:9" ht="21.6" customHeight="1" x14ac:dyDescent="0.25">
      <c r="A34" s="13" t="s">
        <v>59</v>
      </c>
      <c r="B34" s="14" t="s">
        <v>61</v>
      </c>
      <c r="C34" s="73"/>
      <c r="D34" s="73"/>
      <c r="E34" s="6">
        <v>207.5</v>
      </c>
      <c r="H34" s="61" t="s">
        <v>62</v>
      </c>
      <c r="I34" s="6">
        <f>'October 2026 - December 2026'!E103</f>
        <v>35630.699999999997</v>
      </c>
    </row>
    <row r="35" spans="1:9" ht="21.6" customHeight="1" x14ac:dyDescent="0.25">
      <c r="A35" s="16" t="s">
        <v>59</v>
      </c>
      <c r="B35" s="17" t="s">
        <v>63</v>
      </c>
      <c r="C35" s="80" t="s">
        <v>64</v>
      </c>
      <c r="D35" s="80"/>
      <c r="E35" s="6">
        <v>9350</v>
      </c>
      <c r="H35" s="61" t="s">
        <v>65</v>
      </c>
      <c r="I35" s="6">
        <f>'October 2026 - December 2026'!E113</f>
        <v>37674.699999999997</v>
      </c>
    </row>
    <row r="36" spans="1:9" ht="21.6" customHeight="1" x14ac:dyDescent="0.25">
      <c r="A36" s="85"/>
      <c r="B36" s="85"/>
      <c r="C36" s="85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39800.699999999997</v>
      </c>
    </row>
    <row r="37" spans="1:9" ht="21.6" customHeight="1" x14ac:dyDescent="0.25">
      <c r="H37" s="61" t="s">
        <v>67</v>
      </c>
      <c r="I37" s="6">
        <f>'January 2027 - March 2027'!E102</f>
        <v>41776.699999999997</v>
      </c>
    </row>
    <row r="38" spans="1:9" ht="21.6" customHeight="1" x14ac:dyDescent="0.25">
      <c r="A38" s="83" t="s">
        <v>68</v>
      </c>
      <c r="B38" s="83"/>
      <c r="C38" s="83"/>
      <c r="H38" s="61" t="s">
        <v>69</v>
      </c>
      <c r="I38" s="6">
        <f>'January 2027 - March 2027'!E112</f>
        <v>43902.7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45878.7</v>
      </c>
    </row>
    <row r="40" spans="1:9" ht="21.6" customHeight="1" x14ac:dyDescent="0.25">
      <c r="A40" s="82" t="s">
        <v>71</v>
      </c>
      <c r="B40" s="82"/>
      <c r="C40" s="82"/>
      <c r="H40" s="61" t="s">
        <v>72</v>
      </c>
      <c r="I40" s="6">
        <f>'April 2027 - June 2027'!E102</f>
        <v>47936.7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49980.7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2" t="s">
        <v>80</v>
      </c>
      <c r="B45" s="82"/>
      <c r="C45" s="82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82" t="s">
        <v>92</v>
      </c>
      <c r="B51" s="82"/>
      <c r="C51" s="82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2" t="s">
        <v>102</v>
      </c>
      <c r="B55" s="82"/>
      <c r="C55" s="82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2" t="s">
        <v>112</v>
      </c>
      <c r="B60" s="82"/>
      <c r="C60" s="82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2" t="s">
        <v>116</v>
      </c>
      <c r="B63" s="82"/>
      <c r="C63" s="82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2" t="s">
        <v>125</v>
      </c>
      <c r="B69" s="82"/>
      <c r="C69" s="82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2" t="s">
        <v>131</v>
      </c>
      <c r="B74" s="82"/>
      <c r="C74" s="82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2" t="s">
        <v>142</v>
      </c>
      <c r="B81" s="82"/>
      <c r="C81" s="82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8" t="s">
        <v>150</v>
      </c>
      <c r="B91" s="78"/>
      <c r="C91" s="78"/>
      <c r="D91" s="78"/>
      <c r="E91" s="78"/>
    </row>
    <row r="92" spans="1:5" ht="21.6" customHeight="1" x14ac:dyDescent="0.25">
      <c r="A92" s="78" t="s">
        <v>151</v>
      </c>
      <c r="B92" s="78"/>
      <c r="C92" s="78" t="s">
        <v>30</v>
      </c>
      <c r="D92" s="78"/>
      <c r="E92" s="28" t="s">
        <v>31</v>
      </c>
    </row>
    <row r="93" spans="1:5" ht="21.6" customHeight="1" x14ac:dyDescent="0.25">
      <c r="A93" s="74" t="s">
        <v>152</v>
      </c>
      <c r="B93" s="74"/>
      <c r="C93" s="73"/>
      <c r="D93" s="73"/>
      <c r="E93" s="23">
        <f>C88</f>
        <v>1503</v>
      </c>
    </row>
    <row r="94" spans="1:5" ht="21.6" customHeight="1" x14ac:dyDescent="0.25">
      <c r="A94" s="76"/>
      <c r="B94" s="76"/>
      <c r="C94" s="81" t="s">
        <v>153</v>
      </c>
      <c r="D94" s="81"/>
      <c r="E94" s="6">
        <f>I3</f>
        <v>0</v>
      </c>
    </row>
    <row r="95" spans="1:5" ht="21.6" customHeight="1" x14ac:dyDescent="0.25"/>
    <row r="96" spans="1:5" ht="21.6" customHeight="1" x14ac:dyDescent="0.25">
      <c r="A96" s="78" t="s">
        <v>154</v>
      </c>
      <c r="B96" s="78"/>
      <c r="C96" s="78"/>
      <c r="D96" s="78"/>
      <c r="E96" s="78"/>
    </row>
    <row r="97" spans="1:5" ht="21.6" customHeight="1" x14ac:dyDescent="0.25">
      <c r="A97" s="78" t="s">
        <v>151</v>
      </c>
      <c r="B97" s="78"/>
      <c r="C97" s="78" t="s">
        <v>30</v>
      </c>
      <c r="D97" s="78"/>
      <c r="E97" s="28" t="s">
        <v>31</v>
      </c>
    </row>
    <row r="98" spans="1:5" ht="21.6" customHeight="1" x14ac:dyDescent="0.25">
      <c r="A98" s="74" t="s">
        <v>155</v>
      </c>
      <c r="B98" s="74"/>
      <c r="C98" s="79"/>
      <c r="D98" s="79"/>
      <c r="E98" s="6">
        <f>E94</f>
        <v>0</v>
      </c>
    </row>
    <row r="99" spans="1:5" ht="21.6" customHeight="1" x14ac:dyDescent="0.25">
      <c r="A99" s="74" t="s">
        <v>131</v>
      </c>
      <c r="B99" s="74"/>
      <c r="C99" s="73" t="s">
        <v>156</v>
      </c>
      <c r="D99" s="73"/>
      <c r="E99" s="23">
        <v>0</v>
      </c>
    </row>
    <row r="100" spans="1:5" ht="21.6" customHeight="1" x14ac:dyDescent="0.25">
      <c r="A100" s="74"/>
      <c r="B100" s="74"/>
      <c r="C100" s="73" t="s">
        <v>157</v>
      </c>
      <c r="D100" s="73"/>
      <c r="E100" s="23">
        <v>1000</v>
      </c>
    </row>
    <row r="101" spans="1:5" ht="21.6" customHeight="1" x14ac:dyDescent="0.25">
      <c r="A101" s="74"/>
      <c r="B101" s="74"/>
      <c r="C101" s="73" t="s">
        <v>158</v>
      </c>
      <c r="D101" s="73"/>
      <c r="E101" s="23">
        <v>140</v>
      </c>
    </row>
    <row r="102" spans="1:5" ht="21.6" customHeight="1" x14ac:dyDescent="0.25">
      <c r="A102" s="74"/>
      <c r="B102" s="74"/>
      <c r="C102" s="73" t="s">
        <v>159</v>
      </c>
      <c r="D102" s="73"/>
      <c r="E102" s="23">
        <v>68</v>
      </c>
    </row>
    <row r="103" spans="1:5" ht="21.6" customHeight="1" x14ac:dyDescent="0.25">
      <c r="A103" s="74"/>
      <c r="B103" s="74"/>
      <c r="C103" s="73" t="s">
        <v>160</v>
      </c>
      <c r="D103" s="73"/>
      <c r="E103" s="23">
        <v>420</v>
      </c>
    </row>
    <row r="104" spans="1:5" ht="21.6" customHeight="1" x14ac:dyDescent="0.25">
      <c r="A104" s="74"/>
      <c r="B104" s="74"/>
      <c r="C104" s="73" t="s">
        <v>161</v>
      </c>
      <c r="D104" s="73"/>
      <c r="E104" s="23">
        <v>775.68</v>
      </c>
    </row>
    <row r="105" spans="1:5" ht="21.6" customHeight="1" x14ac:dyDescent="0.25">
      <c r="A105" s="74" t="s">
        <v>152</v>
      </c>
      <c r="B105" s="74"/>
      <c r="C105" s="73" t="s">
        <v>162</v>
      </c>
      <c r="D105" s="73"/>
      <c r="E105" s="23">
        <f>C88</f>
        <v>1503</v>
      </c>
    </row>
    <row r="106" spans="1:5" ht="21.6" customHeight="1" x14ac:dyDescent="0.25">
      <c r="A106" s="76"/>
      <c r="B106" s="76"/>
      <c r="C106" s="77" t="s">
        <v>163</v>
      </c>
      <c r="D106" s="77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8" t="s">
        <v>164</v>
      </c>
      <c r="B109" s="78"/>
      <c r="C109" s="78"/>
      <c r="D109" s="78"/>
      <c r="E109" s="78"/>
    </row>
    <row r="110" spans="1:5" ht="21.6" customHeight="1" x14ac:dyDescent="0.25">
      <c r="A110" s="78" t="s">
        <v>151</v>
      </c>
      <c r="B110" s="78"/>
      <c r="C110" s="78" t="s">
        <v>30</v>
      </c>
      <c r="D110" s="78"/>
      <c r="E110" s="28" t="s">
        <v>31</v>
      </c>
    </row>
    <row r="111" spans="1:5" ht="21.6" customHeight="1" x14ac:dyDescent="0.25">
      <c r="A111" s="74" t="s">
        <v>165</v>
      </c>
      <c r="B111" s="74"/>
      <c r="C111" s="79"/>
      <c r="D111" s="79"/>
      <c r="E111" s="6">
        <f>E106</f>
        <v>-416.67999999999984</v>
      </c>
    </row>
    <row r="112" spans="1:5" ht="21.6" customHeight="1" x14ac:dyDescent="0.25">
      <c r="A112" s="74" t="s">
        <v>131</v>
      </c>
      <c r="B112" s="74"/>
      <c r="C112" s="73" t="s">
        <v>166</v>
      </c>
      <c r="D112" s="73"/>
      <c r="E112" s="23">
        <v>4000</v>
      </c>
    </row>
    <row r="113" spans="1:5" ht="21.6" customHeight="1" x14ac:dyDescent="0.25">
      <c r="A113" s="74"/>
      <c r="B113" s="74"/>
      <c r="C113" s="73" t="s">
        <v>167</v>
      </c>
      <c r="D113" s="73"/>
      <c r="E113" s="23">
        <v>2254</v>
      </c>
    </row>
    <row r="114" spans="1:5" ht="43.15" customHeight="1" x14ac:dyDescent="0.25">
      <c r="A114" s="74"/>
      <c r="B114" s="74"/>
      <c r="C114" s="80" t="s">
        <v>168</v>
      </c>
      <c r="D114" s="80"/>
      <c r="E114" s="23">
        <v>560</v>
      </c>
    </row>
    <row r="115" spans="1:5" ht="21.6" customHeight="1" x14ac:dyDescent="0.25">
      <c r="A115" s="74"/>
      <c r="B115" s="74"/>
      <c r="C115" s="73" t="s">
        <v>169</v>
      </c>
      <c r="D115" s="73"/>
      <c r="E115" s="23">
        <v>0</v>
      </c>
    </row>
    <row r="116" spans="1:5" ht="43.15" customHeight="1" x14ac:dyDescent="0.25">
      <c r="A116" s="74"/>
      <c r="B116" s="74"/>
      <c r="C116" s="80" t="s">
        <v>170</v>
      </c>
      <c r="D116" s="80"/>
      <c r="E116" s="23">
        <v>700</v>
      </c>
    </row>
    <row r="117" spans="1:5" ht="21.6" customHeight="1" x14ac:dyDescent="0.25">
      <c r="A117" s="74"/>
      <c r="B117" s="74"/>
      <c r="C117" s="80" t="s">
        <v>171</v>
      </c>
      <c r="D117" s="80"/>
      <c r="E117" s="23">
        <v>498</v>
      </c>
    </row>
    <row r="118" spans="1:5" ht="21.6" customHeight="1" x14ac:dyDescent="0.25">
      <c r="A118" s="74"/>
      <c r="B118" s="74"/>
      <c r="C118" s="73" t="s">
        <v>172</v>
      </c>
      <c r="D118" s="73"/>
      <c r="E118" s="23">
        <v>368</v>
      </c>
    </row>
    <row r="119" spans="1:5" ht="21.6" customHeight="1" x14ac:dyDescent="0.25">
      <c r="A119" s="74"/>
      <c r="B119" s="74"/>
      <c r="C119" s="73" t="s">
        <v>173</v>
      </c>
      <c r="D119" s="73"/>
      <c r="E119" s="23">
        <v>204</v>
      </c>
    </row>
    <row r="120" spans="1:5" ht="21.6" customHeight="1" x14ac:dyDescent="0.25">
      <c r="A120" s="74"/>
      <c r="B120" s="74"/>
      <c r="C120" s="73" t="s">
        <v>174</v>
      </c>
      <c r="D120" s="73"/>
      <c r="E120" s="23">
        <v>207.5</v>
      </c>
    </row>
    <row r="121" spans="1:5" ht="21.6" customHeight="1" x14ac:dyDescent="0.25">
      <c r="A121" s="74"/>
      <c r="B121" s="74"/>
      <c r="C121" s="73" t="s">
        <v>175</v>
      </c>
      <c r="D121" s="73"/>
      <c r="E121" s="23">
        <v>187</v>
      </c>
    </row>
    <row r="122" spans="1:5" ht="21.6" customHeight="1" x14ac:dyDescent="0.25">
      <c r="A122" s="74"/>
      <c r="B122" s="74"/>
      <c r="C122" s="73" t="s">
        <v>176</v>
      </c>
      <c r="D122" s="73"/>
      <c r="E122" s="23">
        <v>391.5</v>
      </c>
    </row>
    <row r="123" spans="1:5" ht="21.6" customHeight="1" x14ac:dyDescent="0.25">
      <c r="A123" s="74"/>
      <c r="B123" s="74"/>
      <c r="C123" s="73" t="s">
        <v>177</v>
      </c>
      <c r="D123" s="73"/>
      <c r="E123" s="23">
        <v>966.7</v>
      </c>
    </row>
    <row r="124" spans="1:5" ht="21.6" customHeight="1" x14ac:dyDescent="0.25">
      <c r="A124" s="74"/>
      <c r="B124" s="74"/>
      <c r="C124" s="73" t="s">
        <v>178</v>
      </c>
      <c r="D124" s="73"/>
      <c r="E124" s="23">
        <v>4500</v>
      </c>
    </row>
    <row r="125" spans="1:5" ht="21.6" customHeight="1" x14ac:dyDescent="0.25">
      <c r="A125" s="74" t="s">
        <v>152</v>
      </c>
      <c r="B125" s="74"/>
      <c r="C125" s="75"/>
      <c r="D125" s="75"/>
      <c r="E125" s="23">
        <f>C88</f>
        <v>1503</v>
      </c>
    </row>
    <row r="126" spans="1:5" ht="21.6" customHeight="1" x14ac:dyDescent="0.25">
      <c r="A126" s="76"/>
      <c r="B126" s="76"/>
      <c r="C126" s="77" t="s">
        <v>163</v>
      </c>
      <c r="D126" s="77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94" t="s">
        <v>419</v>
      </c>
      <c r="B1" s="94"/>
      <c r="C1" s="94"/>
      <c r="D1" s="94"/>
      <c r="E1" s="94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31528.7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03" t="s">
        <v>22</v>
      </c>
      <c r="B4" s="103"/>
      <c r="C4" s="6">
        <f>SUM(C3)</f>
        <v>31528.7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7" t="s">
        <v>420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5" t="s">
        <v>30</v>
      </c>
      <c r="D9" s="135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73" t="s">
        <v>35</v>
      </c>
      <c r="D10" s="73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0" t="s">
        <v>35</v>
      </c>
      <c r="D11" s="80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0" t="s">
        <v>35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5"/>
      <c r="B14" s="85"/>
      <c r="C14" s="77" t="s">
        <v>37</v>
      </c>
      <c r="D14" s="7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6" t="s">
        <v>425</v>
      </c>
      <c r="B16" s="136"/>
      <c r="C16" s="136"/>
      <c r="D16" s="136"/>
      <c r="E16" s="13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5" t="s">
        <v>30</v>
      </c>
      <c r="D17" s="135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5"/>
      <c r="B20" s="85"/>
      <c r="C20" s="77" t="s">
        <v>37</v>
      </c>
      <c r="D20" s="7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5" t="s">
        <v>428</v>
      </c>
      <c r="B22" s="135"/>
      <c r="C22" s="135"/>
      <c r="D22" s="135"/>
      <c r="E22" s="13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5" t="s">
        <v>30</v>
      </c>
      <c r="D23" s="135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73" t="s">
        <v>201</v>
      </c>
      <c r="D26" s="73"/>
      <c r="E26" s="6">
        <v>0</v>
      </c>
    </row>
    <row r="27" spans="1:31" ht="21.6" customHeight="1" x14ac:dyDescent="0.25">
      <c r="A27" s="85"/>
      <c r="B27" s="85"/>
      <c r="C27" s="77" t="s">
        <v>37</v>
      </c>
      <c r="D27" s="77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432</v>
      </c>
      <c r="B32" s="83"/>
      <c r="C32" s="83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2" t="s">
        <v>71</v>
      </c>
      <c r="B34" s="82"/>
      <c r="C34" s="82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2" t="s">
        <v>281</v>
      </c>
      <c r="B39" s="82"/>
      <c r="C39" s="82"/>
    </row>
    <row r="40" spans="1:8" ht="21.6" customHeight="1" x14ac:dyDescent="0.25">
      <c r="A40" s="82"/>
      <c r="B40" s="82"/>
      <c r="C40" s="82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2" t="s">
        <v>92</v>
      </c>
      <c r="B47" s="82"/>
      <c r="C47" s="82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433</v>
      </c>
      <c r="B87" s="128"/>
      <c r="C87" s="128"/>
      <c r="D87" s="128"/>
      <c r="E87" s="128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('April 2026 - June 2026'!E112+E14)-SUM(E89:E92)</f>
        <v>27344.7</v>
      </c>
      <c r="H93"/>
    </row>
    <row r="94" spans="1:8" ht="21.6" customHeight="1" x14ac:dyDescent="0.25">
      <c r="H94"/>
    </row>
    <row r="95" spans="1:8" ht="21.6" customHeight="1" x14ac:dyDescent="0.25">
      <c r="A95" s="127" t="s">
        <v>434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435</v>
      </c>
      <c r="B97" s="74"/>
      <c r="C97" s="73"/>
      <c r="D97" s="73"/>
      <c r="E97" s="6">
        <f>E93</f>
        <v>27344.7</v>
      </c>
      <c r="H97"/>
    </row>
    <row r="98" spans="1:8" ht="21.6" customHeight="1" x14ac:dyDescent="0.25">
      <c r="A98" s="108" t="s">
        <v>131</v>
      </c>
      <c r="B98" s="109"/>
      <c r="C98" s="73" t="s">
        <v>358</v>
      </c>
      <c r="D98" s="73"/>
      <c r="E98" s="23">
        <v>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(E20+E97)-SUM(E98:E101)</f>
        <v>29402.7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436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437</v>
      </c>
      <c r="B107" s="74"/>
      <c r="C107" s="73"/>
      <c r="D107" s="73"/>
      <c r="E107" s="6">
        <f>E102</f>
        <v>29402.7</v>
      </c>
      <c r="H107"/>
    </row>
    <row r="108" spans="1:8" ht="21.6" customHeight="1" x14ac:dyDescent="0.25">
      <c r="A108" s="67" t="s">
        <v>131</v>
      </c>
      <c r="B108" s="68"/>
      <c r="C108" s="73" t="s">
        <v>358</v>
      </c>
      <c r="D108" s="73"/>
      <c r="E108" s="23">
        <v>0</v>
      </c>
      <c r="H108"/>
    </row>
    <row r="109" spans="1:8" ht="21.6" customHeight="1" x14ac:dyDescent="0.25">
      <c r="A109" s="69"/>
      <c r="B109" s="70"/>
      <c r="C109" s="73" t="s">
        <v>376</v>
      </c>
      <c r="D109" s="73"/>
      <c r="E109" s="23">
        <v>0</v>
      </c>
    </row>
    <row r="110" spans="1:8" ht="39.950000000000003" customHeight="1" x14ac:dyDescent="0.25">
      <c r="A110" s="71"/>
      <c r="B110" s="72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31528.7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94" t="s">
        <v>438</v>
      </c>
      <c r="B1" s="94"/>
      <c r="C1" s="94"/>
      <c r="D1" s="94"/>
      <c r="E1" s="9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37674.699999999997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03" t="s">
        <v>22</v>
      </c>
      <c r="B4" s="103"/>
      <c r="C4" s="6">
        <f>SUM(C3)</f>
        <v>37674.699999999997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7" t="s">
        <v>24</v>
      </c>
      <c r="B5" s="7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0" t="s">
        <v>35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5"/>
      <c r="B14" s="85"/>
      <c r="C14" s="77" t="s">
        <v>37</v>
      </c>
      <c r="D14" s="7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8" t="s">
        <v>444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5"/>
      <c r="B20" s="85"/>
      <c r="C20" s="77" t="s">
        <v>37</v>
      </c>
      <c r="D20" s="7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0" t="s">
        <v>35</v>
      </c>
      <c r="D26" s="80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73" t="s">
        <v>201</v>
      </c>
      <c r="D27" s="73"/>
      <c r="E27" s="6">
        <v>0</v>
      </c>
    </row>
    <row r="28" spans="1:26" ht="21.6" customHeight="1" x14ac:dyDescent="0.25">
      <c r="A28" s="85"/>
      <c r="B28" s="85"/>
      <c r="C28" s="77" t="s">
        <v>37</v>
      </c>
      <c r="D28" s="77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452</v>
      </c>
      <c r="B33" s="83"/>
      <c r="C33" s="83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2" t="s">
        <v>71</v>
      </c>
      <c r="B35" s="82"/>
      <c r="C35" s="82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2" t="s">
        <v>281</v>
      </c>
      <c r="B40" s="82"/>
      <c r="C40" s="82"/>
    </row>
    <row r="41" spans="1:9" ht="21.6" customHeight="1" x14ac:dyDescent="0.25">
      <c r="A41" s="82"/>
      <c r="B41" s="82"/>
      <c r="C41" s="82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2" t="s">
        <v>92</v>
      </c>
      <c r="B48" s="82"/>
      <c r="C48" s="82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2" t="s">
        <v>102</v>
      </c>
      <c r="B52" s="82"/>
      <c r="C52" s="82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2" t="s">
        <v>112</v>
      </c>
      <c r="B57" s="82"/>
      <c r="C57" s="82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2" t="s">
        <v>116</v>
      </c>
      <c r="B60" s="82"/>
      <c r="C60" s="82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2" t="s">
        <v>125</v>
      </c>
      <c r="B66" s="82"/>
      <c r="C66" s="82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2" t="s">
        <v>131</v>
      </c>
      <c r="B71" s="82"/>
      <c r="C71" s="82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82" t="s">
        <v>142</v>
      </c>
      <c r="B78" s="82"/>
      <c r="C78" s="82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78" t="s">
        <v>151</v>
      </c>
      <c r="B89" s="78"/>
      <c r="C89" s="78" t="s">
        <v>30</v>
      </c>
      <c r="D89" s="78"/>
      <c r="E89" s="28" t="s">
        <v>31</v>
      </c>
      <c r="H89"/>
    </row>
    <row r="90" spans="1:8" ht="43.15" customHeight="1" x14ac:dyDescent="0.25">
      <c r="A90" s="108" t="s">
        <v>131</v>
      </c>
      <c r="B90" s="109"/>
      <c r="C90" s="80" t="s">
        <v>352</v>
      </c>
      <c r="D90" s="80"/>
      <c r="E90" s="23">
        <v>150</v>
      </c>
      <c r="H90"/>
    </row>
    <row r="91" spans="1:8" ht="21.6" customHeight="1" x14ac:dyDescent="0.25">
      <c r="A91" s="110"/>
      <c r="B91" s="111"/>
      <c r="C91" s="73" t="s">
        <v>376</v>
      </c>
      <c r="D91" s="73"/>
      <c r="E91" s="23">
        <v>0</v>
      </c>
      <c r="H91"/>
    </row>
    <row r="92" spans="1:8" ht="39.950000000000003" customHeight="1" x14ac:dyDescent="0.25">
      <c r="A92" s="112"/>
      <c r="B92" s="113"/>
      <c r="C92" s="106" t="s">
        <v>545</v>
      </c>
      <c r="D92" s="105"/>
      <c r="E92" s="23">
        <v>0</v>
      </c>
    </row>
    <row r="93" spans="1:8" ht="21.6" customHeight="1" x14ac:dyDescent="0.25">
      <c r="A93" s="74" t="s">
        <v>152</v>
      </c>
      <c r="B93" s="74"/>
      <c r="C93" s="73"/>
      <c r="D93" s="73"/>
      <c r="E93" s="23">
        <f>C85</f>
        <v>347</v>
      </c>
      <c r="H93"/>
    </row>
    <row r="94" spans="1:8" ht="21.6" customHeight="1" x14ac:dyDescent="0.25">
      <c r="A94" s="74"/>
      <c r="B94" s="74"/>
      <c r="C94" s="81" t="s">
        <v>153</v>
      </c>
      <c r="D94" s="81"/>
      <c r="E94" s="6">
        <f>('July 2026 - September 2026'!E112+E14)-SUM(E90:E93)</f>
        <v>33572.699999999997</v>
      </c>
      <c r="H94"/>
    </row>
    <row r="95" spans="1:8" ht="21.6" customHeight="1" x14ac:dyDescent="0.25">
      <c r="H95"/>
    </row>
    <row r="96" spans="1:8" ht="21.6" customHeight="1" x14ac:dyDescent="0.25">
      <c r="A96" s="78" t="s">
        <v>454</v>
      </c>
      <c r="B96" s="78"/>
      <c r="C96" s="78"/>
      <c r="D96" s="78"/>
      <c r="E96" s="78"/>
      <c r="H96"/>
    </row>
    <row r="97" spans="1:8" ht="21.6" customHeight="1" x14ac:dyDescent="0.25">
      <c r="A97" s="78" t="s">
        <v>151</v>
      </c>
      <c r="B97" s="78"/>
      <c r="C97" s="78" t="s">
        <v>30</v>
      </c>
      <c r="D97" s="78"/>
      <c r="E97" s="28" t="s">
        <v>31</v>
      </c>
      <c r="H97"/>
    </row>
    <row r="98" spans="1:8" ht="21.6" customHeight="1" x14ac:dyDescent="0.25">
      <c r="A98" s="74" t="s">
        <v>455</v>
      </c>
      <c r="B98" s="74"/>
      <c r="C98" s="73"/>
      <c r="D98" s="73"/>
      <c r="E98" s="6">
        <f>E94</f>
        <v>33572.699999999997</v>
      </c>
      <c r="H98"/>
    </row>
    <row r="99" spans="1:8" ht="21.6" customHeight="1" x14ac:dyDescent="0.25">
      <c r="A99" s="108" t="s">
        <v>131</v>
      </c>
      <c r="B99" s="109"/>
      <c r="C99" s="73" t="s">
        <v>358</v>
      </c>
      <c r="D99" s="73"/>
      <c r="E99" s="23">
        <v>0</v>
      </c>
      <c r="H99"/>
    </row>
    <row r="100" spans="1:8" ht="21.6" customHeight="1" x14ac:dyDescent="0.25">
      <c r="A100" s="110"/>
      <c r="B100" s="111"/>
      <c r="C100" s="73" t="s">
        <v>376</v>
      </c>
      <c r="D100" s="73"/>
      <c r="E100" s="23">
        <v>0</v>
      </c>
      <c r="H100"/>
    </row>
    <row r="101" spans="1:8" ht="39.950000000000003" customHeight="1" x14ac:dyDescent="0.25">
      <c r="A101" s="112"/>
      <c r="B101" s="113"/>
      <c r="C101" s="106" t="s">
        <v>545</v>
      </c>
      <c r="D101" s="105"/>
      <c r="E101" s="23">
        <v>0</v>
      </c>
    </row>
    <row r="102" spans="1:8" ht="21.6" customHeight="1" x14ac:dyDescent="0.25">
      <c r="A102" s="74" t="s">
        <v>152</v>
      </c>
      <c r="B102" s="74"/>
      <c r="C102" s="73"/>
      <c r="D102" s="73"/>
      <c r="E102" s="23">
        <f>C85</f>
        <v>347</v>
      </c>
      <c r="H102"/>
    </row>
    <row r="103" spans="1:8" ht="21.6" customHeight="1" x14ac:dyDescent="0.25">
      <c r="A103" s="74"/>
      <c r="B103" s="74"/>
      <c r="C103" s="77" t="s">
        <v>163</v>
      </c>
      <c r="D103" s="77"/>
      <c r="E103" s="6">
        <f>(E20+E98)-SUM(E99:E102)</f>
        <v>35630.699999999997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78" t="s">
        <v>151</v>
      </c>
      <c r="B107" s="78"/>
      <c r="C107" s="78" t="s">
        <v>30</v>
      </c>
      <c r="D107" s="78"/>
      <c r="E107" s="28" t="s">
        <v>31</v>
      </c>
      <c r="H107"/>
    </row>
    <row r="108" spans="1:8" ht="21.6" customHeight="1" x14ac:dyDescent="0.25">
      <c r="A108" s="74" t="s">
        <v>457</v>
      </c>
      <c r="B108" s="74"/>
      <c r="C108" s="73"/>
      <c r="D108" s="73"/>
      <c r="E108" s="6">
        <f>E103</f>
        <v>35630.699999999997</v>
      </c>
      <c r="H108"/>
    </row>
    <row r="109" spans="1:8" ht="43.15" customHeight="1" x14ac:dyDescent="0.25">
      <c r="A109" s="108" t="s">
        <v>131</v>
      </c>
      <c r="B109" s="109"/>
      <c r="C109" s="80" t="s">
        <v>352</v>
      </c>
      <c r="D109" s="80"/>
      <c r="E109" s="23">
        <v>150</v>
      </c>
      <c r="H109"/>
    </row>
    <row r="110" spans="1:8" ht="21.6" customHeight="1" x14ac:dyDescent="0.25">
      <c r="A110" s="110"/>
      <c r="B110" s="111"/>
      <c r="C110" s="73" t="s">
        <v>376</v>
      </c>
      <c r="D110" s="73"/>
      <c r="E110" s="23">
        <v>0</v>
      </c>
    </row>
    <row r="111" spans="1:8" ht="39.950000000000003" customHeight="1" x14ac:dyDescent="0.25">
      <c r="A111" s="112"/>
      <c r="B111" s="113"/>
      <c r="C111" s="106" t="s">
        <v>545</v>
      </c>
      <c r="D111" s="105"/>
      <c r="E111" s="23">
        <v>0</v>
      </c>
    </row>
    <row r="112" spans="1:8" ht="21.6" customHeight="1" x14ac:dyDescent="0.25">
      <c r="A112" s="74" t="s">
        <v>152</v>
      </c>
      <c r="B112" s="74"/>
      <c r="C112" s="73"/>
      <c r="D112" s="73"/>
      <c r="E112" s="23">
        <f>C85</f>
        <v>347</v>
      </c>
    </row>
    <row r="113" spans="1:5" ht="21.6" customHeight="1" x14ac:dyDescent="0.25">
      <c r="A113" s="74"/>
      <c r="B113" s="74"/>
      <c r="C113" s="77" t="s">
        <v>163</v>
      </c>
      <c r="D113" s="77"/>
      <c r="E113" s="6">
        <f>(E28+E108)-SUM(E109:E112)</f>
        <v>37674.699999999997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C98:D98"/>
    <mergeCell ref="C99:D99"/>
    <mergeCell ref="C100:D100"/>
    <mergeCell ref="A102:B102"/>
    <mergeCell ref="C102:D102"/>
    <mergeCell ref="A103:B103"/>
    <mergeCell ref="C103:D103"/>
    <mergeCell ref="A106:E106"/>
    <mergeCell ref="A108:B108"/>
    <mergeCell ref="C108:D108"/>
    <mergeCell ref="A107:B107"/>
    <mergeCell ref="C107:D107"/>
    <mergeCell ref="C109:D109"/>
    <mergeCell ref="C110:D110"/>
    <mergeCell ref="A112:B112"/>
    <mergeCell ref="C112:D112"/>
    <mergeCell ref="A113:B113"/>
    <mergeCell ref="C113:D113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94" t="s">
        <v>458</v>
      </c>
      <c r="B1" s="94"/>
      <c r="C1" s="94"/>
      <c r="D1" s="94"/>
      <c r="E1" s="94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43902.7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03" t="s">
        <v>22</v>
      </c>
      <c r="B4" s="103"/>
      <c r="C4" s="6">
        <f>SUM(C3)</f>
        <v>43902.7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5"/>
      <c r="B13" s="85"/>
      <c r="C13" s="77" t="s">
        <v>37</v>
      </c>
      <c r="D13" s="7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5"/>
      <c r="B20" s="85"/>
      <c r="C20" s="77" t="s">
        <v>37</v>
      </c>
      <c r="D20" s="77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8" t="s">
        <v>467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5"/>
      <c r="B27" s="85"/>
      <c r="C27" s="77" t="s">
        <v>37</v>
      </c>
      <c r="D27" s="77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471</v>
      </c>
      <c r="B32" s="83"/>
      <c r="C32" s="83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2" t="s">
        <v>71</v>
      </c>
      <c r="B34" s="82"/>
      <c r="C34" s="82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2" t="s">
        <v>281</v>
      </c>
      <c r="B39" s="82"/>
      <c r="C39" s="82"/>
    </row>
    <row r="40" spans="1:10" ht="21.6" customHeight="1" x14ac:dyDescent="0.25">
      <c r="A40" s="82"/>
      <c r="B40" s="82"/>
      <c r="C40" s="82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2" t="s">
        <v>92</v>
      </c>
      <c r="B47" s="82"/>
      <c r="C47" s="82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21.6" customHeight="1" x14ac:dyDescent="0.25">
      <c r="A89" s="108" t="s">
        <v>131</v>
      </c>
      <c r="B89" s="109"/>
      <c r="C89" s="80" t="s">
        <v>358</v>
      </c>
      <c r="D89" s="80"/>
      <c r="E89" s="23">
        <v>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('October 2026 - December 2026'!E113+E13)-SUM(E89:E92)</f>
        <v>39800.699999999997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474</v>
      </c>
      <c r="B97" s="74"/>
      <c r="C97" s="73"/>
      <c r="D97" s="73"/>
      <c r="E97" s="6">
        <f>E93</f>
        <v>39800.699999999997</v>
      </c>
      <c r="H97"/>
    </row>
    <row r="98" spans="1:8" ht="43.15" customHeight="1" x14ac:dyDescent="0.25">
      <c r="A98" s="108" t="s">
        <v>131</v>
      </c>
      <c r="B98" s="109"/>
      <c r="C98" s="80" t="s">
        <v>352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(E20+E97)-SUM(E98:E101)</f>
        <v>41776.699999999997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475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476</v>
      </c>
      <c r="B107" s="74"/>
      <c r="C107" s="73"/>
      <c r="D107" s="73"/>
      <c r="E107" s="6">
        <f>E102</f>
        <v>41776.699999999997</v>
      </c>
      <c r="H107"/>
    </row>
    <row r="108" spans="1:8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0"/>
      <c r="B109" s="111"/>
      <c r="C109" s="73" t="s">
        <v>376</v>
      </c>
      <c r="D109" s="73"/>
      <c r="E109" s="23">
        <v>0</v>
      </c>
    </row>
    <row r="110" spans="1:8" ht="39.950000000000003" customHeight="1" x14ac:dyDescent="0.25">
      <c r="A110" s="112"/>
      <c r="B110" s="113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43902.7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94" t="s">
        <v>477</v>
      </c>
      <c r="B1" s="94"/>
      <c r="C1" s="94"/>
      <c r="D1" s="94"/>
      <c r="E1" s="94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49980.7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03" t="s">
        <v>22</v>
      </c>
      <c r="B4" s="103"/>
      <c r="C4" s="6">
        <f>SUM(C3)</f>
        <v>49980.7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8" t="s">
        <v>478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5"/>
      <c r="B13" s="85"/>
      <c r="C13" s="77" t="s">
        <v>37</v>
      </c>
      <c r="D13" s="7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8" t="s">
        <v>482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73" t="s">
        <v>201</v>
      </c>
      <c r="D18" s="73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5"/>
      <c r="B19" s="85"/>
      <c r="C19" s="77" t="s">
        <v>37</v>
      </c>
      <c r="D19" s="7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8" t="s">
        <v>485</v>
      </c>
      <c r="B21" s="88"/>
      <c r="C21" s="88"/>
      <c r="D21" s="88"/>
      <c r="E21" s="8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9" t="s">
        <v>30</v>
      </c>
      <c r="D22" s="8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73" t="s">
        <v>35</v>
      </c>
      <c r="D23" s="73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0" t="s">
        <v>35</v>
      </c>
      <c r="D24" s="80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0" t="s">
        <v>35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5"/>
      <c r="B27" s="85"/>
      <c r="C27" s="77" t="s">
        <v>37</v>
      </c>
      <c r="D27" s="77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490</v>
      </c>
      <c r="B32" s="83"/>
      <c r="C32" s="83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2" t="s">
        <v>71</v>
      </c>
      <c r="B34" s="82"/>
      <c r="C34" s="82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2" t="s">
        <v>281</v>
      </c>
      <c r="B39" s="82"/>
      <c r="C39" s="82"/>
    </row>
    <row r="40" spans="1:11" ht="21.6" customHeight="1" x14ac:dyDescent="0.25">
      <c r="A40" s="82"/>
      <c r="B40" s="82"/>
      <c r="C40" s="82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2" t="s">
        <v>92</v>
      </c>
      <c r="B47" s="82"/>
      <c r="C47" s="82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394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73" t="s">
        <v>376</v>
      </c>
      <c r="D90" s="73"/>
      <c r="E90" s="23">
        <v>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2027 - March 2027'!E112+E13)-SUM(E89:E92)</f>
        <v>45878.7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493</v>
      </c>
      <c r="B97" s="74"/>
      <c r="C97" s="73"/>
      <c r="D97" s="73"/>
      <c r="E97" s="6">
        <f>E93</f>
        <v>45878.7</v>
      </c>
      <c r="H97"/>
    </row>
    <row r="98" spans="1:8" ht="21.6" customHeight="1" x14ac:dyDescent="0.25">
      <c r="A98" s="108" t="s">
        <v>131</v>
      </c>
      <c r="B98" s="109"/>
      <c r="C98" s="80" t="s">
        <v>358</v>
      </c>
      <c r="D98" s="80"/>
      <c r="E98" s="23">
        <v>0</v>
      </c>
      <c r="H98"/>
    </row>
    <row r="99" spans="1:8" ht="21.6" customHeight="1" x14ac:dyDescent="0.25">
      <c r="A99" s="110"/>
      <c r="B99" s="111"/>
      <c r="C99" s="73" t="s">
        <v>376</v>
      </c>
      <c r="D99" s="73"/>
      <c r="E99" s="23">
        <v>0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(E19+E97)-SUM(E98:E101)</f>
        <v>47936.7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494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495</v>
      </c>
      <c r="B107" s="74"/>
      <c r="C107" s="73"/>
      <c r="D107" s="73"/>
      <c r="E107" s="6">
        <f>E102</f>
        <v>47936.7</v>
      </c>
      <c r="H107"/>
    </row>
    <row r="108" spans="1:8" ht="43.15" customHeight="1" x14ac:dyDescent="0.25">
      <c r="A108" s="108" t="s">
        <v>131</v>
      </c>
      <c r="B108" s="109"/>
      <c r="C108" s="80" t="s">
        <v>352</v>
      </c>
      <c r="D108" s="80"/>
      <c r="E108" s="23">
        <v>150</v>
      </c>
      <c r="H108"/>
    </row>
    <row r="109" spans="1:8" ht="21.6" customHeight="1" x14ac:dyDescent="0.25">
      <c r="A109" s="110"/>
      <c r="B109" s="111"/>
      <c r="C109" s="73" t="s">
        <v>376</v>
      </c>
      <c r="D109" s="73"/>
      <c r="E109" s="23">
        <v>0</v>
      </c>
      <c r="H109"/>
    </row>
    <row r="110" spans="1:8" ht="39.950000000000003" customHeight="1" x14ac:dyDescent="0.25">
      <c r="A110" s="112"/>
      <c r="B110" s="113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49980.7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94" t="s">
        <v>179</v>
      </c>
      <c r="B1" s="94"/>
      <c r="C1" s="94"/>
      <c r="D1" s="94"/>
      <c r="E1" s="94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03" t="s">
        <v>22</v>
      </c>
      <c r="B4" s="10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7" t="s">
        <v>24</v>
      </c>
      <c r="B5" s="77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8" t="s">
        <v>181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3" t="s">
        <v>35</v>
      </c>
      <c r="D10" s="73"/>
      <c r="E10" s="6">
        <v>2405</v>
      </c>
    </row>
    <row r="11" spans="1:32" ht="43.15" customHeight="1" x14ac:dyDescent="0.25">
      <c r="A11" s="13"/>
      <c r="B11" s="14" t="s">
        <v>183</v>
      </c>
      <c r="C11" s="73"/>
      <c r="D11" s="73"/>
      <c r="E11" s="6">
        <v>27</v>
      </c>
    </row>
    <row r="12" spans="1:32" ht="43.15" customHeight="1" x14ac:dyDescent="0.25">
      <c r="A12" s="13"/>
      <c r="B12" s="14" t="s">
        <v>184</v>
      </c>
      <c r="C12" s="73"/>
      <c r="D12" s="73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3"/>
      <c r="D13" s="73"/>
      <c r="E13" s="6">
        <v>1500</v>
      </c>
    </row>
    <row r="14" spans="1:32" ht="21.6" customHeight="1" x14ac:dyDescent="0.25">
      <c r="A14" s="85"/>
      <c r="B14" s="85"/>
      <c r="C14" s="77" t="s">
        <v>37</v>
      </c>
      <c r="D14" s="77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8" t="s">
        <v>187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101" t="s">
        <v>190</v>
      </c>
      <c r="D18" s="101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2" t="s">
        <v>192</v>
      </c>
      <c r="D19" s="102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2" t="s">
        <v>195</v>
      </c>
      <c r="D20" s="102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3" t="s">
        <v>35</v>
      </c>
      <c r="D21" s="73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3" t="s">
        <v>199</v>
      </c>
      <c r="D22" s="73"/>
      <c r="E22" s="6">
        <v>0</v>
      </c>
    </row>
    <row r="23" spans="1:33" ht="43.15" customHeight="1" x14ac:dyDescent="0.25">
      <c r="A23" s="13"/>
      <c r="B23" s="14" t="s">
        <v>184</v>
      </c>
      <c r="C23" s="73"/>
      <c r="D23" s="73"/>
      <c r="E23" s="6">
        <v>17</v>
      </c>
    </row>
    <row r="24" spans="1:33" ht="43.15" customHeight="1" x14ac:dyDescent="0.25">
      <c r="A24" s="13"/>
      <c r="B24" s="14" t="s">
        <v>183</v>
      </c>
      <c r="C24" s="73"/>
      <c r="D24" s="73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3" t="s">
        <v>201</v>
      </c>
      <c r="D25" s="73"/>
      <c r="E25" s="6">
        <v>0</v>
      </c>
    </row>
    <row r="26" spans="1:33" ht="21.6" customHeight="1" x14ac:dyDescent="0.25">
      <c r="A26" s="85"/>
      <c r="B26" s="85"/>
      <c r="C26" s="77" t="s">
        <v>37</v>
      </c>
      <c r="D26" s="77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8" t="s">
        <v>202</v>
      </c>
      <c r="B28" s="88"/>
      <c r="C28" s="88"/>
      <c r="D28" s="88"/>
      <c r="E28" s="8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9" t="s">
        <v>30</v>
      </c>
      <c r="D29" s="8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3" t="s">
        <v>201</v>
      </c>
      <c r="D30" s="73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3"/>
      <c r="D31" s="73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3" t="s">
        <v>35</v>
      </c>
      <c r="D32" s="73"/>
      <c r="E32" s="6">
        <v>2405</v>
      </c>
    </row>
    <row r="33" spans="1:5" ht="21.6" customHeight="1" x14ac:dyDescent="0.25">
      <c r="A33" s="13"/>
      <c r="B33" s="14" t="s">
        <v>205</v>
      </c>
      <c r="C33" s="73"/>
      <c r="D33" s="73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3"/>
      <c r="D34" s="73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3"/>
      <c r="D35" s="73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0" t="s">
        <v>211</v>
      </c>
      <c r="D36" s="80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0" t="s">
        <v>214</v>
      </c>
      <c r="D37" s="80"/>
      <c r="E37" s="6">
        <v>500</v>
      </c>
    </row>
    <row r="38" spans="1:5" ht="21.6" customHeight="1" x14ac:dyDescent="0.25">
      <c r="A38" s="34"/>
      <c r="B38" s="14" t="s">
        <v>215</v>
      </c>
      <c r="C38" s="73" t="s">
        <v>216</v>
      </c>
      <c r="D38" s="73"/>
      <c r="E38" s="6">
        <v>800</v>
      </c>
    </row>
    <row r="39" spans="1:5" ht="21.6" customHeight="1" x14ac:dyDescent="0.25">
      <c r="A39" s="85"/>
      <c r="B39" s="85"/>
      <c r="C39" s="77" t="s">
        <v>37</v>
      </c>
      <c r="D39" s="77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217</v>
      </c>
      <c r="B44" s="83"/>
      <c r="C44" s="83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2" t="s">
        <v>71</v>
      </c>
      <c r="B46" s="82"/>
      <c r="C46" s="82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2" t="s">
        <v>80</v>
      </c>
      <c r="B51" s="82"/>
      <c r="C51" s="82"/>
    </row>
    <row r="52" spans="1:3" ht="21.6" customHeight="1" x14ac:dyDescent="0.25">
      <c r="A52" s="82"/>
      <c r="B52" s="82"/>
      <c r="C52" s="82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2" t="s">
        <v>92</v>
      </c>
      <c r="B59" s="82"/>
      <c r="C59" s="82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2" t="s">
        <v>102</v>
      </c>
      <c r="B63" s="82"/>
      <c r="C63" s="82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2" t="s">
        <v>112</v>
      </c>
      <c r="B68" s="82"/>
      <c r="C68" s="82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2" t="s">
        <v>116</v>
      </c>
      <c r="B71" s="82"/>
      <c r="C71" s="82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2" t="s">
        <v>125</v>
      </c>
      <c r="B77" s="82"/>
      <c r="C77" s="82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2" t="s">
        <v>131</v>
      </c>
      <c r="B82" s="82"/>
      <c r="C82" s="82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2" t="s">
        <v>142</v>
      </c>
      <c r="B89" s="82"/>
      <c r="C89" s="82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8" t="s">
        <v>222</v>
      </c>
      <c r="B99" s="78"/>
      <c r="C99" s="78"/>
      <c r="D99" s="78"/>
      <c r="E99" s="78"/>
    </row>
    <row r="100" spans="1:8" ht="21.6" customHeight="1" x14ac:dyDescent="0.25">
      <c r="A100" s="78" t="s">
        <v>151</v>
      </c>
      <c r="B100" s="78"/>
      <c r="C100" s="78" t="s">
        <v>30</v>
      </c>
      <c r="D100" s="78"/>
      <c r="E100" s="28" t="s">
        <v>31</v>
      </c>
    </row>
    <row r="101" spans="1:8" ht="21.6" customHeight="1" x14ac:dyDescent="0.25">
      <c r="A101" s="74" t="s">
        <v>131</v>
      </c>
      <c r="B101" s="74"/>
      <c r="C101" s="73" t="s">
        <v>223</v>
      </c>
      <c r="D101" s="73"/>
      <c r="E101" s="23">
        <v>1000</v>
      </c>
      <c r="H101" s="15"/>
    </row>
    <row r="102" spans="1:8" ht="21.6" customHeight="1" x14ac:dyDescent="0.25">
      <c r="A102" s="74"/>
      <c r="B102" s="74"/>
      <c r="C102" s="73" t="s">
        <v>224</v>
      </c>
      <c r="D102" s="73"/>
      <c r="E102" s="23">
        <v>0</v>
      </c>
      <c r="H102" s="15"/>
    </row>
    <row r="103" spans="1:8" ht="21.6" customHeight="1" x14ac:dyDescent="0.25">
      <c r="A103" s="74"/>
      <c r="B103" s="74"/>
      <c r="C103" s="73" t="s">
        <v>225</v>
      </c>
      <c r="D103" s="73"/>
      <c r="E103" s="23">
        <v>788</v>
      </c>
      <c r="H103" s="15"/>
    </row>
    <row r="104" spans="1:8" ht="21.6" customHeight="1" x14ac:dyDescent="0.25">
      <c r="A104" s="74"/>
      <c r="B104" s="74"/>
      <c r="C104" s="73" t="s">
        <v>226</v>
      </c>
      <c r="D104" s="73"/>
      <c r="E104" s="23">
        <v>318</v>
      </c>
      <c r="H104" s="15"/>
    </row>
    <row r="105" spans="1:8" ht="21.6" customHeight="1" x14ac:dyDescent="0.25">
      <c r="A105" s="74"/>
      <c r="B105" s="74"/>
      <c r="C105" s="73" t="s">
        <v>227</v>
      </c>
      <c r="D105" s="73"/>
      <c r="E105" s="23">
        <v>600</v>
      </c>
      <c r="H105" s="15"/>
    </row>
    <row r="106" spans="1:8" ht="21.6" customHeight="1" x14ac:dyDescent="0.25">
      <c r="A106" s="74"/>
      <c r="B106" s="74"/>
      <c r="C106" s="73" t="s">
        <v>228</v>
      </c>
      <c r="D106" s="73"/>
      <c r="E106" s="23">
        <v>264</v>
      </c>
      <c r="H106" s="15"/>
    </row>
    <row r="107" spans="1:8" ht="21.6" customHeight="1" x14ac:dyDescent="0.25">
      <c r="A107" s="74"/>
      <c r="B107" s="74"/>
      <c r="C107" s="73" t="s">
        <v>229</v>
      </c>
      <c r="D107" s="73"/>
      <c r="E107" s="23">
        <v>60</v>
      </c>
      <c r="H107" s="15"/>
    </row>
    <row r="108" spans="1:8" ht="21.6" customHeight="1" x14ac:dyDescent="0.25">
      <c r="A108" s="74"/>
      <c r="B108" s="74"/>
      <c r="C108" s="73" t="s">
        <v>230</v>
      </c>
      <c r="D108" s="73"/>
      <c r="E108" s="23">
        <v>900</v>
      </c>
      <c r="H108" s="15"/>
    </row>
    <row r="109" spans="1:8" ht="21.6" customHeight="1" x14ac:dyDescent="0.25">
      <c r="A109" s="74"/>
      <c r="B109" s="74"/>
      <c r="C109" s="73" t="s">
        <v>231</v>
      </c>
      <c r="D109" s="73"/>
      <c r="E109" s="23">
        <v>204</v>
      </c>
      <c r="H109" s="15"/>
    </row>
    <row r="110" spans="1:8" ht="21.6" customHeight="1" x14ac:dyDescent="0.25">
      <c r="A110" s="74"/>
      <c r="B110" s="74"/>
      <c r="C110" s="73" t="s">
        <v>232</v>
      </c>
      <c r="D110" s="73"/>
      <c r="E110" s="23">
        <v>207.5</v>
      </c>
      <c r="H110" s="15"/>
    </row>
    <row r="111" spans="1:8" ht="21.6" customHeight="1" x14ac:dyDescent="0.25">
      <c r="A111" s="74"/>
      <c r="B111" s="74"/>
      <c r="C111" s="100" t="s">
        <v>233</v>
      </c>
      <c r="D111" s="100"/>
      <c r="E111" s="23">
        <v>139.28</v>
      </c>
      <c r="H111" s="15"/>
    </row>
    <row r="112" spans="1:8" ht="21.6" customHeight="1" x14ac:dyDescent="0.25">
      <c r="A112" s="74" t="s">
        <v>152</v>
      </c>
      <c r="B112" s="74"/>
      <c r="C112" s="79"/>
      <c r="D112" s="79"/>
      <c r="E112" s="23">
        <f>C96</f>
        <v>2028.5</v>
      </c>
      <c r="H112" s="15"/>
    </row>
    <row r="113" spans="1:8" ht="21.6" customHeight="1" x14ac:dyDescent="0.25">
      <c r="A113" s="76"/>
      <c r="B113" s="76"/>
      <c r="C113" s="81" t="s">
        <v>153</v>
      </c>
      <c r="D113" s="81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8" t="s">
        <v>234</v>
      </c>
      <c r="B115" s="78"/>
      <c r="C115" s="78"/>
      <c r="D115" s="78"/>
      <c r="E115" s="78"/>
      <c r="H115" s="15"/>
    </row>
    <row r="116" spans="1:8" ht="21.6" customHeight="1" x14ac:dyDescent="0.25">
      <c r="A116" s="78" t="s">
        <v>151</v>
      </c>
      <c r="B116" s="78"/>
      <c r="C116" s="78" t="s">
        <v>30</v>
      </c>
      <c r="D116" s="78"/>
      <c r="E116" s="28" t="s">
        <v>31</v>
      </c>
      <c r="H116" s="15"/>
    </row>
    <row r="117" spans="1:8" ht="21.6" customHeight="1" x14ac:dyDescent="0.25">
      <c r="A117" s="74" t="s">
        <v>235</v>
      </c>
      <c r="B117" s="74"/>
      <c r="C117" s="75"/>
      <c r="D117" s="75"/>
      <c r="E117" s="6">
        <f>E113</f>
        <v>699.83999999999924</v>
      </c>
    </row>
    <row r="118" spans="1:8" ht="21.6" customHeight="1" x14ac:dyDescent="0.25">
      <c r="A118" s="74" t="s">
        <v>131</v>
      </c>
      <c r="B118" s="74"/>
      <c r="C118" s="73" t="s">
        <v>236</v>
      </c>
      <c r="D118" s="73"/>
      <c r="E118" s="23">
        <v>72</v>
      </c>
    </row>
    <row r="119" spans="1:8" ht="21.6" customHeight="1" x14ac:dyDescent="0.25">
      <c r="A119" s="74"/>
      <c r="B119" s="74"/>
      <c r="C119" s="73" t="s">
        <v>237</v>
      </c>
      <c r="D119" s="73"/>
      <c r="E119" s="23">
        <v>55.3</v>
      </c>
    </row>
    <row r="120" spans="1:8" ht="21.6" customHeight="1" x14ac:dyDescent="0.25">
      <c r="A120" s="74"/>
      <c r="B120" s="74"/>
      <c r="C120" s="73" t="s">
        <v>238</v>
      </c>
      <c r="D120" s="73"/>
      <c r="E120" s="23">
        <v>0</v>
      </c>
    </row>
    <row r="121" spans="1:8" ht="21.6" customHeight="1" x14ac:dyDescent="0.25">
      <c r="A121" s="74"/>
      <c r="B121" s="74"/>
      <c r="C121" s="73" t="s">
        <v>239</v>
      </c>
      <c r="D121" s="73"/>
      <c r="E121" s="23">
        <v>500</v>
      </c>
    </row>
    <row r="122" spans="1:8" ht="21.6" customHeight="1" x14ac:dyDescent="0.25">
      <c r="A122" s="74"/>
      <c r="B122" s="74"/>
      <c r="C122" s="73" t="s">
        <v>240</v>
      </c>
      <c r="D122" s="73"/>
      <c r="E122" s="23">
        <v>85</v>
      </c>
    </row>
    <row r="123" spans="1:8" ht="21.6" customHeight="1" x14ac:dyDescent="0.25">
      <c r="A123" s="74"/>
      <c r="B123" s="74"/>
      <c r="C123" s="73" t="s">
        <v>241</v>
      </c>
      <c r="D123" s="73"/>
      <c r="E123" s="23">
        <v>630</v>
      </c>
    </row>
    <row r="124" spans="1:8" ht="21.6" customHeight="1" x14ac:dyDescent="0.25">
      <c r="A124" s="74"/>
      <c r="B124" s="74"/>
      <c r="C124" s="100" t="s">
        <v>242</v>
      </c>
      <c r="D124" s="100"/>
      <c r="E124" s="23">
        <v>464.47</v>
      </c>
    </row>
    <row r="125" spans="1:8" ht="21.6" customHeight="1" x14ac:dyDescent="0.25">
      <c r="A125" s="74" t="s">
        <v>152</v>
      </c>
      <c r="B125" s="74"/>
      <c r="C125" s="79"/>
      <c r="D125" s="79"/>
      <c r="E125" s="23">
        <f>C96</f>
        <v>2028.5</v>
      </c>
    </row>
    <row r="126" spans="1:8" ht="21.6" customHeight="1" x14ac:dyDescent="0.25">
      <c r="A126" s="76"/>
      <c r="B126" s="76"/>
      <c r="C126" s="77" t="s">
        <v>163</v>
      </c>
      <c r="D126" s="77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8" t="s">
        <v>243</v>
      </c>
      <c r="B129" s="78"/>
      <c r="C129" s="78"/>
      <c r="D129" s="78"/>
      <c r="E129" s="78"/>
      <c r="G129" s="37" t="s">
        <v>244</v>
      </c>
      <c r="H129" s="23">
        <v>330.3</v>
      </c>
    </row>
    <row r="130" spans="1:33" ht="21.6" customHeight="1" x14ac:dyDescent="0.25">
      <c r="A130" s="78" t="s">
        <v>151</v>
      </c>
      <c r="B130" s="78"/>
      <c r="C130" s="78" t="s">
        <v>30</v>
      </c>
      <c r="D130" s="78"/>
      <c r="E130" s="28" t="s">
        <v>31</v>
      </c>
      <c r="G130" s="38" t="s">
        <v>245</v>
      </c>
      <c r="H130" s="98">
        <f>330-H129</f>
        <v>-0.30000000000001137</v>
      </c>
    </row>
    <row r="131" spans="1:33" ht="43.15" customHeight="1" x14ac:dyDescent="0.25">
      <c r="A131" s="74" t="s">
        <v>246</v>
      </c>
      <c r="B131" s="74"/>
      <c r="C131" s="79"/>
      <c r="D131" s="79"/>
      <c r="E131" s="6">
        <f>E126</f>
        <v>625.06999999999925</v>
      </c>
      <c r="G131" s="39" t="s">
        <v>247</v>
      </c>
      <c r="H131" s="98"/>
    </row>
    <row r="132" spans="1:33" ht="21.6" customHeight="1" x14ac:dyDescent="0.25">
      <c r="A132" s="74" t="s">
        <v>131</v>
      </c>
      <c r="B132" s="74"/>
      <c r="C132" s="73" t="s">
        <v>248</v>
      </c>
      <c r="D132" s="73"/>
      <c r="E132" s="23">
        <v>130.84</v>
      </c>
      <c r="H132"/>
    </row>
    <row r="133" spans="1:33" ht="21.6" customHeight="1" x14ac:dyDescent="0.25">
      <c r="A133" s="74"/>
      <c r="B133" s="74"/>
      <c r="C133" s="73" t="s">
        <v>249</v>
      </c>
      <c r="D133" s="73"/>
      <c r="E133" s="23">
        <v>1150</v>
      </c>
    </row>
    <row r="134" spans="1:33" ht="21.6" customHeight="1" x14ac:dyDescent="0.25">
      <c r="A134" s="74"/>
      <c r="B134" s="74"/>
      <c r="C134" s="73" t="s">
        <v>250</v>
      </c>
      <c r="D134" s="73"/>
      <c r="E134" s="23">
        <v>500</v>
      </c>
    </row>
    <row r="135" spans="1:33" ht="21.6" customHeight="1" x14ac:dyDescent="0.25">
      <c r="A135" s="74"/>
      <c r="B135" s="74"/>
      <c r="C135" s="73" t="s">
        <v>251</v>
      </c>
      <c r="D135" s="73"/>
      <c r="E135" s="23">
        <v>30</v>
      </c>
    </row>
    <row r="136" spans="1:33" ht="21.6" customHeight="1" x14ac:dyDescent="0.25">
      <c r="A136" s="74"/>
      <c r="B136" s="74"/>
      <c r="C136" s="73" t="s">
        <v>252</v>
      </c>
      <c r="D136" s="73"/>
      <c r="E136" s="23">
        <v>60</v>
      </c>
    </row>
    <row r="137" spans="1:33" ht="86.45" customHeight="1" x14ac:dyDescent="0.25">
      <c r="A137" s="74"/>
      <c r="B137" s="74"/>
      <c r="C137" s="80" t="s">
        <v>253</v>
      </c>
      <c r="D137" s="80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74"/>
      <c r="B138" s="74"/>
      <c r="C138" s="80" t="s">
        <v>229</v>
      </c>
      <c r="D138" s="80"/>
      <c r="E138" s="23">
        <v>600</v>
      </c>
    </row>
    <row r="139" spans="1:33" ht="21.6" customHeight="1" x14ac:dyDescent="0.25">
      <c r="A139" s="74"/>
      <c r="B139" s="74"/>
      <c r="C139" s="99" t="s">
        <v>254</v>
      </c>
      <c r="D139" s="99"/>
      <c r="E139" s="23">
        <v>9.5</v>
      </c>
    </row>
    <row r="140" spans="1:33" ht="21.6" customHeight="1" x14ac:dyDescent="0.25">
      <c r="A140" s="74" t="s">
        <v>152</v>
      </c>
      <c r="B140" s="74"/>
      <c r="C140" s="79"/>
      <c r="D140" s="79"/>
      <c r="E140" s="23">
        <f>C96</f>
        <v>2028.5</v>
      </c>
    </row>
    <row r="141" spans="1:33" ht="21.6" customHeight="1" x14ac:dyDescent="0.25">
      <c r="A141" s="76"/>
      <c r="B141" s="76"/>
      <c r="C141" s="77" t="s">
        <v>163</v>
      </c>
      <c r="D141" s="77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16" zoomScaleNormal="100" workbookViewId="0">
      <selection activeCell="G119" sqref="G1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94" t="s">
        <v>255</v>
      </c>
      <c r="B1" s="94"/>
      <c r="C1" s="94"/>
      <c r="D1" s="94"/>
      <c r="E1" s="94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634.89999999999918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03" t="s">
        <v>22</v>
      </c>
      <c r="B4" s="103"/>
      <c r="C4" s="6">
        <f>SUM(C3)</f>
        <v>634.89999999999918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7" t="s">
        <v>24</v>
      </c>
      <c r="B5" s="7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8" t="s">
        <v>256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3" t="s">
        <v>201</v>
      </c>
      <c r="D10" s="73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3" t="s">
        <v>260</v>
      </c>
      <c r="D11" s="73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3" t="s">
        <v>262</v>
      </c>
      <c r="D12" s="73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0" t="s">
        <v>35</v>
      </c>
      <c r="D13" s="80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0" t="s">
        <v>35</v>
      </c>
      <c r="D14" s="80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3" t="s">
        <v>35</v>
      </c>
      <c r="D15" s="73"/>
      <c r="E15" s="6">
        <v>2405</v>
      </c>
    </row>
    <row r="16" spans="1:29" ht="21.6" customHeight="1" x14ac:dyDescent="0.25">
      <c r="A16" s="85"/>
      <c r="B16" s="85"/>
      <c r="C16" s="77" t="s">
        <v>37</v>
      </c>
      <c r="D16" s="77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8" t="s">
        <v>266</v>
      </c>
      <c r="B18" s="88"/>
      <c r="C18" s="88"/>
      <c r="D18" s="88"/>
      <c r="E18" s="8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89" t="s">
        <v>30</v>
      </c>
      <c r="D19" s="8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3" t="s">
        <v>201</v>
      </c>
      <c r="D20" s="73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0" t="s">
        <v>35</v>
      </c>
      <c r="D21" s="80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3" t="s">
        <v>35</v>
      </c>
      <c r="D22" s="73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3" t="s">
        <v>272</v>
      </c>
      <c r="D23" s="73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0" t="s">
        <v>275</v>
      </c>
      <c r="D24" s="80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0" t="s">
        <v>506</v>
      </c>
      <c r="D25" s="80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6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0" customHeight="1" x14ac:dyDescent="0.25">
      <c r="A27" s="13" t="s">
        <v>511</v>
      </c>
      <c r="B27" s="63" t="s">
        <v>514</v>
      </c>
      <c r="C27" s="104" t="s">
        <v>541</v>
      </c>
      <c r="D27" s="105"/>
      <c r="E27" s="6">
        <v>53.1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14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14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14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14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5"/>
      <c r="B32" s="85"/>
      <c r="C32" s="77" t="s">
        <v>37</v>
      </c>
      <c r="D32" s="77"/>
      <c r="E32" s="6">
        <f>SUM(E20:E31)</f>
        <v>5375.1399999999994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8" t="s">
        <v>276</v>
      </c>
      <c r="B34" s="88"/>
      <c r="C34" s="88"/>
      <c r="D34" s="88"/>
      <c r="E34" s="8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89" t="s">
        <v>30</v>
      </c>
      <c r="D35" s="8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3" t="s">
        <v>201</v>
      </c>
      <c r="D36" s="73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3" t="s">
        <v>35</v>
      </c>
      <c r="D37" s="73"/>
      <c r="E37" s="6">
        <v>68</v>
      </c>
    </row>
    <row r="38" spans="1:26" ht="21.6" customHeight="1" x14ac:dyDescent="0.25">
      <c r="A38" s="13"/>
      <c r="B38" s="14" t="s">
        <v>518</v>
      </c>
      <c r="C38" s="119" t="s">
        <v>519</v>
      </c>
      <c r="D38" s="120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3" t="s">
        <v>35</v>
      </c>
      <c r="D39" s="73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20"/>
      <c r="E40" s="6">
        <v>66.400000000000006</v>
      </c>
    </row>
    <row r="41" spans="1:26" ht="21.6" customHeight="1" x14ac:dyDescent="0.25">
      <c r="A41" s="13" t="s">
        <v>279</v>
      </c>
      <c r="B41" s="63" t="s">
        <v>543</v>
      </c>
      <c r="C41" s="104" t="s">
        <v>544</v>
      </c>
      <c r="D41" s="114"/>
      <c r="E41" s="6">
        <v>200</v>
      </c>
    </row>
    <row r="42" spans="1:26" ht="21.6" customHeight="1" x14ac:dyDescent="0.25">
      <c r="A42" s="85"/>
      <c r="B42" s="85"/>
      <c r="C42" s="117" t="s">
        <v>37</v>
      </c>
      <c r="D42" s="118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3" t="s">
        <v>280</v>
      </c>
      <c r="B47" s="83"/>
      <c r="C47" s="83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82" t="s">
        <v>71</v>
      </c>
      <c r="B49" s="82"/>
      <c r="C49" s="82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82" t="s">
        <v>281</v>
      </c>
      <c r="B54" s="82"/>
      <c r="C54" s="82"/>
    </row>
    <row r="55" spans="1:3" ht="21.6" customHeight="1" x14ac:dyDescent="0.25">
      <c r="A55" s="82"/>
      <c r="B55" s="82"/>
      <c r="C55" s="82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82" t="s">
        <v>92</v>
      </c>
      <c r="B62" s="82"/>
      <c r="C62" s="82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82" t="s">
        <v>102</v>
      </c>
      <c r="B66" s="82"/>
      <c r="C66" s="82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82" t="s">
        <v>112</v>
      </c>
      <c r="B71" s="82"/>
      <c r="C71" s="82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82" t="s">
        <v>116</v>
      </c>
      <c r="B74" s="82"/>
      <c r="C74" s="82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82" t="s">
        <v>125</v>
      </c>
      <c r="B80" s="82"/>
      <c r="C80" s="82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82" t="s">
        <v>131</v>
      </c>
      <c r="B85" s="82"/>
      <c r="C85" s="82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82" t="s">
        <v>142</v>
      </c>
      <c r="B92" s="82"/>
      <c r="C92" s="82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78" t="s">
        <v>284</v>
      </c>
      <c r="B102" s="78"/>
      <c r="C102" s="78"/>
      <c r="D102" s="78"/>
      <c r="E102" s="78"/>
      <c r="G102" s="37" t="s">
        <v>244</v>
      </c>
      <c r="H102" s="23">
        <v>651.70000000000005</v>
      </c>
    </row>
    <row r="103" spans="1:8" ht="21.6" customHeight="1" x14ac:dyDescent="0.25">
      <c r="A103" s="78" t="s">
        <v>151</v>
      </c>
      <c r="B103" s="78"/>
      <c r="C103" s="78" t="s">
        <v>30</v>
      </c>
      <c r="D103" s="78"/>
      <c r="E103" s="28" t="s">
        <v>31</v>
      </c>
      <c r="G103" s="38" t="s">
        <v>245</v>
      </c>
      <c r="H103" s="98">
        <f>C86-H102</f>
        <v>-451.70000000000005</v>
      </c>
    </row>
    <row r="104" spans="1:8" ht="43.15" customHeight="1" x14ac:dyDescent="0.25">
      <c r="A104" s="74" t="s">
        <v>285</v>
      </c>
      <c r="B104" s="74"/>
      <c r="C104" s="73"/>
      <c r="D104" s="73"/>
      <c r="E104" s="6">
        <f>'July 2024 - September 2024'!E141</f>
        <v>502.71000000000004</v>
      </c>
      <c r="G104" s="39" t="s">
        <v>247</v>
      </c>
      <c r="H104" s="98"/>
    </row>
    <row r="105" spans="1:8" ht="99.95" customHeight="1" x14ac:dyDescent="0.25">
      <c r="A105" s="108" t="s">
        <v>131</v>
      </c>
      <c r="B105" s="109"/>
      <c r="C105" s="80" t="s">
        <v>286</v>
      </c>
      <c r="D105" s="80"/>
      <c r="E105" s="23">
        <v>651.70000000000005</v>
      </c>
      <c r="H105"/>
    </row>
    <row r="106" spans="1:8" ht="21.6" customHeight="1" x14ac:dyDescent="0.25">
      <c r="A106" s="110"/>
      <c r="B106" s="111"/>
      <c r="C106" s="73" t="s">
        <v>287</v>
      </c>
      <c r="D106" s="73"/>
      <c r="E106" s="23">
        <v>200</v>
      </c>
    </row>
    <row r="107" spans="1:8" ht="21.6" customHeight="1" x14ac:dyDescent="0.25">
      <c r="A107" s="110"/>
      <c r="B107" s="111"/>
      <c r="C107" s="73" t="s">
        <v>238</v>
      </c>
      <c r="D107" s="73"/>
      <c r="E107" s="23">
        <v>0</v>
      </c>
    </row>
    <row r="108" spans="1:8" ht="21.6" customHeight="1" x14ac:dyDescent="0.25">
      <c r="A108" s="110"/>
      <c r="B108" s="111"/>
      <c r="C108" s="73" t="s">
        <v>288</v>
      </c>
      <c r="D108" s="73"/>
      <c r="E108" s="23">
        <v>58</v>
      </c>
    </row>
    <row r="109" spans="1:8" ht="21.6" customHeight="1" x14ac:dyDescent="0.25">
      <c r="A109" s="110"/>
      <c r="B109" s="111"/>
      <c r="C109" s="73" t="s">
        <v>289</v>
      </c>
      <c r="D109" s="73"/>
      <c r="E109" s="23">
        <v>600</v>
      </c>
    </row>
    <row r="110" spans="1:8" ht="21.6" customHeight="1" x14ac:dyDescent="0.25">
      <c r="A110" s="112"/>
      <c r="B110" s="113"/>
      <c r="C110" s="100" t="s">
        <v>290</v>
      </c>
      <c r="D110" s="100"/>
      <c r="E110" s="23">
        <v>291.85000000000002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C99</f>
        <v>1369</v>
      </c>
    </row>
    <row r="112" spans="1:8" ht="21.6" customHeight="1" x14ac:dyDescent="0.25">
      <c r="A112" s="74"/>
      <c r="B112" s="74"/>
      <c r="C112" s="81" t="s">
        <v>153</v>
      </c>
      <c r="D112" s="81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78" t="s">
        <v>291</v>
      </c>
      <c r="B114" s="78"/>
      <c r="C114" s="78"/>
      <c r="D114" s="78"/>
      <c r="E114" s="78"/>
      <c r="H114"/>
    </row>
    <row r="115" spans="1:8" ht="21.6" customHeight="1" x14ac:dyDescent="0.25">
      <c r="A115" s="78" t="s">
        <v>151</v>
      </c>
      <c r="B115" s="78"/>
      <c r="C115" s="78" t="s">
        <v>30</v>
      </c>
      <c r="D115" s="78"/>
      <c r="E115" s="28" t="s">
        <v>31</v>
      </c>
      <c r="H115"/>
    </row>
    <row r="116" spans="1:8" ht="43.15" customHeight="1" x14ac:dyDescent="0.25">
      <c r="A116" s="74" t="s">
        <v>292</v>
      </c>
      <c r="B116" s="74"/>
      <c r="C116" s="73"/>
      <c r="D116" s="73"/>
      <c r="E116" s="6">
        <f>E112</f>
        <v>125.15999999999985</v>
      </c>
      <c r="H116"/>
    </row>
    <row r="117" spans="1:8" ht="43.15" customHeight="1" x14ac:dyDescent="0.25">
      <c r="A117" s="108" t="s">
        <v>131</v>
      </c>
      <c r="B117" s="109"/>
      <c r="C117" s="80" t="s">
        <v>508</v>
      </c>
      <c r="D117" s="80"/>
      <c r="E117" s="23">
        <v>0</v>
      </c>
      <c r="H117"/>
    </row>
    <row r="118" spans="1:8" ht="21.6" customHeight="1" x14ac:dyDescent="0.25">
      <c r="A118" s="110"/>
      <c r="B118" s="111"/>
      <c r="C118" s="73" t="s">
        <v>293</v>
      </c>
      <c r="D118" s="73"/>
      <c r="E118" s="23">
        <v>300</v>
      </c>
    </row>
    <row r="119" spans="1:8" ht="290.10000000000002" customHeight="1" x14ac:dyDescent="0.25">
      <c r="A119" s="110"/>
      <c r="B119" s="111"/>
      <c r="C119" s="107" t="s">
        <v>552</v>
      </c>
      <c r="D119" s="80"/>
      <c r="E119" s="23">
        <v>3371.7</v>
      </c>
      <c r="G119" s="31"/>
    </row>
    <row r="120" spans="1:8" ht="24.95" customHeight="1" x14ac:dyDescent="0.25">
      <c r="A120" s="110"/>
      <c r="B120" s="111"/>
      <c r="C120" s="104" t="s">
        <v>507</v>
      </c>
      <c r="D120" s="114"/>
      <c r="E120" s="23">
        <v>200</v>
      </c>
      <c r="G120" s="31"/>
    </row>
    <row r="121" spans="1:8" ht="24.95" customHeight="1" x14ac:dyDescent="0.25">
      <c r="A121" s="112"/>
      <c r="B121" s="113"/>
      <c r="C121" s="115" t="s">
        <v>535</v>
      </c>
      <c r="D121" s="116"/>
      <c r="E121" s="23">
        <v>8.9</v>
      </c>
      <c r="G121" s="31"/>
    </row>
    <row r="122" spans="1:8" ht="21.6" customHeight="1" x14ac:dyDescent="0.25">
      <c r="A122" s="74" t="s">
        <v>152</v>
      </c>
      <c r="B122" s="74"/>
      <c r="C122" s="73"/>
      <c r="D122" s="73"/>
      <c r="E122" s="23">
        <f>C99</f>
        <v>1369</v>
      </c>
    </row>
    <row r="123" spans="1:8" ht="21.6" customHeight="1" x14ac:dyDescent="0.25">
      <c r="A123" s="74"/>
      <c r="B123" s="74"/>
      <c r="C123" s="77" t="s">
        <v>163</v>
      </c>
      <c r="D123" s="77"/>
      <c r="E123" s="6">
        <f>(E32+E116)-SUM(E117:E122)</f>
        <v>250.69999999999891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78" t="s">
        <v>294</v>
      </c>
      <c r="B126" s="78"/>
      <c r="C126" s="78"/>
      <c r="D126" s="78"/>
      <c r="E126" s="78"/>
    </row>
    <row r="127" spans="1:8" ht="21.6" customHeight="1" x14ac:dyDescent="0.25">
      <c r="A127" s="78" t="s">
        <v>151</v>
      </c>
      <c r="B127" s="78"/>
      <c r="C127" s="78" t="s">
        <v>30</v>
      </c>
      <c r="D127" s="78"/>
      <c r="E127" s="28" t="s">
        <v>31</v>
      </c>
    </row>
    <row r="128" spans="1:8" ht="43.15" customHeight="1" x14ac:dyDescent="0.25">
      <c r="A128" s="74" t="s">
        <v>295</v>
      </c>
      <c r="B128" s="74"/>
      <c r="C128" s="73"/>
      <c r="D128" s="73"/>
      <c r="E128" s="6">
        <f>E123</f>
        <v>250.69999999999891</v>
      </c>
      <c r="H128"/>
    </row>
    <row r="129" spans="1:8" ht="21.6" customHeight="1" x14ac:dyDescent="0.25">
      <c r="A129" s="108" t="s">
        <v>131</v>
      </c>
      <c r="B129" s="109"/>
      <c r="C129" s="107" t="s">
        <v>156</v>
      </c>
      <c r="D129" s="80"/>
      <c r="E129" s="23">
        <v>0</v>
      </c>
      <c r="H129"/>
    </row>
    <row r="130" spans="1:8" ht="39.950000000000003" customHeight="1" x14ac:dyDescent="0.25">
      <c r="A130" s="110"/>
      <c r="B130" s="111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0"/>
      <c r="B131" s="111"/>
      <c r="C131" s="106" t="s">
        <v>250</v>
      </c>
      <c r="D131" s="105"/>
      <c r="E131" s="23">
        <v>500</v>
      </c>
      <c r="H131"/>
    </row>
    <row r="132" spans="1:8" ht="50.1" customHeight="1" x14ac:dyDescent="0.25">
      <c r="A132" s="110"/>
      <c r="B132" s="111"/>
      <c r="C132" s="107" t="s">
        <v>540</v>
      </c>
      <c r="D132" s="80"/>
      <c r="E132" s="23">
        <v>230</v>
      </c>
      <c r="H132"/>
    </row>
    <row r="133" spans="1:8" ht="86.45" customHeight="1" x14ac:dyDescent="0.25">
      <c r="A133" s="110"/>
      <c r="B133" s="111"/>
      <c r="C133" s="80" t="s">
        <v>542</v>
      </c>
      <c r="D133" s="80"/>
      <c r="E133" s="23">
        <v>228</v>
      </c>
    </row>
    <row r="134" spans="1:8" ht="159.94999999999999" customHeight="1" x14ac:dyDescent="0.25">
      <c r="A134" s="112"/>
      <c r="B134" s="113"/>
      <c r="C134" s="106" t="s">
        <v>546</v>
      </c>
      <c r="D134" s="105"/>
      <c r="E134" s="23">
        <v>577.20000000000005</v>
      </c>
    </row>
    <row r="135" spans="1:8" ht="21.6" customHeight="1" x14ac:dyDescent="0.25">
      <c r="A135" s="74" t="s">
        <v>152</v>
      </c>
      <c r="B135" s="74"/>
      <c r="C135" s="73"/>
      <c r="D135" s="73"/>
      <c r="E135" s="23">
        <f>C99</f>
        <v>1369</v>
      </c>
    </row>
    <row r="136" spans="1:8" ht="21.6" customHeight="1" x14ac:dyDescent="0.25">
      <c r="A136" s="74"/>
      <c r="B136" s="74"/>
      <c r="C136" s="77" t="s">
        <v>163</v>
      </c>
      <c r="D136" s="77"/>
      <c r="E136" s="6">
        <f>(E42+E128)-SUM(E129:E135)</f>
        <v>634.89999999999918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H103:H104"/>
    <mergeCell ref="A104:B104"/>
    <mergeCell ref="C104:D104"/>
    <mergeCell ref="A105:B110"/>
    <mergeCell ref="C105:D105"/>
    <mergeCell ref="C106:D106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114:E114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97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94" t="s">
        <v>296</v>
      </c>
      <c r="B1" s="94"/>
      <c r="C1" s="94"/>
      <c r="D1" s="94"/>
      <c r="E1" s="94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2894.2999999999993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03" t="s">
        <v>22</v>
      </c>
      <c r="B4" s="103"/>
      <c r="C4" s="6">
        <f>SUM(C3)</f>
        <v>2894.2999999999993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7" t="s">
        <v>24</v>
      </c>
      <c r="B5" s="77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8" t="s">
        <v>297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3" t="s">
        <v>201</v>
      </c>
      <c r="D12" s="73"/>
      <c r="E12" s="6">
        <v>0</v>
      </c>
    </row>
    <row r="13" spans="1:37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8" t="s">
        <v>301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3" t="s">
        <v>201</v>
      </c>
      <c r="D19" s="73"/>
      <c r="E19" s="6">
        <v>0</v>
      </c>
    </row>
    <row r="20" spans="1:28" ht="21.6" customHeight="1" x14ac:dyDescent="0.25">
      <c r="A20" s="85"/>
      <c r="B20" s="85"/>
      <c r="C20" s="77" t="s">
        <v>37</v>
      </c>
      <c r="D20" s="77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8" t="s">
        <v>305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89" t="s">
        <v>30</v>
      </c>
      <c r="D23" s="8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3" t="s">
        <v>201</v>
      </c>
      <c r="D25" s="73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5"/>
      <c r="B26" s="85"/>
      <c r="C26" s="77" t="s">
        <v>37</v>
      </c>
      <c r="D26" s="7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308</v>
      </c>
      <c r="B31" s="83"/>
      <c r="C31" s="83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82" t="s">
        <v>71</v>
      </c>
      <c r="B33" s="82"/>
      <c r="C33" s="82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2" t="s">
        <v>281</v>
      </c>
      <c r="B38" s="82"/>
      <c r="C38" s="82"/>
    </row>
    <row r="39" spans="1:38" s="15" customFormat="1" ht="21.6" customHeight="1" x14ac:dyDescent="0.25">
      <c r="A39" s="82"/>
      <c r="B39" s="82"/>
      <c r="C39" s="82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2" t="s">
        <v>92</v>
      </c>
      <c r="B46" s="82"/>
      <c r="C46" s="82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2" t="s">
        <v>102</v>
      </c>
      <c r="B50" s="82"/>
      <c r="C50" s="82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2" t="s">
        <v>112</v>
      </c>
      <c r="B55" s="82"/>
      <c r="C55" s="82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2" t="s">
        <v>116</v>
      </c>
      <c r="B58" s="82"/>
      <c r="C58" s="82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2" t="s">
        <v>125</v>
      </c>
      <c r="B64" s="82"/>
      <c r="C64" s="82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2" t="s">
        <v>131</v>
      </c>
      <c r="B69" s="82"/>
      <c r="C69" s="82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82" t="s">
        <v>142</v>
      </c>
      <c r="B76" s="82"/>
      <c r="C76" s="82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8" t="s">
        <v>310</v>
      </c>
      <c r="B86" s="78"/>
      <c r="C86" s="78"/>
      <c r="D86" s="78"/>
      <c r="E86" s="78"/>
      <c r="F86" s="78"/>
      <c r="G86" s="78"/>
      <c r="J86"/>
    </row>
    <row r="87" spans="1:37" ht="21.6" customHeight="1" x14ac:dyDescent="0.25">
      <c r="A87" s="78" t="s">
        <v>151</v>
      </c>
      <c r="B87" s="78"/>
      <c r="C87" s="78" t="s">
        <v>30</v>
      </c>
      <c r="D87" s="78"/>
      <c r="E87" s="78" t="s">
        <v>31</v>
      </c>
      <c r="F87" s="78"/>
      <c r="G87" s="78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8" t="s">
        <v>131</v>
      </c>
      <c r="B88" s="109"/>
      <c r="C88" s="73" t="s">
        <v>529</v>
      </c>
      <c r="D88" s="73"/>
      <c r="E88" s="121">
        <v>0</v>
      </c>
      <c r="F88" s="121"/>
      <c r="G88" s="121"/>
      <c r="J88"/>
    </row>
    <row r="89" spans="1:37" ht="43.15" customHeight="1" x14ac:dyDescent="0.25">
      <c r="A89" s="110"/>
      <c r="B89" s="111"/>
      <c r="C89" s="107" t="s">
        <v>510</v>
      </c>
      <c r="D89" s="80"/>
      <c r="E89" s="121">
        <v>900</v>
      </c>
      <c r="F89" s="121"/>
      <c r="G89" s="121"/>
      <c r="J89"/>
    </row>
    <row r="90" spans="1:37" ht="21.6" customHeight="1" x14ac:dyDescent="0.25">
      <c r="A90" s="110"/>
      <c r="B90" s="111"/>
      <c r="C90" s="80" t="s">
        <v>311</v>
      </c>
      <c r="D90" s="80"/>
      <c r="E90" s="121">
        <v>0</v>
      </c>
      <c r="F90" s="121"/>
      <c r="G90" s="121"/>
      <c r="J90"/>
    </row>
    <row r="91" spans="1:37" ht="21.6" customHeight="1" x14ac:dyDescent="0.25">
      <c r="A91" s="110"/>
      <c r="B91" s="111"/>
      <c r="C91" s="106" t="s">
        <v>239</v>
      </c>
      <c r="D91" s="105"/>
      <c r="E91" s="122">
        <v>500</v>
      </c>
      <c r="F91" s="123"/>
      <c r="G91" s="124"/>
      <c r="J91"/>
    </row>
    <row r="92" spans="1:37" ht="120" customHeight="1" x14ac:dyDescent="0.25">
      <c r="A92" s="112"/>
      <c r="B92" s="113"/>
      <c r="C92" s="106" t="s">
        <v>548</v>
      </c>
      <c r="D92" s="105"/>
      <c r="E92" s="121">
        <v>500.2</v>
      </c>
      <c r="F92" s="121"/>
      <c r="G92" s="121"/>
      <c r="H92" s="31"/>
      <c r="J92"/>
    </row>
    <row r="93" spans="1:37" ht="21.6" customHeight="1" x14ac:dyDescent="0.25">
      <c r="A93" s="74" t="s">
        <v>152</v>
      </c>
      <c r="B93" s="74"/>
      <c r="C93" s="73"/>
      <c r="D93" s="73"/>
      <c r="E93" s="121">
        <f>C83</f>
        <v>347</v>
      </c>
      <c r="F93" s="121"/>
      <c r="G93" s="121"/>
      <c r="J93"/>
    </row>
    <row r="94" spans="1:37" ht="21.6" customHeight="1" x14ac:dyDescent="0.25">
      <c r="A94" s="74"/>
      <c r="B94" s="74"/>
      <c r="C94" s="81" t="s">
        <v>153</v>
      </c>
      <c r="D94" s="81"/>
      <c r="E94" s="84">
        <f>('October 2024 - December 2024'!E136+E13)-SUM(E88:E93)</f>
        <v>860.69999999999936</v>
      </c>
      <c r="F94" s="84"/>
      <c r="G94" s="84"/>
      <c r="J94"/>
    </row>
    <row r="95" spans="1:37" ht="13.5" customHeight="1" x14ac:dyDescent="0.25">
      <c r="J95"/>
    </row>
    <row r="96" spans="1:37" ht="21.6" customHeight="1" x14ac:dyDescent="0.25">
      <c r="A96" s="78" t="s">
        <v>312</v>
      </c>
      <c r="B96" s="78"/>
      <c r="C96" s="78"/>
      <c r="D96" s="78"/>
      <c r="E96" s="78"/>
      <c r="F96" s="78"/>
      <c r="G96" s="78"/>
      <c r="J96"/>
    </row>
    <row r="97" spans="1:37" ht="21.6" customHeight="1" x14ac:dyDescent="0.25">
      <c r="A97" s="78" t="s">
        <v>151</v>
      </c>
      <c r="B97" s="78"/>
      <c r="C97" s="78" t="s">
        <v>30</v>
      </c>
      <c r="D97" s="78"/>
      <c r="E97" s="78" t="s">
        <v>31</v>
      </c>
      <c r="F97" s="78"/>
      <c r="G97" s="78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74" t="s">
        <v>313</v>
      </c>
      <c r="B98" s="74"/>
      <c r="C98" s="73"/>
      <c r="D98" s="73"/>
      <c r="E98" s="84">
        <f>E94</f>
        <v>860.69999999999936</v>
      </c>
      <c r="F98" s="84"/>
      <c r="G98" s="84"/>
      <c r="J98"/>
    </row>
    <row r="99" spans="1:37" ht="43.15" customHeight="1" x14ac:dyDescent="0.25">
      <c r="A99" s="108" t="s">
        <v>131</v>
      </c>
      <c r="B99" s="109"/>
      <c r="C99" s="80" t="s">
        <v>314</v>
      </c>
      <c r="D99" s="80"/>
      <c r="E99" s="121">
        <v>150</v>
      </c>
      <c r="F99" s="121"/>
      <c r="G99" s="121"/>
      <c r="J99"/>
    </row>
    <row r="100" spans="1:37" ht="64.900000000000006" customHeight="1" x14ac:dyDescent="0.25">
      <c r="A100" s="110"/>
      <c r="B100" s="111"/>
      <c r="C100" s="80" t="s">
        <v>509</v>
      </c>
      <c r="D100" s="80"/>
      <c r="E100" s="121">
        <v>0</v>
      </c>
      <c r="F100" s="121"/>
      <c r="G100" s="121"/>
      <c r="J100"/>
    </row>
    <row r="101" spans="1:37" ht="21.6" customHeight="1" x14ac:dyDescent="0.25">
      <c r="A101" s="110"/>
      <c r="B101" s="111"/>
      <c r="C101" s="106" t="s">
        <v>526</v>
      </c>
      <c r="D101" s="105"/>
      <c r="E101" s="122">
        <v>500</v>
      </c>
      <c r="F101" s="123"/>
      <c r="G101" s="124"/>
      <c r="J101"/>
    </row>
    <row r="102" spans="1:37" ht="120" customHeight="1" x14ac:dyDescent="0.25">
      <c r="A102" s="112"/>
      <c r="B102" s="113"/>
      <c r="C102" s="106" t="s">
        <v>549</v>
      </c>
      <c r="D102" s="105"/>
      <c r="E102" s="121">
        <v>500.2</v>
      </c>
      <c r="F102" s="121"/>
      <c r="G102" s="121"/>
      <c r="H102" s="31"/>
      <c r="J102"/>
    </row>
    <row r="103" spans="1:37" ht="21.6" customHeight="1" x14ac:dyDescent="0.25">
      <c r="A103" s="74" t="s">
        <v>152</v>
      </c>
      <c r="B103" s="74"/>
      <c r="C103" s="125"/>
      <c r="D103" s="125"/>
      <c r="E103" s="121">
        <f>C83</f>
        <v>347</v>
      </c>
      <c r="F103" s="121"/>
      <c r="G103" s="121"/>
      <c r="J103"/>
    </row>
    <row r="104" spans="1:37" ht="21.6" customHeight="1" x14ac:dyDescent="0.25">
      <c r="A104" s="74"/>
      <c r="B104" s="74"/>
      <c r="C104" s="77" t="s">
        <v>163</v>
      </c>
      <c r="D104" s="77"/>
      <c r="E104" s="84">
        <f>(E20+E98)-SUM(E99:E103)</f>
        <v>1836.4999999999993</v>
      </c>
      <c r="F104" s="84"/>
      <c r="G104" s="84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78" t="s">
        <v>315</v>
      </c>
      <c r="B107" s="78"/>
      <c r="C107" s="78"/>
      <c r="D107" s="78"/>
      <c r="E107" s="78"/>
      <c r="F107" s="78"/>
      <c r="G107" s="78"/>
      <c r="J107"/>
    </row>
    <row r="108" spans="1:37" ht="21.6" customHeight="1" x14ac:dyDescent="0.25">
      <c r="A108" s="78" t="s">
        <v>151</v>
      </c>
      <c r="B108" s="78"/>
      <c r="C108" s="78" t="s">
        <v>30</v>
      </c>
      <c r="D108" s="78"/>
      <c r="E108" s="78" t="s">
        <v>31</v>
      </c>
      <c r="F108" s="78"/>
      <c r="G108" s="78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74" t="s">
        <v>316</v>
      </c>
      <c r="B109" s="74"/>
      <c r="C109" s="73"/>
      <c r="D109" s="73"/>
      <c r="E109" s="84">
        <f>E104</f>
        <v>1836.4999999999993</v>
      </c>
      <c r="F109" s="84"/>
      <c r="G109" s="84"/>
      <c r="J109"/>
    </row>
    <row r="110" spans="1:37" ht="21.6" customHeight="1" x14ac:dyDescent="0.25">
      <c r="A110" s="108" t="s">
        <v>131</v>
      </c>
      <c r="B110" s="109"/>
      <c r="C110" s="73" t="s">
        <v>529</v>
      </c>
      <c r="D110" s="73"/>
      <c r="E110" s="121">
        <v>500</v>
      </c>
      <c r="F110" s="121"/>
      <c r="G110" s="121"/>
      <c r="J110"/>
    </row>
    <row r="111" spans="1:37" ht="21.6" customHeight="1" x14ac:dyDescent="0.25">
      <c r="A111" s="110"/>
      <c r="B111" s="111"/>
      <c r="C111" s="80" t="s">
        <v>317</v>
      </c>
      <c r="D111" s="80"/>
      <c r="E111" s="121">
        <v>0</v>
      </c>
      <c r="F111" s="121"/>
      <c r="G111" s="121"/>
      <c r="J111"/>
    </row>
    <row r="112" spans="1:37" ht="120" customHeight="1" x14ac:dyDescent="0.25">
      <c r="A112" s="112"/>
      <c r="B112" s="113"/>
      <c r="C112" s="106" t="s">
        <v>547</v>
      </c>
      <c r="D112" s="105"/>
      <c r="E112" s="121">
        <v>500.2</v>
      </c>
      <c r="F112" s="121"/>
      <c r="G112" s="121"/>
      <c r="H112" s="31"/>
      <c r="J112"/>
    </row>
    <row r="113" spans="1:7" ht="21.6" customHeight="1" x14ac:dyDescent="0.25">
      <c r="A113" s="74" t="s">
        <v>152</v>
      </c>
      <c r="B113" s="74"/>
      <c r="C113" s="73"/>
      <c r="D113" s="73"/>
      <c r="E113" s="121">
        <f>C83</f>
        <v>347</v>
      </c>
      <c r="F113" s="121"/>
      <c r="G113" s="121"/>
    </row>
    <row r="114" spans="1:7" ht="21.6" customHeight="1" x14ac:dyDescent="0.25">
      <c r="A114" s="74"/>
      <c r="B114" s="74"/>
      <c r="C114" s="77" t="s">
        <v>163</v>
      </c>
      <c r="D114" s="77"/>
      <c r="E114" s="84">
        <f>(E26+E109)-SUM(E110:E113)</f>
        <v>2894.2999999999993</v>
      </c>
      <c r="F114" s="84"/>
      <c r="G114" s="84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E97:G97"/>
    <mergeCell ref="C110:D110"/>
    <mergeCell ref="E110:G110"/>
    <mergeCell ref="C111:D111"/>
    <mergeCell ref="E111:G111"/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5" zoomScaleNormal="100" workbookViewId="0">
      <selection activeCell="G106" sqref="G10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94" t="s">
        <v>318</v>
      </c>
      <c r="B1" s="94"/>
      <c r="C1" s="94"/>
      <c r="D1" s="94"/>
      <c r="E1" s="94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6121.7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03" t="s">
        <v>22</v>
      </c>
      <c r="B4" s="103"/>
      <c r="C4" s="6">
        <f>SUM(C3)</f>
        <v>6121.7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77" t="s">
        <v>24</v>
      </c>
      <c r="B5" s="77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8" t="s">
        <v>319</v>
      </c>
      <c r="B8" s="88"/>
      <c r="C8" s="88"/>
      <c r="D8" s="88"/>
      <c r="E8" s="88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3" t="s">
        <v>35</v>
      </c>
      <c r="D10" s="73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0" t="s">
        <v>35</v>
      </c>
      <c r="D11" s="80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3" t="s">
        <v>201</v>
      </c>
      <c r="D12" s="73"/>
      <c r="E12" s="6">
        <v>0</v>
      </c>
    </row>
    <row r="13" spans="1:25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8" t="s">
        <v>323</v>
      </c>
      <c r="B15" s="88"/>
      <c r="C15" s="88"/>
      <c r="D15" s="88"/>
      <c r="E15" s="88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89" t="s">
        <v>30</v>
      </c>
      <c r="D16" s="8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3" t="s">
        <v>35</v>
      </c>
      <c r="D17" s="73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0" t="s">
        <v>35</v>
      </c>
      <c r="D18" s="80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0" t="s">
        <v>35</v>
      </c>
      <c r="D19" s="80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3" t="s">
        <v>201</v>
      </c>
      <c r="D20" s="73"/>
      <c r="E20" s="6">
        <v>0</v>
      </c>
    </row>
    <row r="21" spans="1:25" ht="21.6" customHeight="1" x14ac:dyDescent="0.25">
      <c r="A21" s="85"/>
      <c r="B21" s="85"/>
      <c r="C21" s="77" t="s">
        <v>37</v>
      </c>
      <c r="D21" s="77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8" t="s">
        <v>328</v>
      </c>
      <c r="B23" s="88"/>
      <c r="C23" s="88"/>
      <c r="D23" s="88"/>
      <c r="E23" s="88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3" t="s">
        <v>35</v>
      </c>
      <c r="D25" s="73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3" t="s">
        <v>201</v>
      </c>
      <c r="D26" s="73"/>
      <c r="E26" s="6">
        <v>0</v>
      </c>
    </row>
    <row r="27" spans="1:25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331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2" t="s">
        <v>71</v>
      </c>
      <c r="B34" s="82"/>
      <c r="C34" s="82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2" t="s">
        <v>281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2" t="s">
        <v>92</v>
      </c>
      <c r="B47" s="82"/>
      <c r="C47" s="82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2" t="s">
        <v>102</v>
      </c>
      <c r="B51" s="82"/>
      <c r="C51" s="82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2" t="s">
        <v>112</v>
      </c>
      <c r="B56" s="82"/>
      <c r="C56" s="82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2" t="s">
        <v>116</v>
      </c>
      <c r="B59" s="82"/>
      <c r="C59" s="82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78" t="s">
        <v>332</v>
      </c>
      <c r="B87" s="78"/>
      <c r="C87" s="78"/>
      <c r="D87" s="78"/>
      <c r="E87" s="78"/>
      <c r="H87"/>
    </row>
    <row r="88" spans="1:8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  <c r="H88"/>
    </row>
    <row r="89" spans="1:8" ht="21.6" customHeight="1" x14ac:dyDescent="0.25">
      <c r="A89" s="108" t="s">
        <v>131</v>
      </c>
      <c r="B89" s="109"/>
      <c r="C89" s="126" t="s">
        <v>529</v>
      </c>
      <c r="D89" s="73"/>
      <c r="E89" s="23">
        <v>500</v>
      </c>
      <c r="H89"/>
    </row>
    <row r="90" spans="1:8" ht="21.6" customHeight="1" x14ac:dyDescent="0.25">
      <c r="A90" s="110"/>
      <c r="B90" s="111"/>
      <c r="C90" s="73" t="s">
        <v>317</v>
      </c>
      <c r="D90" s="73"/>
      <c r="E90" s="23">
        <v>0</v>
      </c>
      <c r="H90"/>
    </row>
    <row r="91" spans="1:8" ht="120" customHeight="1" x14ac:dyDescent="0.25">
      <c r="A91" s="112"/>
      <c r="B91" s="113"/>
      <c r="C91" s="106" t="s">
        <v>547</v>
      </c>
      <c r="D91" s="105"/>
      <c r="E91" s="23">
        <v>500.2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2025 - March 2025'!E114+E13)-SUM(E89:E92)</f>
        <v>4020.0999999999995</v>
      </c>
      <c r="H93"/>
    </row>
    <row r="94" spans="1:8" ht="13.5" customHeight="1" x14ac:dyDescent="0.25">
      <c r="H94"/>
    </row>
    <row r="95" spans="1:8" ht="21.6" customHeight="1" x14ac:dyDescent="0.25">
      <c r="A95" s="78" t="s">
        <v>333</v>
      </c>
      <c r="B95" s="78"/>
      <c r="C95" s="78"/>
      <c r="D95" s="78"/>
      <c r="E95" s="78"/>
      <c r="H95"/>
    </row>
    <row r="96" spans="1:8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  <c r="H96"/>
    </row>
    <row r="97" spans="1:8" ht="21.6" customHeight="1" x14ac:dyDescent="0.25">
      <c r="A97" s="74" t="s">
        <v>334</v>
      </c>
      <c r="B97" s="74"/>
      <c r="C97" s="73"/>
      <c r="D97" s="73"/>
      <c r="E97" s="6">
        <f>E93</f>
        <v>4020.0999999999995</v>
      </c>
      <c r="H97"/>
    </row>
    <row r="98" spans="1:8" ht="21.6" customHeight="1" x14ac:dyDescent="0.25">
      <c r="A98" s="108" t="s">
        <v>131</v>
      </c>
      <c r="B98" s="109"/>
      <c r="C98" s="126" t="s">
        <v>529</v>
      </c>
      <c r="D98" s="73"/>
      <c r="E98" s="23">
        <v>500</v>
      </c>
      <c r="H98"/>
    </row>
    <row r="99" spans="1:8" ht="90" customHeight="1" x14ac:dyDescent="0.25">
      <c r="A99" s="110"/>
      <c r="B99" s="111"/>
      <c r="C99" s="80" t="s">
        <v>550</v>
      </c>
      <c r="D99" s="80"/>
      <c r="E99" s="23">
        <v>150</v>
      </c>
      <c r="H99"/>
    </row>
    <row r="100" spans="1:8" ht="120" customHeight="1" x14ac:dyDescent="0.25">
      <c r="A100" s="112"/>
      <c r="B100" s="113"/>
      <c r="C100" s="106" t="s">
        <v>547</v>
      </c>
      <c r="D100" s="105"/>
      <c r="E100" s="23">
        <v>500.2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5063.8999999999996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8" t="s">
        <v>335</v>
      </c>
      <c r="B105" s="78"/>
      <c r="C105" s="78"/>
      <c r="D105" s="78"/>
      <c r="E105" s="78"/>
      <c r="H105"/>
    </row>
    <row r="106" spans="1:8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  <c r="H106"/>
    </row>
    <row r="107" spans="1:8" ht="21.6" customHeight="1" x14ac:dyDescent="0.25">
      <c r="A107" s="74" t="s">
        <v>336</v>
      </c>
      <c r="B107" s="74"/>
      <c r="C107" s="73"/>
      <c r="D107" s="73"/>
      <c r="E107" s="6">
        <f>E102</f>
        <v>5063.8999999999996</v>
      </c>
      <c r="H107"/>
    </row>
    <row r="108" spans="1:8" ht="21.6" customHeight="1" x14ac:dyDescent="0.25">
      <c r="A108" s="108" t="s">
        <v>131</v>
      </c>
      <c r="B108" s="109"/>
      <c r="C108" s="126" t="s">
        <v>529</v>
      </c>
      <c r="D108" s="73"/>
      <c r="E108" s="23">
        <v>500</v>
      </c>
      <c r="H108"/>
    </row>
    <row r="109" spans="1:8" ht="90" customHeight="1" x14ac:dyDescent="0.25">
      <c r="A109" s="110"/>
      <c r="B109" s="111"/>
      <c r="C109" s="80" t="s">
        <v>551</v>
      </c>
      <c r="D109" s="73"/>
      <c r="E109" s="23">
        <v>0</v>
      </c>
      <c r="H109"/>
    </row>
    <row r="110" spans="1:8" ht="120" customHeight="1" x14ac:dyDescent="0.25">
      <c r="A110" s="112"/>
      <c r="B110" s="113"/>
      <c r="C110" s="106" t="s">
        <v>547</v>
      </c>
      <c r="D110" s="105"/>
      <c r="E110" s="23">
        <v>500.2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  <c r="H111"/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6121.7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2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94" t="s">
        <v>337</v>
      </c>
      <c r="B1" s="94"/>
      <c r="C1" s="94"/>
      <c r="D1" s="94"/>
      <c r="E1" s="94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10699.7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03" t="s">
        <v>22</v>
      </c>
      <c r="B4" s="103"/>
      <c r="C4" s="6">
        <f>SUM(C3)</f>
        <v>10699.7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7" t="s">
        <v>24</v>
      </c>
      <c r="B5" s="77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8" t="s">
        <v>338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0" t="s">
        <v>35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0" t="s">
        <v>35</v>
      </c>
      <c r="D12" s="80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73" t="s">
        <v>201</v>
      </c>
      <c r="D13" s="73"/>
      <c r="E13" s="6">
        <v>0</v>
      </c>
    </row>
    <row r="14" spans="1:49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8" t="s">
        <v>343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0" t="s">
        <v>35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8" t="s">
        <v>347</v>
      </c>
      <c r="B23" s="88"/>
      <c r="C23" s="88"/>
      <c r="D23" s="88"/>
      <c r="E23" s="8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350</v>
      </c>
      <c r="B32" s="83"/>
      <c r="C32" s="83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2" t="s">
        <v>71</v>
      </c>
      <c r="B34" s="82"/>
      <c r="C34" s="82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2" t="s">
        <v>281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2" t="s">
        <v>92</v>
      </c>
      <c r="B47" s="82"/>
      <c r="C47" s="82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8" t="s">
        <v>351</v>
      </c>
      <c r="B87" s="128"/>
      <c r="C87" s="128"/>
      <c r="D87" s="128"/>
      <c r="E87" s="128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530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('April 2025 - June 2025'!E112+E14)-SUM(E89:E92)</f>
        <v>7665.7000000000007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8" t="s">
        <v>353</v>
      </c>
      <c r="B95" s="128"/>
      <c r="C95" s="128"/>
      <c r="D95" s="128"/>
      <c r="E95" s="128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354</v>
      </c>
      <c r="B97" s="74"/>
      <c r="C97" s="73"/>
      <c r="D97" s="73"/>
      <c r="E97" s="6">
        <f>E93</f>
        <v>7665.7000000000007</v>
      </c>
      <c r="H97"/>
    </row>
    <row r="98" spans="1:8" ht="43.15" customHeight="1" x14ac:dyDescent="0.25">
      <c r="A98" s="108" t="s">
        <v>131</v>
      </c>
      <c r="B98" s="109"/>
      <c r="C98" s="80" t="s">
        <v>355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126" t="s">
        <v>530</v>
      </c>
      <c r="D99" s="73"/>
      <c r="E99" s="23">
        <v>500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9141.7000000000007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356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357</v>
      </c>
      <c r="B107" s="74"/>
      <c r="C107" s="73"/>
      <c r="D107" s="73"/>
      <c r="E107" s="6">
        <f>E102</f>
        <v>9141.7000000000007</v>
      </c>
      <c r="H107"/>
    </row>
    <row r="108" spans="1:8" ht="21.6" customHeight="1" x14ac:dyDescent="0.25">
      <c r="A108" s="108" t="s">
        <v>131</v>
      </c>
      <c r="B108" s="109"/>
      <c r="C108" s="73" t="s">
        <v>358</v>
      </c>
      <c r="D108" s="73"/>
      <c r="E108" s="23">
        <v>0</v>
      </c>
      <c r="H108"/>
    </row>
    <row r="109" spans="1:8" ht="21.6" customHeight="1" x14ac:dyDescent="0.25">
      <c r="A109" s="110"/>
      <c r="B109" s="111"/>
      <c r="C109" s="126" t="s">
        <v>530</v>
      </c>
      <c r="D109" s="73"/>
      <c r="E109" s="23">
        <v>500</v>
      </c>
      <c r="H109"/>
    </row>
    <row r="110" spans="1:8" ht="39.950000000000003" customHeight="1" x14ac:dyDescent="0.25">
      <c r="A110" s="112"/>
      <c r="B110" s="113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10699.7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94" t="s">
        <v>359</v>
      </c>
      <c r="B1" s="94"/>
      <c r="C1" s="94"/>
      <c r="D1" s="94"/>
      <c r="E1" s="94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15427.7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03" t="s">
        <v>22</v>
      </c>
      <c r="B4" s="103"/>
      <c r="C4" s="6">
        <f>SUM(C3)</f>
        <v>15427.7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7" t="s">
        <v>24</v>
      </c>
      <c r="B5" s="77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73" t="s">
        <v>35</v>
      </c>
      <c r="D10" s="73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0" t="s">
        <v>35</v>
      </c>
      <c r="D11" s="80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0" t="s">
        <v>35</v>
      </c>
      <c r="D12" s="80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73" t="s">
        <v>201</v>
      </c>
      <c r="D13" s="73"/>
      <c r="E13" s="6">
        <v>0</v>
      </c>
    </row>
    <row r="14" spans="1:26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0" t="s">
        <v>35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9" t="s">
        <v>30</v>
      </c>
      <c r="D24" s="8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73" t="s">
        <v>201</v>
      </c>
      <c r="D26" s="73"/>
      <c r="E26" s="6">
        <v>0</v>
      </c>
    </row>
    <row r="27" spans="1:2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372</v>
      </c>
      <c r="B32" s="83"/>
      <c r="C32" s="83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2" t="s">
        <v>71</v>
      </c>
      <c r="B34" s="82"/>
      <c r="C34" s="82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2" t="s">
        <v>281</v>
      </c>
      <c r="B39" s="82"/>
      <c r="C39" s="82"/>
    </row>
    <row r="40" spans="1:5" ht="21.6" customHeight="1" x14ac:dyDescent="0.25">
      <c r="A40" s="82"/>
      <c r="B40" s="82"/>
      <c r="C40" s="82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2" t="s">
        <v>92</v>
      </c>
      <c r="B47" s="82"/>
      <c r="C47" s="82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373</v>
      </c>
      <c r="B87" s="127"/>
      <c r="C87" s="127"/>
      <c r="D87" s="127"/>
      <c r="E87" s="127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352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531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('July 2025 - September 2025'!E112+E14)-SUM(E89:E92)</f>
        <v>12243.7</v>
      </c>
      <c r="H93"/>
    </row>
    <row r="94" spans="1:8" ht="21.6" customHeight="1" x14ac:dyDescent="0.25">
      <c r="H94"/>
    </row>
    <row r="95" spans="1:8" ht="21.6" customHeight="1" x14ac:dyDescent="0.25">
      <c r="A95" s="127" t="s">
        <v>374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375</v>
      </c>
      <c r="B97" s="74"/>
      <c r="C97" s="73"/>
      <c r="D97" s="73"/>
      <c r="E97" s="6">
        <f>E93</f>
        <v>12243.7</v>
      </c>
      <c r="H97"/>
    </row>
    <row r="98" spans="1:8" ht="21.6" customHeight="1" x14ac:dyDescent="0.25">
      <c r="A98" s="108" t="s">
        <v>131</v>
      </c>
      <c r="B98" s="109"/>
      <c r="C98" s="80" t="s">
        <v>358</v>
      </c>
      <c r="D98" s="80"/>
      <c r="E98" s="23">
        <v>0</v>
      </c>
      <c r="H98"/>
    </row>
    <row r="99" spans="1:8" ht="21.6" customHeight="1" x14ac:dyDescent="0.25">
      <c r="A99" s="110"/>
      <c r="B99" s="111"/>
      <c r="C99" s="73" t="s">
        <v>530</v>
      </c>
      <c r="D99" s="73"/>
      <c r="E99" s="23">
        <v>500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9"/>
      <c r="D101" s="79"/>
      <c r="E101" s="23">
        <f>C84</f>
        <v>347</v>
      </c>
      <c r="H101"/>
    </row>
    <row r="102" spans="1:8" ht="21.6" customHeight="1" x14ac:dyDescent="0.25">
      <c r="A102" s="74"/>
      <c r="B102" s="74"/>
      <c r="C102" s="77" t="s">
        <v>163</v>
      </c>
      <c r="D102" s="77"/>
      <c r="E102" s="6">
        <f>(E21+E97)-SUM(E98:E101)</f>
        <v>13869.7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377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378</v>
      </c>
      <c r="B107" s="74"/>
      <c r="C107" s="73"/>
      <c r="D107" s="73"/>
      <c r="E107" s="6">
        <f>E102</f>
        <v>13869.7</v>
      </c>
      <c r="H107"/>
    </row>
    <row r="108" spans="1:8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0"/>
      <c r="B109" s="111"/>
      <c r="C109" s="73" t="s">
        <v>530</v>
      </c>
      <c r="D109" s="73"/>
      <c r="E109" s="23">
        <v>500</v>
      </c>
      <c r="H109"/>
    </row>
    <row r="110" spans="1:8" ht="39.950000000000003" customHeight="1" x14ac:dyDescent="0.25">
      <c r="A110" s="112"/>
      <c r="B110" s="113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15427.7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94" t="s">
        <v>379</v>
      </c>
      <c r="B1" s="94"/>
      <c r="C1" s="94"/>
      <c r="D1" s="94"/>
      <c r="E1" s="94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20155.7</v>
      </c>
      <c r="D3" s="12"/>
      <c r="E3" s="12"/>
      <c r="F3" s="15"/>
    </row>
    <row r="4" spans="1:6" ht="21.6" customHeight="1" x14ac:dyDescent="0.25">
      <c r="A4" s="77" t="s">
        <v>22</v>
      </c>
      <c r="B4" s="77"/>
      <c r="C4" s="6">
        <f>SUM(C3)</f>
        <v>20155.7</v>
      </c>
      <c r="D4" s="12"/>
      <c r="E4" s="12"/>
      <c r="F4" s="15"/>
    </row>
    <row r="5" spans="1:6" ht="21.6" customHeight="1" x14ac:dyDescent="0.25">
      <c r="A5" s="77" t="s">
        <v>24</v>
      </c>
      <c r="B5" s="77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8" t="s">
        <v>380</v>
      </c>
      <c r="B8" s="88"/>
      <c r="C8" s="88"/>
      <c r="D8" s="88"/>
      <c r="E8" s="88"/>
      <c r="F8" s="15"/>
    </row>
    <row r="9" spans="1:6" ht="21.6" customHeight="1" x14ac:dyDescent="0.25">
      <c r="A9" s="1" t="s">
        <v>4</v>
      </c>
      <c r="B9" s="1" t="s">
        <v>29</v>
      </c>
      <c r="C9" s="89" t="s">
        <v>30</v>
      </c>
      <c r="D9" s="8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73" t="s">
        <v>35</v>
      </c>
      <c r="D10" s="73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0" t="s">
        <v>35</v>
      </c>
      <c r="D11" s="80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0" t="s">
        <v>35</v>
      </c>
      <c r="D12" s="80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73" t="s">
        <v>201</v>
      </c>
      <c r="D13" s="73"/>
      <c r="E13" s="6">
        <v>0</v>
      </c>
    </row>
    <row r="14" spans="1:6" ht="21.6" customHeight="1" x14ac:dyDescent="0.25">
      <c r="A14" s="85"/>
      <c r="B14" s="85"/>
      <c r="C14" s="77" t="s">
        <v>37</v>
      </c>
      <c r="D14" s="77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8" t="s">
        <v>385</v>
      </c>
      <c r="B16" s="88"/>
      <c r="C16" s="88"/>
      <c r="D16" s="88"/>
      <c r="E16" s="88"/>
      <c r="F16" s="15"/>
    </row>
    <row r="17" spans="1:6" ht="21.6" customHeight="1" x14ac:dyDescent="0.25">
      <c r="A17" s="1" t="s">
        <v>4</v>
      </c>
      <c r="B17" s="1" t="s">
        <v>29</v>
      </c>
      <c r="C17" s="89" t="s">
        <v>30</v>
      </c>
      <c r="D17" s="8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73" t="s">
        <v>35</v>
      </c>
      <c r="D18" s="73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0" t="s">
        <v>35</v>
      </c>
      <c r="D19" s="80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73" t="s">
        <v>201</v>
      </c>
      <c r="D20" s="73"/>
      <c r="E20" s="6">
        <v>0</v>
      </c>
    </row>
    <row r="21" spans="1:6" ht="21.6" customHeight="1" x14ac:dyDescent="0.25">
      <c r="A21" s="85"/>
      <c r="B21" s="85"/>
      <c r="C21" s="77" t="s">
        <v>37</v>
      </c>
      <c r="D21" s="77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89" t="s">
        <v>30</v>
      </c>
      <c r="D24" s="8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73" t="s">
        <v>35</v>
      </c>
      <c r="D25" s="73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73" t="s">
        <v>201</v>
      </c>
      <c r="D26" s="73"/>
      <c r="E26" s="6">
        <v>0</v>
      </c>
    </row>
    <row r="27" spans="1:6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392</v>
      </c>
      <c r="B32" s="83"/>
      <c r="C32" s="83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2" t="s">
        <v>71</v>
      </c>
      <c r="B34" s="82"/>
      <c r="C34" s="82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2" t="s">
        <v>281</v>
      </c>
      <c r="B39" s="82"/>
      <c r="C39" s="82"/>
    </row>
    <row r="40" spans="1:6" ht="21.6" customHeight="1" x14ac:dyDescent="0.25">
      <c r="A40" s="82"/>
      <c r="B40" s="82"/>
      <c r="C40" s="82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2" t="s">
        <v>92</v>
      </c>
      <c r="B47" s="82"/>
      <c r="C47" s="82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2" t="s">
        <v>125</v>
      </c>
      <c r="B65" s="82"/>
      <c r="C65" s="82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2" t="s">
        <v>131</v>
      </c>
      <c r="B70" s="82"/>
      <c r="C70" s="82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82" t="s">
        <v>142</v>
      </c>
      <c r="B77" s="82"/>
      <c r="C77" s="82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78" t="s">
        <v>151</v>
      </c>
      <c r="B88" s="78"/>
      <c r="C88" s="78" t="s">
        <v>30</v>
      </c>
      <c r="D88" s="78"/>
      <c r="E88" s="28" t="s">
        <v>31</v>
      </c>
    </row>
    <row r="89" spans="1:42" ht="43.15" customHeight="1" x14ac:dyDescent="0.25">
      <c r="A89" s="108" t="s">
        <v>131</v>
      </c>
      <c r="B89" s="109"/>
      <c r="C89" s="80" t="s">
        <v>394</v>
      </c>
      <c r="D89" s="80"/>
      <c r="E89" s="23">
        <v>150</v>
      </c>
    </row>
    <row r="90" spans="1:42" ht="21.6" customHeight="1" x14ac:dyDescent="0.25">
      <c r="A90" s="110"/>
      <c r="B90" s="111"/>
      <c r="C90" s="73" t="s">
        <v>530</v>
      </c>
      <c r="D90" s="73"/>
      <c r="E90" s="23">
        <v>500</v>
      </c>
    </row>
    <row r="91" spans="1:42" ht="39.950000000000003" customHeight="1" x14ac:dyDescent="0.25">
      <c r="A91" s="112"/>
      <c r="B91" s="113"/>
      <c r="C91" s="106" t="s">
        <v>545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74" t="s">
        <v>152</v>
      </c>
      <c r="B92" s="74"/>
      <c r="C92" s="73"/>
      <c r="D92" s="73"/>
      <c r="E92" s="23">
        <f>C84</f>
        <v>347</v>
      </c>
    </row>
    <row r="93" spans="1:42" ht="21.6" customHeight="1" x14ac:dyDescent="0.25">
      <c r="A93" s="74"/>
      <c r="B93" s="74"/>
      <c r="C93" s="132" t="s">
        <v>153</v>
      </c>
      <c r="D93" s="132"/>
      <c r="E93" s="6">
        <f>('October 2025 - December 2025'!E112+E14)-SUM(E89:E92)</f>
        <v>16971.7</v>
      </c>
    </row>
    <row r="94" spans="1:42" ht="21.6" customHeight="1" x14ac:dyDescent="0.25"/>
    <row r="95" spans="1:42" ht="21.6" customHeight="1" x14ac:dyDescent="0.25">
      <c r="A95" s="78" t="s">
        <v>395</v>
      </c>
      <c r="B95" s="78"/>
      <c r="C95" s="78"/>
      <c r="D95" s="78"/>
      <c r="E95" s="78"/>
    </row>
    <row r="96" spans="1:42" ht="21.6" customHeight="1" x14ac:dyDescent="0.25">
      <c r="A96" s="78" t="s">
        <v>151</v>
      </c>
      <c r="B96" s="78"/>
      <c r="C96" s="78" t="s">
        <v>30</v>
      </c>
      <c r="D96" s="78"/>
      <c r="E96" s="28" t="s">
        <v>31</v>
      </c>
    </row>
    <row r="97" spans="1:42" ht="21.6" customHeight="1" x14ac:dyDescent="0.25">
      <c r="A97" s="74" t="s">
        <v>396</v>
      </c>
      <c r="B97" s="74"/>
      <c r="C97" s="73"/>
      <c r="D97" s="73"/>
      <c r="E97" s="6">
        <f>E93</f>
        <v>16971.7</v>
      </c>
    </row>
    <row r="98" spans="1:42" ht="21.6" customHeight="1" x14ac:dyDescent="0.25">
      <c r="A98" s="108" t="s">
        <v>131</v>
      </c>
      <c r="B98" s="109"/>
      <c r="C98" s="73" t="s">
        <v>358</v>
      </c>
      <c r="D98" s="73"/>
      <c r="E98" s="23">
        <v>0</v>
      </c>
    </row>
    <row r="99" spans="1:42" ht="21.6" customHeight="1" x14ac:dyDescent="0.25">
      <c r="A99" s="110"/>
      <c r="B99" s="111"/>
      <c r="C99" s="73" t="s">
        <v>530</v>
      </c>
      <c r="D99" s="73"/>
      <c r="E99" s="23">
        <v>500</v>
      </c>
    </row>
    <row r="100" spans="1:42" ht="39.950000000000003" customHeight="1" x14ac:dyDescent="0.25">
      <c r="A100" s="112"/>
      <c r="B100" s="113"/>
      <c r="C100" s="106" t="s">
        <v>545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74" t="s">
        <v>152</v>
      </c>
      <c r="B101" s="74"/>
      <c r="C101" s="73"/>
      <c r="D101" s="73"/>
      <c r="E101" s="23">
        <f>C84</f>
        <v>347</v>
      </c>
    </row>
    <row r="102" spans="1:42" ht="21.6" customHeight="1" x14ac:dyDescent="0.25">
      <c r="A102" s="76"/>
      <c r="B102" s="76"/>
      <c r="C102" s="130" t="s">
        <v>163</v>
      </c>
      <c r="D102" s="130"/>
      <c r="E102" s="6">
        <f>(E21+E97)-SUM(E98:E101)</f>
        <v>18597.7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78" t="s">
        <v>151</v>
      </c>
      <c r="B106" s="78"/>
      <c r="C106" s="78" t="s">
        <v>30</v>
      </c>
      <c r="D106" s="78"/>
      <c r="E106" s="28" t="s">
        <v>31</v>
      </c>
    </row>
    <row r="107" spans="1:42" ht="21.6" customHeight="1" x14ac:dyDescent="0.25">
      <c r="A107" s="74" t="s">
        <v>398</v>
      </c>
      <c r="B107" s="74"/>
      <c r="C107" s="73"/>
      <c r="D107" s="73"/>
      <c r="E107" s="6">
        <f>E102</f>
        <v>18597.7</v>
      </c>
    </row>
    <row r="108" spans="1:42" ht="21.6" customHeight="1" x14ac:dyDescent="0.25">
      <c r="A108" s="108" t="s">
        <v>131</v>
      </c>
      <c r="B108" s="109"/>
      <c r="C108" s="80" t="s">
        <v>358</v>
      </c>
      <c r="D108" s="80"/>
      <c r="E108" s="23">
        <v>0</v>
      </c>
    </row>
    <row r="109" spans="1:42" ht="21.6" customHeight="1" x14ac:dyDescent="0.25">
      <c r="A109" s="110"/>
      <c r="B109" s="111"/>
      <c r="C109" s="73" t="s">
        <v>530</v>
      </c>
      <c r="D109" s="73"/>
      <c r="E109" s="23">
        <v>500</v>
      </c>
    </row>
    <row r="110" spans="1:42" ht="39.950000000000003" customHeight="1" x14ac:dyDescent="0.25">
      <c r="A110" s="112"/>
      <c r="B110" s="113"/>
      <c r="C110" s="106" t="s">
        <v>545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42" ht="21.6" customHeight="1" x14ac:dyDescent="0.25">
      <c r="A112" s="74"/>
      <c r="B112" s="74"/>
      <c r="C112" s="130" t="s">
        <v>163</v>
      </c>
      <c r="D112" s="130"/>
      <c r="E112" s="6">
        <f>(E27+E107)-SUM(E108:E111)</f>
        <v>20155.7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94" t="s">
        <v>399</v>
      </c>
      <c r="B1" s="94"/>
      <c r="C1" s="94"/>
      <c r="D1" s="94"/>
      <c r="E1" s="94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25300.7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03" t="s">
        <v>22</v>
      </c>
      <c r="B4" s="103"/>
      <c r="C4" s="6">
        <f>SUM(C3)</f>
        <v>25300.7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7" t="s">
        <v>24</v>
      </c>
      <c r="B5" s="7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0" t="s">
        <v>35</v>
      </c>
      <c r="D11" s="80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73" t="s">
        <v>201</v>
      </c>
      <c r="D12" s="73"/>
      <c r="E12" s="6">
        <v>0</v>
      </c>
    </row>
    <row r="13" spans="1:33" ht="21.6" customHeight="1" x14ac:dyDescent="0.25">
      <c r="A13" s="85"/>
      <c r="B13" s="85"/>
      <c r="C13" s="77" t="s">
        <v>37</v>
      </c>
      <c r="D13" s="77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0" t="s">
        <v>35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0" t="s">
        <v>35</v>
      </c>
      <c r="D19" s="80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73" t="s">
        <v>201</v>
      </c>
      <c r="D20" s="73"/>
      <c r="E20" s="6">
        <v>0</v>
      </c>
    </row>
    <row r="21" spans="1:33" ht="21.6" customHeight="1" x14ac:dyDescent="0.25">
      <c r="A21" s="85"/>
      <c r="B21" s="85"/>
      <c r="C21" s="77" t="s">
        <v>37</v>
      </c>
      <c r="D21" s="77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73" t="s">
        <v>201</v>
      </c>
      <c r="D26" s="73"/>
      <c r="E26" s="6">
        <v>0</v>
      </c>
    </row>
    <row r="27" spans="1:33" ht="21.6" customHeight="1" x14ac:dyDescent="0.25">
      <c r="A27" s="85"/>
      <c r="B27" s="85"/>
      <c r="C27" s="77" t="s">
        <v>37</v>
      </c>
      <c r="D27" s="7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412</v>
      </c>
      <c r="B32" s="83"/>
      <c r="C32" s="83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2" t="s">
        <v>71</v>
      </c>
      <c r="B34" s="82"/>
      <c r="C34" s="82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2" t="s">
        <v>281</v>
      </c>
      <c r="B39" s="82"/>
      <c r="C39" s="82"/>
    </row>
    <row r="40" spans="1:7" ht="21.6" customHeight="1" x14ac:dyDescent="0.25">
      <c r="A40" s="82"/>
      <c r="B40" s="82"/>
      <c r="C40" s="82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2" t="s">
        <v>92</v>
      </c>
      <c r="B47" s="82"/>
      <c r="C47" s="82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2" t="s">
        <v>102</v>
      </c>
      <c r="B51" s="82"/>
      <c r="C51" s="82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2" t="s">
        <v>112</v>
      </c>
      <c r="B56" s="82"/>
      <c r="C56" s="82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2" t="s">
        <v>116</v>
      </c>
      <c r="B59" s="82"/>
      <c r="C59" s="82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2" t="s">
        <v>125</v>
      </c>
      <c r="B65" s="82"/>
      <c r="C65" s="82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82" t="s">
        <v>131</v>
      </c>
      <c r="B70" s="82"/>
      <c r="C70" s="82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2" t="s">
        <v>142</v>
      </c>
      <c r="B77" s="82"/>
      <c r="C77" s="82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413</v>
      </c>
      <c r="B87" s="127"/>
      <c r="C87" s="127"/>
      <c r="D87" s="127"/>
      <c r="E87" s="127"/>
      <c r="H87"/>
    </row>
    <row r="88" spans="1:8" ht="21.6" customHeight="1" x14ac:dyDescent="0.25">
      <c r="A88" s="128" t="s">
        <v>151</v>
      </c>
      <c r="B88" s="128"/>
      <c r="C88" s="128" t="s">
        <v>30</v>
      </c>
      <c r="D88" s="128"/>
      <c r="E88" s="50" t="s">
        <v>31</v>
      </c>
      <c r="H88"/>
    </row>
    <row r="89" spans="1:8" ht="43.15" customHeight="1" x14ac:dyDescent="0.25">
      <c r="A89" s="108" t="s">
        <v>131</v>
      </c>
      <c r="B89" s="109"/>
      <c r="C89" s="80" t="s">
        <v>314</v>
      </c>
      <c r="D89" s="80"/>
      <c r="E89" s="23">
        <v>150</v>
      </c>
      <c r="H89"/>
    </row>
    <row r="90" spans="1:8" ht="21.6" customHeight="1" x14ac:dyDescent="0.25">
      <c r="A90" s="110"/>
      <c r="B90" s="111"/>
      <c r="C90" s="126" t="s">
        <v>530</v>
      </c>
      <c r="D90" s="73"/>
      <c r="E90" s="23">
        <v>500</v>
      </c>
      <c r="H90"/>
    </row>
    <row r="91" spans="1:8" ht="39.950000000000003" customHeight="1" x14ac:dyDescent="0.25">
      <c r="A91" s="112"/>
      <c r="B91" s="113"/>
      <c r="C91" s="106" t="s">
        <v>545</v>
      </c>
      <c r="D91" s="105"/>
      <c r="E91" s="23">
        <v>0</v>
      </c>
    </row>
    <row r="92" spans="1:8" ht="21.6" customHeight="1" x14ac:dyDescent="0.25">
      <c r="A92" s="74" t="s">
        <v>152</v>
      </c>
      <c r="B92" s="74"/>
      <c r="C92" s="73"/>
      <c r="D92" s="73"/>
      <c r="E92" s="23">
        <f>C84</f>
        <v>347</v>
      </c>
      <c r="H92"/>
    </row>
    <row r="93" spans="1:8" ht="21.6" customHeight="1" x14ac:dyDescent="0.25">
      <c r="A93" s="74"/>
      <c r="B93" s="74"/>
      <c r="C93" s="81" t="s">
        <v>153</v>
      </c>
      <c r="D93" s="81"/>
      <c r="E93" s="6">
        <f>('January 2026 - March 2026'!E112+E13)-SUM(E89:E92)</f>
        <v>21631.7</v>
      </c>
      <c r="H93"/>
    </row>
    <row r="94" spans="1:8" ht="21.6" customHeight="1" x14ac:dyDescent="0.25">
      <c r="H94"/>
    </row>
    <row r="95" spans="1:8" ht="21.6" customHeight="1" x14ac:dyDescent="0.25">
      <c r="A95" s="127" t="s">
        <v>414</v>
      </c>
      <c r="B95" s="127"/>
      <c r="C95" s="127"/>
      <c r="D95" s="127"/>
      <c r="E95" s="127"/>
      <c r="H95"/>
    </row>
    <row r="96" spans="1:8" ht="21.6" customHeight="1" x14ac:dyDescent="0.25">
      <c r="A96" s="128" t="s">
        <v>151</v>
      </c>
      <c r="B96" s="128"/>
      <c r="C96" s="128" t="s">
        <v>30</v>
      </c>
      <c r="D96" s="128"/>
      <c r="E96" s="50" t="s">
        <v>31</v>
      </c>
      <c r="H96"/>
    </row>
    <row r="97" spans="1:8" ht="21.6" customHeight="1" x14ac:dyDescent="0.25">
      <c r="A97" s="74" t="s">
        <v>415</v>
      </c>
      <c r="B97" s="74"/>
      <c r="C97" s="73"/>
      <c r="D97" s="73"/>
      <c r="E97" s="6">
        <f>E93</f>
        <v>21631.7</v>
      </c>
      <c r="H97"/>
    </row>
    <row r="98" spans="1:8" ht="90" customHeight="1" x14ac:dyDescent="0.25">
      <c r="A98" s="108" t="s">
        <v>131</v>
      </c>
      <c r="B98" s="109"/>
      <c r="C98" s="80" t="s">
        <v>416</v>
      </c>
      <c r="D98" s="80"/>
      <c r="E98" s="23">
        <v>150</v>
      </c>
      <c r="H98"/>
    </row>
    <row r="99" spans="1:8" ht="21.6" customHeight="1" x14ac:dyDescent="0.25">
      <c r="A99" s="110"/>
      <c r="B99" s="111"/>
      <c r="C99" s="126" t="s">
        <v>533</v>
      </c>
      <c r="D99" s="73"/>
      <c r="E99" s="23">
        <v>433</v>
      </c>
      <c r="H99"/>
    </row>
    <row r="100" spans="1:8" ht="39.950000000000003" customHeight="1" x14ac:dyDescent="0.25">
      <c r="A100" s="112"/>
      <c r="B100" s="113"/>
      <c r="C100" s="106" t="s">
        <v>545</v>
      </c>
      <c r="D100" s="105"/>
      <c r="E100" s="23">
        <v>0</v>
      </c>
    </row>
    <row r="101" spans="1:8" ht="21.6" customHeight="1" x14ac:dyDescent="0.25">
      <c r="A101" s="74" t="s">
        <v>152</v>
      </c>
      <c r="B101" s="74"/>
      <c r="C101" s="73"/>
      <c r="D101" s="73"/>
      <c r="E101" s="23">
        <f>C84</f>
        <v>347</v>
      </c>
      <c r="H101"/>
    </row>
    <row r="102" spans="1:8" ht="21.6" customHeight="1" x14ac:dyDescent="0.25">
      <c r="A102" s="76"/>
      <c r="B102" s="76"/>
      <c r="C102" s="77" t="s">
        <v>163</v>
      </c>
      <c r="D102" s="77"/>
      <c r="E102" s="6">
        <f>(E21+E97)-SUM(E98:E101)</f>
        <v>23242.7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7" t="s">
        <v>417</v>
      </c>
      <c r="B105" s="127"/>
      <c r="C105" s="127"/>
      <c r="D105" s="127"/>
      <c r="E105" s="127"/>
      <c r="H105"/>
    </row>
    <row r="106" spans="1:8" ht="21.6" customHeight="1" x14ac:dyDescent="0.25">
      <c r="A106" s="128" t="s">
        <v>151</v>
      </c>
      <c r="B106" s="128"/>
      <c r="C106" s="128" t="s">
        <v>30</v>
      </c>
      <c r="D106" s="128"/>
      <c r="E106" s="50" t="s">
        <v>31</v>
      </c>
      <c r="H106"/>
    </row>
    <row r="107" spans="1:8" ht="21.6" customHeight="1" x14ac:dyDescent="0.25">
      <c r="A107" s="74" t="s">
        <v>418</v>
      </c>
      <c r="B107" s="74"/>
      <c r="C107" s="73"/>
      <c r="D107" s="73"/>
      <c r="E107" s="6">
        <f>E102</f>
        <v>23242.7</v>
      </c>
      <c r="H107"/>
    </row>
    <row r="108" spans="1:8" ht="21.6" customHeight="1" x14ac:dyDescent="0.25">
      <c r="A108" s="108" t="s">
        <v>131</v>
      </c>
      <c r="B108" s="109"/>
      <c r="C108" s="73" t="s">
        <v>358</v>
      </c>
      <c r="D108" s="73"/>
      <c r="E108" s="23">
        <v>0</v>
      </c>
      <c r="H108"/>
    </row>
    <row r="109" spans="1:8" ht="21.6" customHeight="1" x14ac:dyDescent="0.25">
      <c r="A109" s="110"/>
      <c r="B109" s="111"/>
      <c r="C109" s="126" t="s">
        <v>527</v>
      </c>
      <c r="D109" s="73"/>
      <c r="E109" s="23">
        <v>0</v>
      </c>
    </row>
    <row r="110" spans="1:8" ht="39.950000000000003" customHeight="1" x14ac:dyDescent="0.25">
      <c r="A110" s="112"/>
      <c r="B110" s="113"/>
      <c r="C110" s="106" t="s">
        <v>545</v>
      </c>
      <c r="D110" s="105"/>
      <c r="E110" s="23">
        <v>0</v>
      </c>
    </row>
    <row r="111" spans="1:8" ht="21.6" customHeight="1" x14ac:dyDescent="0.25">
      <c r="A111" s="74" t="s">
        <v>152</v>
      </c>
      <c r="B111" s="74"/>
      <c r="C111" s="73"/>
      <c r="D111" s="73"/>
      <c r="E111" s="23">
        <f>C84</f>
        <v>347</v>
      </c>
    </row>
    <row r="112" spans="1:8" ht="21.6" customHeight="1" x14ac:dyDescent="0.25">
      <c r="A112" s="74"/>
      <c r="B112" s="74"/>
      <c r="C112" s="77" t="s">
        <v>163</v>
      </c>
      <c r="D112" s="77"/>
      <c r="E112" s="6">
        <f>(E27+E107)-SUM(E108:E111)</f>
        <v>25300.7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2024-12-17T17:01:30Z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