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630E3A54-39AA-4E55-A7B1-27CBFC9181F5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3" l="1"/>
  <c r="E42" i="2"/>
  <c r="E15" i="2"/>
  <c r="E25" i="1"/>
  <c r="E43" i="3"/>
  <c r="C11" i="1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4" i="3"/>
  <c r="C91" i="3"/>
  <c r="C85" i="3"/>
  <c r="C80" i="3"/>
  <c r="C74" i="3"/>
  <c r="C71" i="3"/>
  <c r="C66" i="3"/>
  <c r="C62" i="3"/>
  <c r="C54" i="3"/>
  <c r="E16" i="3"/>
  <c r="H134" i="2"/>
  <c r="C93" i="2"/>
  <c r="C94" i="3" s="1"/>
  <c r="C77" i="4" s="1"/>
  <c r="C90" i="2"/>
  <c r="C84" i="2"/>
  <c r="C79" i="2"/>
  <c r="C73" i="2"/>
  <c r="C70" i="2"/>
  <c r="C65" i="2"/>
  <c r="C61" i="2"/>
  <c r="C53" i="2"/>
  <c r="E28" i="2"/>
  <c r="E95" i="1"/>
  <c r="E99" i="1" s="1"/>
  <c r="C85" i="1"/>
  <c r="C95" i="2" s="1"/>
  <c r="C96" i="3" s="1"/>
  <c r="C79" i="4" s="1"/>
  <c r="C84" i="1"/>
  <c r="C80" i="1"/>
  <c r="C74" i="1"/>
  <c r="C69" i="1"/>
  <c r="C63" i="1"/>
  <c r="C60" i="1"/>
  <c r="C55" i="1"/>
  <c r="C51" i="1"/>
  <c r="C45" i="1"/>
  <c r="E37" i="1"/>
  <c r="E17" i="1"/>
  <c r="F11" i="1"/>
  <c r="C91" i="2" l="1"/>
  <c r="C99" i="2" s="1"/>
  <c r="E130" i="2" s="1"/>
  <c r="C88" i="1"/>
  <c r="I46" i="1" s="1"/>
  <c r="C83" i="12"/>
  <c r="C5" i="12" s="1"/>
  <c r="I58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1" i="1"/>
  <c r="C89" i="1" s="1"/>
  <c r="E106" i="1" s="1"/>
  <c r="E107" i="1" s="1"/>
  <c r="C76" i="13"/>
  <c r="C84" i="13" s="1"/>
  <c r="E101" i="13" s="1"/>
  <c r="C76" i="8"/>
  <c r="C84" i="8" s="1"/>
  <c r="E92" i="8" s="1"/>
  <c r="C92" i="3"/>
  <c r="C100" i="3" s="1"/>
  <c r="E125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I47" i="1"/>
  <c r="C12" i="1"/>
  <c r="C99" i="3"/>
  <c r="C5" i="3" s="1"/>
  <c r="I49" i="1" s="1"/>
  <c r="C78" i="13"/>
  <c r="C83" i="13" s="1"/>
  <c r="C5" i="13" s="1"/>
  <c r="I59" i="1" s="1"/>
  <c r="C98" i="2"/>
  <c r="C5" i="2" s="1"/>
  <c r="I48" i="1" s="1"/>
  <c r="E116" i="2" l="1"/>
  <c r="E145" i="2"/>
  <c r="C82" i="4"/>
  <c r="C5" i="4" s="1"/>
  <c r="I50" i="1" s="1"/>
  <c r="C83" i="6"/>
  <c r="C5" i="6" s="1"/>
  <c r="I52" i="1" s="1"/>
  <c r="C83" i="5"/>
  <c r="C5" i="5" s="1"/>
  <c r="I51" i="1" s="1"/>
  <c r="E92" i="13"/>
  <c r="E126" i="1"/>
  <c r="E94" i="1"/>
  <c r="E111" i="13"/>
  <c r="E101" i="8"/>
  <c r="E111" i="8"/>
  <c r="E92" i="6"/>
  <c r="E114" i="3"/>
  <c r="E139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3" i="1" s="1"/>
  <c r="C78" i="8"/>
  <c r="C78" i="9" s="1"/>
  <c r="E112" i="1"/>
  <c r="I4" i="1"/>
  <c r="E127" i="1" l="1"/>
  <c r="E117" i="2" s="1"/>
  <c r="C83" i="8"/>
  <c r="C5" i="8" s="1"/>
  <c r="I54" i="1" s="1"/>
  <c r="I5" i="1" l="1"/>
  <c r="E121" i="2"/>
  <c r="E131" i="2" s="1"/>
  <c r="I6" i="1"/>
  <c r="C78" i="10"/>
  <c r="C83" i="9"/>
  <c r="C5" i="9" s="1"/>
  <c r="I55" i="1" s="1"/>
  <c r="C79" i="11" l="1"/>
  <c r="C84" i="11" s="1"/>
  <c r="C5" i="11" s="1"/>
  <c r="I57" i="1" s="1"/>
  <c r="C83" i="10"/>
  <c r="C5" i="10" s="1"/>
  <c r="I56" i="1" s="1"/>
  <c r="I7" i="1"/>
  <c r="E136" i="2"/>
  <c r="E146" i="2" s="1"/>
  <c r="I8" i="1" l="1"/>
  <c r="E105" i="3"/>
  <c r="E115" i="3"/>
  <c r="C3" i="2"/>
  <c r="C4" i="2" s="1"/>
  <c r="I9" i="1" l="1"/>
  <c r="E119" i="3"/>
  <c r="E126" i="3" s="1"/>
  <c r="E131" i="3" l="1"/>
  <c r="E140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7" i="1"/>
  <c r="C3" i="8"/>
  <c r="C4" i="8" s="1"/>
  <c r="I28" i="1" l="1"/>
  <c r="E97" i="9"/>
  <c r="E102" i="9" s="1"/>
  <c r="I29" i="1" l="1"/>
  <c r="E107" i="9"/>
  <c r="E112" i="9" s="1"/>
  <c r="I30" i="1" s="1"/>
  <c r="E93" i="10" l="1"/>
  <c r="C3" i="9"/>
  <c r="C4" i="9" s="1"/>
  <c r="E97" i="10" l="1"/>
  <c r="E102" i="10" s="1"/>
  <c r="I31" i="1"/>
  <c r="E107" i="10" l="1"/>
  <c r="E112" i="10" s="1"/>
  <c r="I32" i="1"/>
  <c r="E94" i="11" l="1"/>
  <c r="I33" i="1"/>
  <c r="C3" i="10"/>
  <c r="C4" i="10" s="1"/>
  <c r="I34" i="1" l="1"/>
  <c r="E98" i="11"/>
  <c r="E103" i="11" s="1"/>
  <c r="I35" i="1" l="1"/>
  <c r="E108" i="11"/>
  <c r="E113" i="11" s="1"/>
  <c r="E93" i="12" l="1"/>
  <c r="C3" i="11"/>
  <c r="C4" i="11" s="1"/>
  <c r="I36" i="1"/>
  <c r="E97" i="12" l="1"/>
  <c r="E102" i="12" s="1"/>
  <c r="I37" i="1"/>
  <c r="E107" i="12" l="1"/>
  <c r="E112" i="12" s="1"/>
  <c r="I38" i="1"/>
  <c r="E93" i="13" l="1"/>
  <c r="C3" i="12"/>
  <c r="C4" i="12" s="1"/>
  <c r="I39" i="1"/>
  <c r="E97" i="13" l="1"/>
  <c r="E102" i="13" s="1"/>
  <c r="I40" i="1"/>
  <c r="I41" i="1" l="1"/>
  <c r="E107" i="13"/>
  <c r="E112" i="13" s="1"/>
  <c r="I42" i="1" l="1"/>
  <c r="C3" i="13"/>
  <c r="C4" i="13" s="1"/>
</calcChain>
</file>

<file path=xl/sharedStrings.xml><?xml version="1.0" encoding="utf-8"?>
<sst xmlns="http://schemas.openxmlformats.org/spreadsheetml/2006/main" count="2164" uniqueCount="570">
  <si>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</si>
  <si>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</si>
  <si>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</si>
  <si>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</si>
  <si>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</si>
  <si>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</si>
  <si>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</si>
  <si>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</si>
  <si>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</si>
  <si>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</si>
  <si>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</si>
  <si>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</si>
  <si>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</si>
  <si>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</si>
  <si>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</si>
  <si>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</si>
  <si>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</si>
  <si>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</si>
  <si>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</si>
  <si>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</si>
  <si>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</si>
  <si>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</si>
  <si>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</si>
  <si>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</si>
  <si>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</si>
  <si>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</si>
  <si>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</si>
  <si>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</si>
  <si>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</si>
  <si>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</si>
  <si>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</si>
  <si>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</si>
  <si>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</si>
  <si>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</si>
  <si>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</si>
  <si>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</si>
  <si>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</si>
  <si>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</si>
  <si>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</si>
  <si>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</si>
  <si>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</si>
  <si>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</si>
  <si>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</si>
  <si>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</si>
  <si>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</si>
  <si>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</si>
  <si>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</si>
  <si>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</si>
  <si>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</si>
  <si>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</si>
  <si>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</si>
  <si>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</si>
  <si>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</si>
  <si>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</si>
  <si>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</si>
  <si>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</si>
  <si>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</si>
  <si>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</si>
  <si>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</si>
  <si>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</si>
  <si>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</si>
  <si>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</si>
  <si>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</si>
  <si>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</si>
  <si>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</si>
  <si>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</si>
  <si>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</si>
  <si>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</si>
  <si>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</si>
  <si>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</si>
  <si>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</si>
  <si>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</si>
  <si>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</si>
  <si>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</si>
  <si>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</si>
  <si>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</si>
  <si>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</si>
  <si>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</si>
  <si>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</si>
  <si>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</si>
  <si>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</si>
  <si>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</si>
  <si>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</si>
  <si>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</si>
  <si>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</si>
  <si>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</si>
  <si>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</si>
  <si>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</si>
  <si>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</si>
  <si>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</si>
  <si>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</si>
  <si>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</si>
  <si>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</si>
  <si>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</si>
  <si>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</si>
  <si>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</si>
  <si>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</si>
  <si>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</si>
  <si>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</si>
  <si>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</si>
  <si>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</si>
  <si>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</si>
  <si>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</si>
  <si>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</si>
  <si>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</si>
  <si>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</si>
  <si>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</si>
  <si>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</si>
  <si>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</si>
  <si>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</si>
  <si>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</si>
  <si>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</si>
  <si>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</si>
  <si>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</si>
  <si>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</si>
  <si>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</si>
  <si>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</si>
  <si>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</si>
  <si>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</si>
  <si>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</si>
  <si>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</si>
  <si>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</si>
  <si>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</si>
  <si>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</si>
  <si>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</si>
  <si>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</si>
  <si>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</si>
  <si>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</si>
  <si>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</si>
  <si>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</si>
  <si>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</si>
  <si>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</si>
  <si>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</si>
  <si>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</si>
  <si>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</si>
  <si>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</si>
  <si>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</si>
  <si>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</si>
  <si>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</si>
  <si>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</si>
  <si>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</si>
  <si>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</si>
  <si>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</si>
  <si>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</si>
  <si>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</si>
  <si>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</si>
  <si>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</si>
  <si>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</si>
  <si>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</si>
  <si>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</si>
  <si>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</si>
  <si>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</si>
  <si>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</si>
  <si>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</si>
  <si>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</si>
  <si>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</si>
  <si>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</si>
  <si>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</si>
  <si>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</si>
  <si>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</si>
  <si>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</si>
  <si>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</si>
  <si>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</si>
  <si>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</si>
  <si>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</si>
  <si>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</si>
  <si>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</si>
  <si>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</si>
  <si>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</si>
  <si>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</si>
  <si>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</si>
  <si>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</si>
  <si>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</si>
  <si>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</si>
  <si>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</si>
  <si>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</si>
  <si>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</si>
  <si>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</si>
  <si>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</si>
  <si>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</si>
  <si>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</si>
  <si>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</si>
  <si>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</si>
  <si>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</si>
  <si>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</si>
  <si>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</si>
  <si>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</si>
  <si>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</si>
  <si>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</si>
  <si>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</si>
  <si>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</si>
  <si>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</si>
  <si>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</si>
  <si>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</si>
  <si>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</si>
  <si>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</si>
  <si>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</si>
  <si>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</si>
  <si>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</si>
  <si>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</si>
  <si>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</si>
  <si>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</si>
  <si>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</si>
  <si>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</si>
  <si>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</si>
  <si>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</si>
  <si>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</si>
  <si>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</si>
  <si>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</si>
  <si>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</si>
  <si>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</si>
  <si>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</si>
  <si>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</si>
  <si>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</si>
  <si>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</si>
  <si>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</si>
  <si>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</si>
  <si>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</si>
  <si>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</si>
  <si>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</si>
  <si>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</si>
  <si>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</si>
  <si>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</si>
  <si>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</si>
  <si>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</si>
  <si>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</si>
  <si>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</si>
  <si>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</si>
  <si>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</si>
  <si>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</si>
  <si>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</si>
  <si>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</si>
  <si>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</si>
  <si>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</si>
  <si>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</si>
  <si>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</si>
  <si>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</si>
  <si>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</si>
  <si>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</si>
  <si>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</si>
  <si>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</si>
  <si>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</si>
  <si>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</si>
  <si>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</si>
  <si>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</si>
  <si>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</si>
  <si>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</si>
  <si>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</si>
  <si>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</si>
  <si>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</si>
  <si>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</si>
  <si>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</si>
  <si>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</si>
  <si>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</si>
  <si>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</si>
  <si>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</si>
  <si>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</si>
  <si>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</si>
  <si>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</si>
  <si>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</si>
  <si>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</si>
  <si>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</si>
  <si>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</si>
  <si>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</si>
  <si>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</si>
  <si>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</si>
  <si>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</si>
  <si>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</si>
  <si>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</si>
  <si>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</si>
  <si>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</si>
  <si>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</si>
  <si>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</si>
  <si>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</si>
  <si>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</si>
  <si>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</si>
  <si>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</si>
  <si>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</si>
  <si>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</si>
  <si>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</si>
  <si>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</si>
  <si>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</si>
  <si>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</si>
  <si>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</si>
  <si>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</si>
  <si>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</si>
  <si>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</si>
  <si>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</si>
  <si>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</si>
  <si>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</si>
  <si>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</si>
  <si>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</si>
  <si>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</si>
  <si>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</si>
  <si>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</si>
  <si>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</si>
  <si>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</si>
  <si>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</si>
  <si>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</si>
  <si>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</si>
  <si>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</si>
  <si>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</si>
  <si>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</si>
  <si>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</si>
  <si>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</si>
  <si>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</si>
  <si>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</si>
  <si>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</si>
  <si>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</si>
  <si>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</si>
  <si>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</si>
  <si>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</si>
  <si>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</si>
  <si>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</si>
  <si>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</si>
  <si>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</si>
  <si>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</si>
  <si>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</si>
  <si>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</si>
  <si>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</si>
  <si>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</si>
  <si>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</si>
  <si>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</si>
  <si>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</si>
  <si>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</si>
  <si>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</si>
  <si>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</si>
  <si>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</si>
  <si>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</si>
  <si>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</si>
  <si>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</si>
  <si>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</si>
  <si>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</si>
  <si>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</si>
  <si>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</si>
  <si>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</si>
  <si>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</si>
  <si>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</si>
  <si>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</si>
  <si>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</si>
  <si>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</si>
  <si>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</si>
  <si>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</si>
  <si>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</si>
  <si>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</si>
  <si>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</si>
  <si>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</si>
  <si>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</si>
  <si>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</si>
  <si>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</si>
  <si>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</si>
  <si>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</si>
  <si>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</si>
  <si>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</si>
  <si>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</si>
  <si>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</si>
  <si>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</si>
  <si>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</si>
  <si>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</si>
  <si>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</si>
  <si>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</si>
  <si>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</si>
  <si>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</si>
  <si>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</si>
  <si>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</si>
  <si>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</si>
  <si>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</si>
  <si>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</si>
  <si>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</si>
  <si>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</si>
  <si>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</si>
  <si>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</si>
  <si>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</si>
  <si>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</si>
  <si>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</si>
  <si>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</si>
  <si>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</si>
  <si>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</si>
  <si>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</si>
  <si>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</si>
  <si>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</si>
  <si>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</si>
  <si>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</si>
  <si>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</si>
  <si>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</si>
  <si>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</si>
  <si>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</si>
  <si>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</si>
  <si>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</si>
  <si>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</si>
  <si>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</si>
  <si>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</si>
  <si>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</si>
  <si>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</si>
  <si>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</si>
  <si>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</si>
  <si>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</si>
  <si>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</si>
  <si>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</si>
  <si>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</si>
  <si>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</si>
  <si>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</si>
  <si>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</si>
  <si>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</si>
  <si>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</si>
  <si>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</si>
  <si>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</si>
  <si>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</si>
  <si>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</si>
  <si>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</si>
  <si>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</si>
  <si>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</si>
  <si>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</si>
  <si>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</si>
  <si>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</si>
  <si>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</si>
  <si>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</si>
  <si>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</si>
  <si>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</si>
  <si>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</si>
  <si>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</si>
  <si>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</si>
  <si>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</si>
  <si>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</si>
  <si>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</si>
  <si>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</si>
  <si>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</si>
  <si>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</si>
  <si>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</si>
  <si>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</si>
  <si>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</si>
  <si>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</si>
  <si>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</si>
  <si>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</si>
  <si>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</si>
  <si>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</si>
  <si>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</si>
  <si>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</si>
  <si>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</si>
  <si>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</si>
  <si>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</si>
  <si>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</si>
  <si>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</si>
  <si>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</si>
  <si>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</si>
  <si>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</si>
  <si>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</si>
  <si>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</si>
  <si>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</si>
  <si>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</si>
  <si>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</si>
  <si>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</si>
  <si>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</si>
  <si>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</si>
  <si>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</si>
  <si>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</si>
  <si>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</si>
  <si>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</si>
  <si>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</si>
  <si>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</si>
  <si>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</si>
  <si>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</si>
  <si>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</si>
  <si>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</si>
  <si>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</si>
  <si>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</si>
  <si>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</si>
  <si>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</si>
  <si>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</si>
  <si>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</si>
  <si>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</si>
  <si>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</si>
  <si>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</si>
  <si>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</si>
  <si>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</si>
  <si>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</si>
  <si>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</si>
  <si>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</si>
  <si>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</si>
  <si>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</si>
  <si>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</si>
  <si>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</si>
  <si>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</si>
  <si>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</si>
  <si>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</si>
  <si>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</si>
  <si>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</si>
  <si>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</si>
  <si>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</si>
  <si>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</si>
  <si>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</si>
  <si>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</si>
  <si>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</si>
  <si>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</si>
  <si>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</si>
  <si>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</si>
  <si>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</si>
  <si>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</si>
  <si>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</si>
  <si>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</si>
  <si>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</si>
  <si>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</si>
  <si>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</si>
  <si>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</si>
  <si>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</si>
  <si>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</si>
  <si>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</si>
  <si>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</si>
  <si>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</si>
  <si>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</si>
  <si>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</si>
  <si>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</si>
  <si>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</si>
  <si>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</si>
  <si>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</si>
  <si>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</si>
  <si>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</si>
  <si>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</si>
  <si>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</si>
  <si>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</si>
  <si>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</si>
  <si>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</si>
  <si>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</si>
  <si>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</si>
  <si>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</si>
  <si>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</si>
  <si>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</si>
  <si>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</si>
  <si>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</si>
  <si>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</si>
  <si>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</si>
  <si>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</si>
  <si>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5.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</si>
  <si>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4.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</si>
  <si>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</si>
  <si>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</si>
  <si>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</si>
  <si>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</si>
  <si>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</si>
  <si>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</si>
  <si>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</si>
  <si>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</si>
  <si>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</si>
  <si>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Remaining Add In Value For Google Play.</t>
  </si>
  <si>
    <t>5. Additional Expense
     - Expenses
     - Add In Value $150 For Google Play</t>
  </si>
  <si>
    <t>Google Play Add In value $150 
1. $68 For Sportify</t>
  </si>
  <si>
    <t>Google Play remaining $82
1. $68 For Sportify</t>
  </si>
  <si>
    <t>12. Balance with the Total Asset</t>
  </si>
  <si>
    <t>11. Balance the Google Play</t>
  </si>
  <si>
    <t>Google Play Add In value $150 - Remaining $14
1. $68 For Sportify</t>
  </si>
  <si>
    <t>18th August 2024</t>
  </si>
  <si>
    <t>18th September 2024</t>
  </si>
  <si>
    <t>7. Balance the Google Play</t>
  </si>
  <si>
    <t>Remaining Add In Value For Google Play and Add $150 value to Google Play.</t>
  </si>
  <si>
    <t>Google Play remaining $96
1. $68 For Sportify</t>
  </si>
  <si>
    <t>9. Balance with the Total Asset</t>
  </si>
  <si>
    <t>Google Play Add In value $150 - Remaining $28
1. $68 For Sportify</t>
  </si>
  <si>
    <t>6. Balance the Google Play For October 18th 2024</t>
  </si>
  <si>
    <t>7. Balance the Google Play For November 18th 2024</t>
  </si>
  <si>
    <t>Google Play remaining $110
1. $68 For Sportify</t>
  </si>
  <si>
    <t>5. Balance the Google Play For December 18th 2024</t>
  </si>
  <si>
    <t xml:space="preserve">7. Balance the Google Play </t>
  </si>
  <si>
    <t xml:space="preserve">Balance Assets </t>
  </si>
  <si>
    <t>Balance with the Total Assets.</t>
  </si>
  <si>
    <t xml:space="preserve">1. Additional Expense 
 - Add In Value $150 For Google Play
 - Add In Value $50 For Octopus
 - Excess Expenses $451.7
 - Sportify Fee $68 For 18th Nov 2024
</t>
  </si>
  <si>
    <t>Balance the Total Assets</t>
  </si>
  <si>
    <t>Balancing Asset</t>
  </si>
  <si>
    <t>Add In Value For Google Play.</t>
  </si>
  <si>
    <t>Google Play Add In Value $150 - Remaining $42</t>
  </si>
  <si>
    <t xml:space="preserve">6. Food And Transport Expenses
- Instant Noodles (1 box 30 packets) ~ $99
- Potatoes 51  ~ $108
- Campbell’s Chunky New England Clam Chowder
   505GM – 7 cans ~ $167.3 
- Vegetables 1.5kg ~ $18
- Onion 3 Large ~ $11
- OK Store expenses 20th December 2024 - $52
- Lindor X 2 - $78
- Coffee Mate $32
- Sausage X 2 - $40
- Congee X 4 - $19.6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</si>
</sst>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8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3" fillId="0" borderId="4" xfId="9" applyFont="1" applyBorder="1" applyAlignment="1" applyProtection="1">
      <alignment horizontal="center" vertical="center" wrapText="1"/>
    </xf>
    <xf numFmtId="49" fontId="26" fillId="0" borderId="4" xfId="10" applyFont="1" applyBorder="1" applyAlignment="1" applyProtection="1">
      <alignment horizontal="left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0" fillId="0" borderId="5" xfId="10" applyFont="1" applyBorder="1" applyAlignment="1" applyProtection="1">
      <alignment horizontal="left" vertical="center" wrapText="1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6" fillId="0" borderId="5" xfId="10" applyFont="1" applyBorder="1" applyProtection="1">
      <alignment horizontal="left" vertical="center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2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5" t="s">
        <v>0</v>
      </c>
      <c r="B1" s="75"/>
      <c r="C1" s="75"/>
      <c r="D1" s="75"/>
      <c r="E1" s="75"/>
      <c r="F1" s="75"/>
      <c r="H1" s="75" t="s">
        <v>1</v>
      </c>
      <c r="I1" s="75"/>
    </row>
    <row r="2" spans="1:9" ht="21.6" customHeight="1" x14ac:dyDescent="0.25">
      <c r="A2" s="76" t="s">
        <v>2</v>
      </c>
      <c r="B2" s="76"/>
      <c r="C2" s="76"/>
      <c r="D2" s="77" t="s">
        <v>3</v>
      </c>
      <c r="E2" s="77"/>
      <c r="F2" s="77"/>
      <c r="H2" s="9" t="s">
        <v>4</v>
      </c>
      <c r="I2" s="9" t="s">
        <v>5</v>
      </c>
    </row>
    <row r="3" spans="1:9" ht="21.6" customHeight="1" x14ac:dyDescent="0.25">
      <c r="A3" s="78" t="s">
        <v>6</v>
      </c>
      <c r="B3" s="7" t="s">
        <v>7</v>
      </c>
      <c r="C3" s="6">
        <v>285.39999999999998</v>
      </c>
      <c r="D3" s="78" t="s">
        <v>6</v>
      </c>
      <c r="E3" s="7" t="s">
        <v>7</v>
      </c>
      <c r="F3" s="6">
        <v>385.4</v>
      </c>
      <c r="H3" s="61" t="s">
        <v>8</v>
      </c>
      <c r="I3" s="6">
        <v>0</v>
      </c>
    </row>
    <row r="4" spans="1:9" ht="21.6" customHeight="1" x14ac:dyDescent="0.25">
      <c r="A4" s="78"/>
      <c r="B4" s="7" t="s">
        <v>9</v>
      </c>
      <c r="C4" s="6">
        <v>80</v>
      </c>
      <c r="D4" s="78"/>
      <c r="E4" s="7" t="s">
        <v>9</v>
      </c>
      <c r="F4" s="6">
        <v>0</v>
      </c>
      <c r="H4" s="61" t="s">
        <v>10</v>
      </c>
      <c r="I4" s="6">
        <f>E107</f>
        <v>-484.67999999999984</v>
      </c>
    </row>
    <row r="5" spans="1:9" ht="21.6" customHeight="1" x14ac:dyDescent="0.25">
      <c r="A5" s="78"/>
      <c r="B5" s="7" t="s">
        <v>11</v>
      </c>
      <c r="C5" s="6">
        <v>8.3000000000000007</v>
      </c>
      <c r="D5" s="78"/>
      <c r="E5" s="7" t="s">
        <v>11</v>
      </c>
      <c r="F5" s="6">
        <v>7.9</v>
      </c>
      <c r="H5" s="61" t="s">
        <v>12</v>
      </c>
      <c r="I5" s="6">
        <f>E127</f>
        <v>3042.119999999999</v>
      </c>
    </row>
    <row r="6" spans="1:9" ht="21.6" customHeight="1" x14ac:dyDescent="0.25">
      <c r="A6" s="78"/>
      <c r="B6" s="7" t="s">
        <v>13</v>
      </c>
      <c r="C6" s="6">
        <v>0</v>
      </c>
      <c r="D6" s="78"/>
      <c r="E6" s="7" t="s">
        <v>13</v>
      </c>
      <c r="F6" s="6">
        <v>0</v>
      </c>
      <c r="H6" s="61" t="s">
        <v>14</v>
      </c>
      <c r="I6" s="6">
        <f>'July 2024 - September 2024'!E117</f>
        <v>413.83999999999924</v>
      </c>
    </row>
    <row r="7" spans="1:9" ht="21.6" customHeight="1" x14ac:dyDescent="0.25">
      <c r="A7" s="78"/>
      <c r="B7" s="7" t="s">
        <v>15</v>
      </c>
      <c r="C7" s="6">
        <v>18.7</v>
      </c>
      <c r="D7" s="78"/>
      <c r="E7" s="7" t="s">
        <v>15</v>
      </c>
      <c r="F7" s="6">
        <v>168.7</v>
      </c>
      <c r="H7" s="61" t="s">
        <v>16</v>
      </c>
      <c r="I7" s="6">
        <f>'July 2024 - September 2024'!E131</f>
        <v>421.06999999999925</v>
      </c>
    </row>
    <row r="8" spans="1:9" ht="21.6" customHeight="1" x14ac:dyDescent="0.25">
      <c r="A8" s="78"/>
      <c r="B8" s="7" t="s">
        <v>17</v>
      </c>
      <c r="C8" s="6">
        <v>0</v>
      </c>
      <c r="D8" s="78"/>
      <c r="E8" s="7" t="s">
        <v>17</v>
      </c>
      <c r="F8" s="6">
        <v>0</v>
      </c>
      <c r="H8" s="61" t="s">
        <v>18</v>
      </c>
      <c r="I8" s="6">
        <f>'July 2024 - September 2024'!E146</f>
        <v>502.71000000000004</v>
      </c>
    </row>
    <row r="9" spans="1:9" ht="50.1" customHeight="1" x14ac:dyDescent="0.25">
      <c r="A9" s="78"/>
      <c r="B9" s="7" t="s">
        <v>505</v>
      </c>
      <c r="C9" s="6">
        <v>192</v>
      </c>
      <c r="D9" s="78"/>
      <c r="E9" s="7" t="s">
        <v>506</v>
      </c>
      <c r="F9" s="6">
        <v>192</v>
      </c>
      <c r="H9" s="61" t="s">
        <v>19</v>
      </c>
      <c r="I9" s="6">
        <f>'October 2024 - December 2024'!E115</f>
        <v>125.15999999999985</v>
      </c>
    </row>
    <row r="10" spans="1:9" ht="21.6" customHeight="1" x14ac:dyDescent="0.25">
      <c r="A10" s="78"/>
      <c r="B10" s="7" t="s">
        <v>20</v>
      </c>
      <c r="C10" s="6">
        <v>-2.9</v>
      </c>
      <c r="D10" s="78"/>
      <c r="E10" s="7" t="s">
        <v>20</v>
      </c>
      <c r="F10" s="6">
        <v>-2.9</v>
      </c>
      <c r="H10" s="61" t="s">
        <v>21</v>
      </c>
      <c r="I10" s="6">
        <f>'October 2024 - December 2024'!E126</f>
        <v>229.39999999999964</v>
      </c>
    </row>
    <row r="11" spans="1:9" ht="21.6" customHeight="1" x14ac:dyDescent="0.25">
      <c r="A11" s="78"/>
      <c r="B11" s="11" t="s">
        <v>22</v>
      </c>
      <c r="C11" s="6">
        <f>SUM(C3:C10)</f>
        <v>581.5</v>
      </c>
      <c r="D11" s="78"/>
      <c r="E11" s="11" t="s">
        <v>22</v>
      </c>
      <c r="F11" s="6">
        <f>SUM(F3:F10)</f>
        <v>751.1</v>
      </c>
      <c r="H11" s="61" t="s">
        <v>541</v>
      </c>
      <c r="I11" s="6">
        <f>'October 2024 - December 2024'!E140</f>
        <v>507.89999999999964</v>
      </c>
    </row>
    <row r="12" spans="1:9" ht="21.6" customHeight="1" x14ac:dyDescent="0.25">
      <c r="A12" s="12"/>
      <c r="B12" s="11" t="s">
        <v>23</v>
      </c>
      <c r="C12" s="79">
        <f>C88</f>
        <v>-21083</v>
      </c>
      <c r="D12" s="79"/>
      <c r="E12" s="79"/>
      <c r="F12" s="79"/>
      <c r="H12" s="61" t="s">
        <v>542</v>
      </c>
      <c r="I12" s="6">
        <f>'January 2025 - March 2025'!E94</f>
        <v>734.69999999999982</v>
      </c>
    </row>
    <row r="13" spans="1:9" ht="21.6" customHeight="1" x14ac:dyDescent="0.25">
      <c r="H13" s="61" t="s">
        <v>24</v>
      </c>
      <c r="I13" s="6">
        <f>'January 2025 - March 2025'!E104</f>
        <v>1711.4999999999998</v>
      </c>
    </row>
    <row r="14" spans="1:9" ht="21.6" customHeight="1" x14ac:dyDescent="0.25">
      <c r="A14" s="80" t="s">
        <v>25</v>
      </c>
      <c r="B14" s="80"/>
      <c r="C14" s="80"/>
      <c r="D14" s="80"/>
      <c r="E14" s="80"/>
      <c r="H14" s="61" t="s">
        <v>26</v>
      </c>
      <c r="I14" s="6">
        <f>'January 2025 - March 2025'!E114</f>
        <v>2770.3</v>
      </c>
    </row>
    <row r="15" spans="1:9" ht="21.6" customHeight="1" x14ac:dyDescent="0.25">
      <c r="A15" s="1" t="s">
        <v>4</v>
      </c>
      <c r="B15" s="1" t="s">
        <v>27</v>
      </c>
      <c r="C15" s="81" t="s">
        <v>28</v>
      </c>
      <c r="D15" s="81"/>
      <c r="E15" s="5" t="s">
        <v>29</v>
      </c>
      <c r="H15" s="61" t="s">
        <v>30</v>
      </c>
      <c r="I15" s="6">
        <f>'April 2025 - June 2025'!E93</f>
        <v>3897.1000000000004</v>
      </c>
    </row>
    <row r="16" spans="1:9" ht="21.6" customHeight="1" x14ac:dyDescent="0.25">
      <c r="A16" s="13" t="s">
        <v>31</v>
      </c>
      <c r="B16" s="14" t="s">
        <v>32</v>
      </c>
      <c r="C16" s="82" t="s">
        <v>33</v>
      </c>
      <c r="D16" s="82"/>
      <c r="E16" s="6">
        <v>2405</v>
      </c>
      <c r="H16" s="61" t="s">
        <v>34</v>
      </c>
      <c r="I16" s="6">
        <f>'April 2025 - June 2025'!E102</f>
        <v>4941.9000000000005</v>
      </c>
    </row>
    <row r="17" spans="1:9" ht="21.6" customHeight="1" x14ac:dyDescent="0.25">
      <c r="A17" s="83"/>
      <c r="B17" s="83"/>
      <c r="C17" s="83"/>
      <c r="D17" s="11" t="s">
        <v>35</v>
      </c>
      <c r="E17" s="6">
        <f>SUM(E16)</f>
        <v>2405</v>
      </c>
      <c r="H17" s="61" t="s">
        <v>36</v>
      </c>
      <c r="I17" s="6">
        <f>'April 2025 - June 2025'!E112</f>
        <v>6000.7000000000007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2025'!E93</f>
        <v>7544.7000000000007</v>
      </c>
    </row>
    <row r="19" spans="1:9" ht="21.6" customHeight="1" x14ac:dyDescent="0.25">
      <c r="A19" s="84" t="s">
        <v>38</v>
      </c>
      <c r="B19" s="84"/>
      <c r="C19" s="84"/>
      <c r="D19" s="84"/>
      <c r="E19" s="84"/>
      <c r="H19" s="61" t="s">
        <v>39</v>
      </c>
      <c r="I19" s="6">
        <f>'July 2025 - September 2025'!E102</f>
        <v>9020.7000000000007</v>
      </c>
    </row>
    <row r="20" spans="1:9" ht="21.6" customHeight="1" x14ac:dyDescent="0.25">
      <c r="A20" s="5" t="s">
        <v>4</v>
      </c>
      <c r="B20" s="5" t="s">
        <v>27</v>
      </c>
      <c r="C20" s="81" t="s">
        <v>28</v>
      </c>
      <c r="D20" s="81"/>
      <c r="E20" s="2" t="s">
        <v>29</v>
      </c>
      <c r="H20" s="64" t="s">
        <v>40</v>
      </c>
      <c r="I20" s="6">
        <f>'July 2025 - September 2025'!E112</f>
        <v>10578.7</v>
      </c>
    </row>
    <row r="21" spans="1:9" ht="21.6" customHeight="1" x14ac:dyDescent="0.25">
      <c r="A21" s="16" t="s">
        <v>41</v>
      </c>
      <c r="B21" s="17" t="s">
        <v>32</v>
      </c>
      <c r="C21" s="85" t="s">
        <v>33</v>
      </c>
      <c r="D21" s="85"/>
      <c r="E21" s="6">
        <v>2405</v>
      </c>
      <c r="H21" s="65" t="s">
        <v>513</v>
      </c>
      <c r="I21" s="6">
        <f>'October 2025 - December 2025'!E93</f>
        <v>12122.7</v>
      </c>
    </row>
    <row r="22" spans="1:9" ht="21.6" customHeight="1" x14ac:dyDescent="0.25">
      <c r="A22" s="13" t="s">
        <v>42</v>
      </c>
      <c r="B22" s="14" t="s">
        <v>32</v>
      </c>
      <c r="C22" s="82" t="s">
        <v>43</v>
      </c>
      <c r="D22" s="82"/>
      <c r="E22" s="6">
        <v>1035</v>
      </c>
      <c r="H22" s="61" t="s">
        <v>44</v>
      </c>
      <c r="I22" s="6">
        <f>'October 2025 - December 2025'!E102</f>
        <v>13748.7</v>
      </c>
    </row>
    <row r="23" spans="1:9" ht="21.6" customHeight="1" x14ac:dyDescent="0.25">
      <c r="A23" s="16" t="s">
        <v>45</v>
      </c>
      <c r="B23" s="17" t="s">
        <v>46</v>
      </c>
      <c r="C23" s="86" t="s">
        <v>47</v>
      </c>
      <c r="D23" s="86"/>
      <c r="E23" s="6">
        <v>50</v>
      </c>
      <c r="H23" s="62" t="s">
        <v>482</v>
      </c>
      <c r="I23" s="6">
        <f>'October 2025 - December 2025'!E112</f>
        <v>15306.7</v>
      </c>
    </row>
    <row r="24" spans="1:9" ht="39.950000000000003" customHeight="1" x14ac:dyDescent="0.25">
      <c r="A24" s="16" t="s">
        <v>50</v>
      </c>
      <c r="B24" s="17" t="s">
        <v>543</v>
      </c>
      <c r="C24" s="108" t="s">
        <v>545</v>
      </c>
      <c r="D24" s="90"/>
      <c r="E24" s="6">
        <v>82</v>
      </c>
      <c r="H24" s="62" t="s">
        <v>483</v>
      </c>
      <c r="I24" s="6">
        <f>'January 2026 - March 2026'!E93</f>
        <v>16850.7</v>
      </c>
    </row>
    <row r="25" spans="1:9" ht="21.6" customHeight="1" x14ac:dyDescent="0.25">
      <c r="A25" s="83"/>
      <c r="B25" s="83"/>
      <c r="C25" s="83"/>
      <c r="D25" s="18" t="s">
        <v>35</v>
      </c>
      <c r="E25" s="6">
        <f>SUM(E21:E24)</f>
        <v>3572</v>
      </c>
      <c r="H25" s="109" t="s">
        <v>48</v>
      </c>
      <c r="I25" s="111">
        <f>'January 2026 - March 2026'!E102</f>
        <v>18476.7</v>
      </c>
    </row>
    <row r="26" spans="1:9" ht="21.6" customHeight="1" x14ac:dyDescent="0.25">
      <c r="A26" s="15"/>
      <c r="B26" s="19"/>
      <c r="C26" s="20"/>
      <c r="D26" s="20"/>
      <c r="E26" s="21"/>
      <c r="H26" s="110"/>
      <c r="I26" s="112"/>
    </row>
    <row r="27" spans="1:9" ht="21.6" customHeight="1" x14ac:dyDescent="0.25">
      <c r="A27" s="87" t="s">
        <v>49</v>
      </c>
      <c r="B27" s="87"/>
      <c r="C27" s="87"/>
      <c r="D27" s="87"/>
      <c r="E27" s="87"/>
      <c r="H27" s="62" t="s">
        <v>484</v>
      </c>
      <c r="I27" s="6">
        <f>'January 2026 - March 2026'!E112</f>
        <v>20034.7</v>
      </c>
    </row>
    <row r="28" spans="1:9" ht="21.6" customHeight="1" x14ac:dyDescent="0.25">
      <c r="A28" s="88" t="s">
        <v>4</v>
      </c>
      <c r="B28" s="88" t="s">
        <v>27</v>
      </c>
      <c r="C28" s="81" t="s">
        <v>28</v>
      </c>
      <c r="D28" s="81"/>
      <c r="E28" s="81" t="s">
        <v>29</v>
      </c>
      <c r="H28" s="65" t="s">
        <v>517</v>
      </c>
      <c r="I28" s="6">
        <f>'April 2026 - June 2026'!E93</f>
        <v>21510.7</v>
      </c>
    </row>
    <row r="29" spans="1:9" ht="21.6" customHeight="1" x14ac:dyDescent="0.25">
      <c r="A29" s="88"/>
      <c r="B29" s="88"/>
      <c r="C29" s="81"/>
      <c r="D29" s="81"/>
      <c r="E29" s="81"/>
      <c r="H29" s="66" t="s">
        <v>519</v>
      </c>
      <c r="I29" s="6">
        <f>'April 2026 - June 2026'!E102</f>
        <v>23121.7</v>
      </c>
    </row>
    <row r="30" spans="1:9" ht="21.6" customHeight="1" x14ac:dyDescent="0.25">
      <c r="A30" s="13"/>
      <c r="B30" s="14"/>
      <c r="C30" s="89"/>
      <c r="D30" s="90"/>
      <c r="E30" s="6">
        <v>0</v>
      </c>
      <c r="H30" s="62" t="s">
        <v>485</v>
      </c>
      <c r="I30" s="6">
        <f>'April 2026 - June 2026'!E112</f>
        <v>25179.7</v>
      </c>
    </row>
    <row r="31" spans="1:9" ht="21.6" customHeight="1" x14ac:dyDescent="0.25">
      <c r="A31" s="13" t="s">
        <v>51</v>
      </c>
      <c r="B31" s="14" t="s">
        <v>32</v>
      </c>
      <c r="C31" s="82" t="s">
        <v>33</v>
      </c>
      <c r="D31" s="82"/>
      <c r="E31" s="6">
        <v>2405</v>
      </c>
      <c r="H31" s="62" t="s">
        <v>486</v>
      </c>
      <c r="I31" s="6">
        <f>'July 2026 - September 2026'!E93</f>
        <v>27223.7</v>
      </c>
    </row>
    <row r="32" spans="1:9" ht="21.6" customHeight="1" x14ac:dyDescent="0.25">
      <c r="A32" s="91" t="s">
        <v>52</v>
      </c>
      <c r="B32" s="92" t="s">
        <v>53</v>
      </c>
      <c r="C32" s="92" t="s">
        <v>54</v>
      </c>
      <c r="D32" s="92"/>
      <c r="E32" s="79">
        <v>7700</v>
      </c>
      <c r="H32" s="62" t="s">
        <v>487</v>
      </c>
      <c r="I32" s="6">
        <f>'July 2026 - September 2026'!E102</f>
        <v>29281.7</v>
      </c>
    </row>
    <row r="33" spans="1:9" ht="21.6" customHeight="1" x14ac:dyDescent="0.25">
      <c r="A33" s="91"/>
      <c r="B33" s="91"/>
      <c r="C33" s="91"/>
      <c r="D33" s="92"/>
      <c r="E33" s="79"/>
      <c r="H33" s="62" t="s">
        <v>488</v>
      </c>
      <c r="I33" s="6">
        <f>'July 2026 - September 2026'!E112</f>
        <v>31407.7</v>
      </c>
    </row>
    <row r="34" spans="1:9" ht="21.6" customHeight="1" x14ac:dyDescent="0.25">
      <c r="A34" s="13" t="s">
        <v>55</v>
      </c>
      <c r="B34" s="14" t="s">
        <v>56</v>
      </c>
      <c r="C34" s="82"/>
      <c r="D34" s="82"/>
      <c r="E34" s="6">
        <v>204</v>
      </c>
      <c r="H34" s="62" t="s">
        <v>489</v>
      </c>
      <c r="I34" s="6">
        <f>'October 2026 - December 2026'!E94</f>
        <v>33451.699999999997</v>
      </c>
    </row>
    <row r="35" spans="1:9" ht="21.6" customHeight="1" x14ac:dyDescent="0.25">
      <c r="A35" s="13" t="s">
        <v>55</v>
      </c>
      <c r="B35" s="14" t="s">
        <v>57</v>
      </c>
      <c r="C35" s="82"/>
      <c r="D35" s="82"/>
      <c r="E35" s="6">
        <v>207.5</v>
      </c>
      <c r="H35" s="61" t="s">
        <v>58</v>
      </c>
      <c r="I35" s="6">
        <f>'October 2026 - December 2026'!E103</f>
        <v>35509.699999999997</v>
      </c>
    </row>
    <row r="36" spans="1:9" ht="21.6" customHeight="1" x14ac:dyDescent="0.25">
      <c r="A36" s="16" t="s">
        <v>55</v>
      </c>
      <c r="B36" s="17" t="s">
        <v>59</v>
      </c>
      <c r="C36" s="92" t="s">
        <v>60</v>
      </c>
      <c r="D36" s="92"/>
      <c r="E36" s="6">
        <v>9350</v>
      </c>
      <c r="H36" s="61" t="s">
        <v>61</v>
      </c>
      <c r="I36" s="6">
        <f>'October 2026 - December 2026'!E113</f>
        <v>37553.699999999997</v>
      </c>
    </row>
    <row r="37" spans="1:9" ht="21.6" customHeight="1" x14ac:dyDescent="0.25">
      <c r="A37" s="83"/>
      <c r="B37" s="83"/>
      <c r="C37" s="83"/>
      <c r="D37" s="18" t="s">
        <v>35</v>
      </c>
      <c r="E37" s="6">
        <f>SUM(E30:E36)</f>
        <v>19866.5</v>
      </c>
      <c r="H37" s="61" t="s">
        <v>62</v>
      </c>
      <c r="I37" s="6">
        <f>'January 2027 - March 2027'!E93</f>
        <v>39679.699999999997</v>
      </c>
    </row>
    <row r="38" spans="1:9" ht="21.6" customHeight="1" x14ac:dyDescent="0.25">
      <c r="H38" s="61" t="s">
        <v>63</v>
      </c>
      <c r="I38" s="6">
        <f>'January 2027 - March 2027'!E102</f>
        <v>41655.699999999997</v>
      </c>
    </row>
    <row r="39" spans="1:9" ht="21.6" customHeight="1" x14ac:dyDescent="0.25">
      <c r="A39" s="94" t="s">
        <v>64</v>
      </c>
      <c r="B39" s="94"/>
      <c r="C39" s="94"/>
      <c r="H39" s="61" t="s">
        <v>65</v>
      </c>
      <c r="I39" s="6">
        <f>'January 2027 - March 2027'!E112</f>
        <v>43781.7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66</v>
      </c>
      <c r="I40" s="6">
        <f>'April 2027 - June 2027'!E93</f>
        <v>45757.7</v>
      </c>
    </row>
    <row r="41" spans="1:9" ht="21.6" customHeight="1" x14ac:dyDescent="0.25">
      <c r="A41" s="93" t="s">
        <v>67</v>
      </c>
      <c r="B41" s="93"/>
      <c r="C41" s="93"/>
      <c r="H41" s="61" t="s">
        <v>68</v>
      </c>
      <c r="I41" s="6">
        <f>'April 2027 - June 2027'!E102</f>
        <v>47815.7</v>
      </c>
    </row>
    <row r="42" spans="1:9" ht="21.6" customHeight="1" x14ac:dyDescent="0.25">
      <c r="A42" s="13" t="s">
        <v>69</v>
      </c>
      <c r="B42" s="14"/>
      <c r="C42" s="23">
        <v>204</v>
      </c>
      <c r="H42" s="62" t="s">
        <v>490</v>
      </c>
      <c r="I42" s="6">
        <f>'April 2027 - June 2027'!E112</f>
        <v>49859.7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70</v>
      </c>
      <c r="B44" s="14" t="s">
        <v>71</v>
      </c>
      <c r="C44" s="23">
        <v>197</v>
      </c>
      <c r="H44" s="8" t="s">
        <v>72</v>
      </c>
      <c r="I44" s="24"/>
    </row>
    <row r="45" spans="1:9" ht="21.6" customHeight="1" x14ac:dyDescent="0.25">
      <c r="A45" s="3"/>
      <c r="B45" s="11" t="s">
        <v>73</v>
      </c>
      <c r="C45" s="23">
        <f>SUM(C42:C44)</f>
        <v>443</v>
      </c>
      <c r="H45" s="9" t="s">
        <v>74</v>
      </c>
      <c r="I45" s="9" t="s">
        <v>75</v>
      </c>
    </row>
    <row r="46" spans="1:9" ht="21.6" customHeight="1" x14ac:dyDescent="0.25">
      <c r="A46" s="93" t="s">
        <v>76</v>
      </c>
      <c r="B46" s="93"/>
      <c r="C46" s="93"/>
      <c r="H46" s="10" t="s">
        <v>77</v>
      </c>
      <c r="I46" s="6">
        <f>C88</f>
        <v>-21083</v>
      </c>
    </row>
    <row r="47" spans="1:9" ht="21.6" customHeight="1" x14ac:dyDescent="0.25">
      <c r="A47" s="13" t="s">
        <v>78</v>
      </c>
      <c r="B47" s="14"/>
      <c r="C47" s="23">
        <v>0</v>
      </c>
      <c r="H47" s="10" t="s">
        <v>79</v>
      </c>
      <c r="I47" s="6">
        <f>C88+SUM(E101,E113,E125)</f>
        <v>-11583</v>
      </c>
    </row>
    <row r="48" spans="1:9" ht="21.6" customHeight="1" x14ac:dyDescent="0.25">
      <c r="A48" s="13" t="s">
        <v>80</v>
      </c>
      <c r="B48" s="14"/>
      <c r="C48" s="23">
        <v>0</v>
      </c>
      <c r="H48" s="25" t="s">
        <v>81</v>
      </c>
      <c r="I48" s="6">
        <f>('July 2024 - September 2024'!C5)</f>
        <v>-8433</v>
      </c>
    </row>
    <row r="49" spans="1:9" ht="21.6" customHeight="1" x14ac:dyDescent="0.25">
      <c r="A49" s="13" t="s">
        <v>82</v>
      </c>
      <c r="B49" s="14"/>
      <c r="C49" s="23">
        <v>0</v>
      </c>
      <c r="H49" s="10" t="s">
        <v>83</v>
      </c>
      <c r="I49" s="6">
        <f>('October 2024 - December 2024'!C5)</f>
        <v>-8433</v>
      </c>
    </row>
    <row r="50" spans="1:9" ht="21.6" customHeight="1" x14ac:dyDescent="0.25">
      <c r="A50" s="13" t="s">
        <v>84</v>
      </c>
      <c r="B50" s="14"/>
      <c r="C50" s="23">
        <v>0</v>
      </c>
      <c r="H50" s="25" t="s">
        <v>85</v>
      </c>
      <c r="I50" s="6">
        <f>('January 2025 - March 2025'!C5)</f>
        <v>-6933</v>
      </c>
    </row>
    <row r="51" spans="1:9" ht="21.6" customHeight="1" x14ac:dyDescent="0.25">
      <c r="A51" s="3"/>
      <c r="B51" s="11" t="s">
        <v>86</v>
      </c>
      <c r="C51" s="23">
        <f>SUM(C47:C50)</f>
        <v>0</v>
      </c>
      <c r="H51" s="25" t="s">
        <v>87</v>
      </c>
      <c r="I51" s="6">
        <f>('April 2025 - June 2025'!C5)</f>
        <v>-5433</v>
      </c>
    </row>
    <row r="52" spans="1:9" ht="21.6" customHeight="1" x14ac:dyDescent="0.25">
      <c r="A52" s="93" t="s">
        <v>88</v>
      </c>
      <c r="B52" s="93"/>
      <c r="C52" s="93"/>
      <c r="H52" s="25" t="s">
        <v>89</v>
      </c>
      <c r="I52" s="6">
        <f>('July 2025 - September 2025'!C5)</f>
        <v>-3933</v>
      </c>
    </row>
    <row r="53" spans="1:9" ht="21.6" customHeight="1" x14ac:dyDescent="0.25">
      <c r="A53" s="13" t="s">
        <v>90</v>
      </c>
      <c r="B53" s="14" t="s">
        <v>91</v>
      </c>
      <c r="C53" s="23">
        <v>0</v>
      </c>
      <c r="H53" s="25" t="s">
        <v>92</v>
      </c>
      <c r="I53" s="6">
        <f>('October 2025 - December 2025'!C5)</f>
        <v>-2433</v>
      </c>
    </row>
    <row r="54" spans="1:9" ht="21.6" customHeight="1" x14ac:dyDescent="0.25">
      <c r="A54" s="13" t="s">
        <v>93</v>
      </c>
      <c r="B54" s="14" t="s">
        <v>94</v>
      </c>
      <c r="C54" s="23">
        <v>0</v>
      </c>
      <c r="D54" s="26"/>
      <c r="H54" s="25" t="s">
        <v>95</v>
      </c>
      <c r="I54" s="6">
        <f>('January 2026 - March 2026'!C5)</f>
        <v>-933</v>
      </c>
    </row>
    <row r="55" spans="1:9" ht="21.6" customHeight="1" x14ac:dyDescent="0.25">
      <c r="A55" s="3"/>
      <c r="B55" s="11" t="s">
        <v>96</v>
      </c>
      <c r="C55" s="23">
        <f>SUM(C53:C54)</f>
        <v>0</v>
      </c>
      <c r="H55" s="25" t="s">
        <v>97</v>
      </c>
      <c r="I55" s="6">
        <f>('April 2026 - June 2026'!C5)</f>
        <v>0</v>
      </c>
    </row>
    <row r="56" spans="1:9" ht="21.6" customHeight="1" x14ac:dyDescent="0.25">
      <c r="A56" s="93" t="s">
        <v>98</v>
      </c>
      <c r="B56" s="93"/>
      <c r="C56" s="93"/>
      <c r="H56" s="25" t="s">
        <v>99</v>
      </c>
      <c r="I56" s="6">
        <f>('July 2026 - September 2026'!C5)</f>
        <v>0</v>
      </c>
    </row>
    <row r="57" spans="1:9" ht="21.6" customHeight="1" x14ac:dyDescent="0.25">
      <c r="A57" s="13" t="s">
        <v>100</v>
      </c>
      <c r="B57" s="14" t="s">
        <v>101</v>
      </c>
      <c r="C57" s="23">
        <v>0</v>
      </c>
      <c r="H57" s="25" t="s">
        <v>102</v>
      </c>
      <c r="I57" s="6">
        <f>('October 2026 - December 2026'!C5)</f>
        <v>0</v>
      </c>
    </row>
    <row r="58" spans="1:9" ht="21.6" customHeight="1" x14ac:dyDescent="0.25">
      <c r="A58" s="3"/>
      <c r="B58" s="14" t="s">
        <v>103</v>
      </c>
      <c r="C58" s="23">
        <v>0</v>
      </c>
      <c r="H58" s="25" t="s">
        <v>104</v>
      </c>
      <c r="I58" s="6">
        <f>('January 2027 - March 2027'!C5)</f>
        <v>0</v>
      </c>
    </row>
    <row r="59" spans="1:9" ht="21.6" customHeight="1" x14ac:dyDescent="0.25">
      <c r="A59" s="3"/>
      <c r="B59" s="14" t="s">
        <v>105</v>
      </c>
      <c r="C59" s="23">
        <v>0</v>
      </c>
      <c r="H59" s="25" t="s">
        <v>106</v>
      </c>
      <c r="I59" s="6">
        <f>('April 2027 - June 2027'!C5)</f>
        <v>0</v>
      </c>
    </row>
    <row r="60" spans="1:9" ht="21.6" customHeight="1" x14ac:dyDescent="0.25">
      <c r="A60" s="3"/>
      <c r="B60" s="11" t="s">
        <v>107</v>
      </c>
      <c r="C60" s="23">
        <f>SUM(C57:C59)</f>
        <v>0</v>
      </c>
    </row>
    <row r="61" spans="1:9" ht="21.6" customHeight="1" x14ac:dyDescent="0.25">
      <c r="A61" s="93" t="s">
        <v>108</v>
      </c>
      <c r="B61" s="93"/>
      <c r="C61" s="93"/>
    </row>
    <row r="62" spans="1:9" ht="21.6" customHeight="1" x14ac:dyDescent="0.25">
      <c r="A62" s="13" t="s">
        <v>109</v>
      </c>
      <c r="B62" s="14" t="s">
        <v>110</v>
      </c>
      <c r="C62" s="23">
        <v>0</v>
      </c>
    </row>
    <row r="63" spans="1:9" ht="30.2" customHeight="1" x14ac:dyDescent="0.25">
      <c r="A63" s="3"/>
      <c r="B63" s="11" t="s">
        <v>111</v>
      </c>
      <c r="C63" s="23">
        <f>SUM(C62)</f>
        <v>0</v>
      </c>
    </row>
    <row r="64" spans="1:9" ht="21.6" customHeight="1" x14ac:dyDescent="0.25">
      <c r="A64" s="93" t="s">
        <v>112</v>
      </c>
      <c r="B64" s="93"/>
      <c r="C64" s="93"/>
    </row>
    <row r="65" spans="1:3" ht="43.15" customHeight="1" x14ac:dyDescent="0.25">
      <c r="A65" s="13" t="s">
        <v>113</v>
      </c>
      <c r="B65" s="14" t="s">
        <v>114</v>
      </c>
      <c r="C65" s="23">
        <v>0</v>
      </c>
    </row>
    <row r="66" spans="1:3" ht="21.6" customHeight="1" x14ac:dyDescent="0.25">
      <c r="A66" s="13" t="s">
        <v>115</v>
      </c>
      <c r="B66" s="14" t="s">
        <v>116</v>
      </c>
      <c r="C66" s="23">
        <v>0</v>
      </c>
    </row>
    <row r="67" spans="1:3" ht="43.15" customHeight="1" x14ac:dyDescent="0.25">
      <c r="A67" s="13" t="s">
        <v>117</v>
      </c>
      <c r="B67" s="14" t="s">
        <v>118</v>
      </c>
      <c r="C67" s="23">
        <v>0</v>
      </c>
    </row>
    <row r="68" spans="1:3" ht="21.6" customHeight="1" x14ac:dyDescent="0.25">
      <c r="A68" s="13" t="s">
        <v>119</v>
      </c>
      <c r="B68" s="14" t="s">
        <v>119</v>
      </c>
      <c r="C68" s="23">
        <v>0</v>
      </c>
    </row>
    <row r="69" spans="1:3" ht="21.6" customHeight="1" x14ac:dyDescent="0.25">
      <c r="A69" s="3"/>
      <c r="B69" s="11" t="s">
        <v>120</v>
      </c>
      <c r="C69" s="23">
        <f>SUM(C65:C68)</f>
        <v>0</v>
      </c>
    </row>
    <row r="70" spans="1:3" ht="21.6" customHeight="1" x14ac:dyDescent="0.25">
      <c r="A70" s="93" t="s">
        <v>121</v>
      </c>
      <c r="B70" s="93"/>
      <c r="C70" s="93"/>
    </row>
    <row r="71" spans="1:3" ht="21.6" customHeight="1" x14ac:dyDescent="0.25">
      <c r="A71" s="13" t="s">
        <v>122</v>
      </c>
      <c r="B71" s="3"/>
      <c r="C71" s="23">
        <v>0</v>
      </c>
    </row>
    <row r="72" spans="1:3" ht="21.6" customHeight="1" x14ac:dyDescent="0.25">
      <c r="A72" s="25" t="s">
        <v>123</v>
      </c>
      <c r="B72" s="4" t="s">
        <v>124</v>
      </c>
      <c r="C72" s="23">
        <v>0</v>
      </c>
    </row>
    <row r="73" spans="1:3" ht="21.6" customHeight="1" x14ac:dyDescent="0.25">
      <c r="A73" s="13" t="s">
        <v>53</v>
      </c>
      <c r="B73" s="14" t="s">
        <v>125</v>
      </c>
      <c r="C73" s="23">
        <v>0</v>
      </c>
    </row>
    <row r="74" spans="1:3" ht="21.6" customHeight="1" x14ac:dyDescent="0.25">
      <c r="A74" s="3"/>
      <c r="B74" s="11" t="s">
        <v>126</v>
      </c>
      <c r="C74" s="23">
        <f>SUM(C71:C73)</f>
        <v>0</v>
      </c>
    </row>
    <row r="75" spans="1:3" ht="21.6" customHeight="1" x14ac:dyDescent="0.25">
      <c r="A75" s="93" t="s">
        <v>127</v>
      </c>
      <c r="B75" s="93"/>
      <c r="C75" s="93"/>
    </row>
    <row r="76" spans="1:3" ht="21.6" customHeight="1" x14ac:dyDescent="0.25">
      <c r="A76" s="13" t="s">
        <v>128</v>
      </c>
      <c r="B76" s="4" t="s">
        <v>129</v>
      </c>
      <c r="C76" s="23">
        <v>300</v>
      </c>
    </row>
    <row r="77" spans="1:3" ht="21.6" customHeight="1" x14ac:dyDescent="0.25">
      <c r="A77" s="13" t="s">
        <v>130</v>
      </c>
      <c r="B77" s="4" t="s">
        <v>131</v>
      </c>
      <c r="C77" s="23">
        <v>0</v>
      </c>
    </row>
    <row r="78" spans="1:3" ht="21.6" customHeight="1" x14ac:dyDescent="0.25">
      <c r="A78" s="13" t="s">
        <v>132</v>
      </c>
      <c r="B78" s="4" t="s">
        <v>133</v>
      </c>
      <c r="C78" s="23">
        <v>0</v>
      </c>
    </row>
    <row r="79" spans="1:3" ht="21.6" customHeight="1" x14ac:dyDescent="0.25">
      <c r="A79" s="13" t="s">
        <v>134</v>
      </c>
      <c r="B79" s="14" t="s">
        <v>135</v>
      </c>
      <c r="C79" s="23">
        <v>760</v>
      </c>
    </row>
    <row r="80" spans="1:3" ht="21.6" customHeight="1" x14ac:dyDescent="0.25">
      <c r="A80" s="25"/>
      <c r="B80" s="27" t="s">
        <v>136</v>
      </c>
      <c r="C80" s="23">
        <f>SUM(C76:C79)</f>
        <v>1060</v>
      </c>
    </row>
    <row r="81" spans="1:5" ht="21.6" customHeight="1" x14ac:dyDescent="0.25">
      <c r="A81" s="3"/>
      <c r="B81" s="27" t="s">
        <v>137</v>
      </c>
      <c r="C81" s="23">
        <f>C45+C51+C55+C60+C63+C69+C74+C80</f>
        <v>1503</v>
      </c>
    </row>
    <row r="82" spans="1:5" ht="21.6" customHeight="1" x14ac:dyDescent="0.25">
      <c r="A82" s="93" t="s">
        <v>138</v>
      </c>
      <c r="B82" s="93"/>
      <c r="C82" s="93"/>
    </row>
    <row r="83" spans="1:5" ht="21.6" customHeight="1" x14ac:dyDescent="0.25">
      <c r="A83" s="25" t="s">
        <v>139</v>
      </c>
      <c r="B83" s="4"/>
      <c r="C83" s="6">
        <v>-14583</v>
      </c>
    </row>
    <row r="84" spans="1:5" ht="21.6" customHeight="1" x14ac:dyDescent="0.25">
      <c r="A84" s="25" t="s">
        <v>140</v>
      </c>
      <c r="B84" s="4"/>
      <c r="C84" s="6">
        <f>-5000</f>
        <v>-5000</v>
      </c>
    </row>
    <row r="85" spans="1:5" ht="21.6" customHeight="1" x14ac:dyDescent="0.25">
      <c r="A85" s="25" t="s">
        <v>141</v>
      </c>
      <c r="B85" s="4"/>
      <c r="C85" s="6">
        <f>-1500</f>
        <v>-1500</v>
      </c>
    </row>
    <row r="86" spans="1:5" ht="43.15" customHeight="1" x14ac:dyDescent="0.25">
      <c r="A86" s="13" t="s">
        <v>142</v>
      </c>
      <c r="B86" s="4"/>
      <c r="C86" s="6">
        <v>0</v>
      </c>
    </row>
    <row r="87" spans="1:5" ht="43.15" customHeight="1" x14ac:dyDescent="0.25">
      <c r="A87" s="13" t="s">
        <v>143</v>
      </c>
      <c r="B87" s="4"/>
      <c r="C87" s="6">
        <v>0</v>
      </c>
    </row>
    <row r="88" spans="1:5" ht="43.15" customHeight="1" x14ac:dyDescent="0.25">
      <c r="A88" s="3"/>
      <c r="B88" s="27" t="s">
        <v>144</v>
      </c>
      <c r="C88" s="6">
        <f>SUM(C83:C87)</f>
        <v>-21083</v>
      </c>
    </row>
    <row r="89" spans="1:5" ht="21.6" customHeight="1" x14ac:dyDescent="0.25">
      <c r="A89" s="3"/>
      <c r="B89" s="11" t="s">
        <v>145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97" t="s">
        <v>146</v>
      </c>
      <c r="B92" s="97"/>
      <c r="C92" s="97"/>
      <c r="D92" s="97"/>
      <c r="E92" s="97"/>
    </row>
    <row r="93" spans="1:5" ht="21.6" customHeight="1" x14ac:dyDescent="0.25">
      <c r="A93" s="97" t="s">
        <v>147</v>
      </c>
      <c r="B93" s="97"/>
      <c r="C93" s="97" t="s">
        <v>28</v>
      </c>
      <c r="D93" s="97"/>
      <c r="E93" s="28" t="s">
        <v>29</v>
      </c>
    </row>
    <row r="94" spans="1:5" ht="21.6" customHeight="1" x14ac:dyDescent="0.25">
      <c r="A94" s="98" t="s">
        <v>148</v>
      </c>
      <c r="B94" s="98"/>
      <c r="C94" s="82"/>
      <c r="D94" s="82"/>
      <c r="E94" s="23">
        <f>C89</f>
        <v>1503</v>
      </c>
    </row>
    <row r="95" spans="1:5" ht="21.6" customHeight="1" x14ac:dyDescent="0.25">
      <c r="A95" s="95"/>
      <c r="B95" s="95"/>
      <c r="C95" s="96" t="s">
        <v>149</v>
      </c>
      <c r="D95" s="96"/>
      <c r="E95" s="6">
        <f>I3</f>
        <v>0</v>
      </c>
    </row>
    <row r="96" spans="1:5" ht="21.6" customHeight="1" x14ac:dyDescent="0.25"/>
    <row r="97" spans="1:5" ht="21.6" customHeight="1" x14ac:dyDescent="0.25">
      <c r="A97" s="97" t="s">
        <v>150</v>
      </c>
      <c r="B97" s="97"/>
      <c r="C97" s="97"/>
      <c r="D97" s="97"/>
      <c r="E97" s="97"/>
    </row>
    <row r="98" spans="1:5" ht="21.6" customHeight="1" x14ac:dyDescent="0.25">
      <c r="A98" s="97" t="s">
        <v>147</v>
      </c>
      <c r="B98" s="97"/>
      <c r="C98" s="97" t="s">
        <v>28</v>
      </c>
      <c r="D98" s="97"/>
      <c r="E98" s="28" t="s">
        <v>29</v>
      </c>
    </row>
    <row r="99" spans="1:5" ht="21.6" customHeight="1" x14ac:dyDescent="0.25">
      <c r="A99" s="98" t="s">
        <v>151</v>
      </c>
      <c r="B99" s="98"/>
      <c r="C99" s="99"/>
      <c r="D99" s="99"/>
      <c r="E99" s="6">
        <f>E95</f>
        <v>0</v>
      </c>
    </row>
    <row r="100" spans="1:5" ht="21.6" customHeight="1" x14ac:dyDescent="0.25">
      <c r="A100" s="100" t="s">
        <v>127</v>
      </c>
      <c r="B100" s="101"/>
      <c r="C100" s="82" t="s">
        <v>152</v>
      </c>
      <c r="D100" s="82"/>
      <c r="E100" s="23">
        <v>0</v>
      </c>
    </row>
    <row r="101" spans="1:5" ht="21.6" customHeight="1" x14ac:dyDescent="0.25">
      <c r="A101" s="102"/>
      <c r="B101" s="103"/>
      <c r="C101" s="82" t="s">
        <v>153</v>
      </c>
      <c r="D101" s="82"/>
      <c r="E101" s="23">
        <v>1000</v>
      </c>
    </row>
    <row r="102" spans="1:5" ht="21.6" customHeight="1" x14ac:dyDescent="0.25">
      <c r="A102" s="102"/>
      <c r="B102" s="103"/>
      <c r="C102" s="82" t="s">
        <v>154</v>
      </c>
      <c r="D102" s="82"/>
      <c r="E102" s="23">
        <v>140</v>
      </c>
    </row>
    <row r="103" spans="1:5" ht="21.6" customHeight="1" x14ac:dyDescent="0.25">
      <c r="A103" s="102"/>
      <c r="B103" s="103"/>
      <c r="C103" s="82" t="s">
        <v>155</v>
      </c>
      <c r="D103" s="82"/>
      <c r="E103" s="23">
        <v>68</v>
      </c>
    </row>
    <row r="104" spans="1:5" ht="21.6" customHeight="1" x14ac:dyDescent="0.25">
      <c r="A104" s="102"/>
      <c r="B104" s="103"/>
      <c r="C104" s="82" t="s">
        <v>156</v>
      </c>
      <c r="D104" s="82"/>
      <c r="E104" s="23">
        <v>420</v>
      </c>
    </row>
    <row r="105" spans="1:5" ht="60" customHeight="1" x14ac:dyDescent="0.25">
      <c r="A105" s="104"/>
      <c r="B105" s="105"/>
      <c r="C105" s="92" t="s">
        <v>544</v>
      </c>
      <c r="D105" s="82"/>
      <c r="E105" s="23">
        <v>925.68</v>
      </c>
    </row>
    <row r="106" spans="1:5" ht="21.6" customHeight="1" x14ac:dyDescent="0.25">
      <c r="A106" s="98" t="s">
        <v>148</v>
      </c>
      <c r="B106" s="98"/>
      <c r="C106" s="82" t="s">
        <v>157</v>
      </c>
      <c r="D106" s="82"/>
      <c r="E106" s="23">
        <f>C89</f>
        <v>1503</v>
      </c>
    </row>
    <row r="107" spans="1:5" ht="21.6" customHeight="1" x14ac:dyDescent="0.25">
      <c r="A107" s="95"/>
      <c r="B107" s="95"/>
      <c r="C107" s="106" t="s">
        <v>158</v>
      </c>
      <c r="D107" s="106"/>
      <c r="E107" s="6">
        <f>SUM(E25,E99)-SUM(E100:E106)</f>
        <v>-484.67999999999984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97" t="s">
        <v>159</v>
      </c>
      <c r="B110" s="97"/>
      <c r="C110" s="97"/>
      <c r="D110" s="97"/>
      <c r="E110" s="97"/>
    </row>
    <row r="111" spans="1:5" ht="21.6" customHeight="1" x14ac:dyDescent="0.25">
      <c r="A111" s="97" t="s">
        <v>147</v>
      </c>
      <c r="B111" s="97"/>
      <c r="C111" s="97" t="s">
        <v>28</v>
      </c>
      <c r="D111" s="97"/>
      <c r="E111" s="28" t="s">
        <v>29</v>
      </c>
    </row>
    <row r="112" spans="1:5" ht="21.6" customHeight="1" x14ac:dyDescent="0.25">
      <c r="A112" s="98" t="s">
        <v>160</v>
      </c>
      <c r="B112" s="98"/>
      <c r="C112" s="99"/>
      <c r="D112" s="99"/>
      <c r="E112" s="6">
        <f>E107</f>
        <v>-484.67999999999984</v>
      </c>
    </row>
    <row r="113" spans="1:5" ht="21.6" customHeight="1" x14ac:dyDescent="0.25">
      <c r="A113" s="98" t="s">
        <v>127</v>
      </c>
      <c r="B113" s="98"/>
      <c r="C113" s="82" t="s">
        <v>161</v>
      </c>
      <c r="D113" s="82"/>
      <c r="E113" s="23">
        <v>4000</v>
      </c>
    </row>
    <row r="114" spans="1:5" ht="21.6" customHeight="1" x14ac:dyDescent="0.25">
      <c r="A114" s="98"/>
      <c r="B114" s="98"/>
      <c r="C114" s="82" t="s">
        <v>162</v>
      </c>
      <c r="D114" s="82"/>
      <c r="E114" s="23">
        <v>2254</v>
      </c>
    </row>
    <row r="115" spans="1:5" ht="43.15" customHeight="1" x14ac:dyDescent="0.25">
      <c r="A115" s="98"/>
      <c r="B115" s="98"/>
      <c r="C115" s="92" t="s">
        <v>163</v>
      </c>
      <c r="D115" s="92"/>
      <c r="E115" s="23">
        <v>560</v>
      </c>
    </row>
    <row r="116" spans="1:5" ht="21.6" customHeight="1" x14ac:dyDescent="0.25">
      <c r="A116" s="98"/>
      <c r="B116" s="98"/>
      <c r="C116" s="82" t="s">
        <v>164</v>
      </c>
      <c r="D116" s="82"/>
      <c r="E116" s="23">
        <v>0</v>
      </c>
    </row>
    <row r="117" spans="1:5" ht="43.15" customHeight="1" x14ac:dyDescent="0.25">
      <c r="A117" s="98"/>
      <c r="B117" s="98"/>
      <c r="C117" s="92" t="s">
        <v>165</v>
      </c>
      <c r="D117" s="92"/>
      <c r="E117" s="23">
        <v>700</v>
      </c>
    </row>
    <row r="118" spans="1:5" ht="21.6" customHeight="1" x14ac:dyDescent="0.25">
      <c r="A118" s="98"/>
      <c r="B118" s="98"/>
      <c r="C118" s="92" t="s">
        <v>166</v>
      </c>
      <c r="D118" s="92"/>
      <c r="E118" s="23">
        <v>498</v>
      </c>
    </row>
    <row r="119" spans="1:5" ht="21.6" customHeight="1" x14ac:dyDescent="0.25">
      <c r="A119" s="98"/>
      <c r="B119" s="98"/>
      <c r="C119" s="82" t="s">
        <v>167</v>
      </c>
      <c r="D119" s="82"/>
      <c r="E119" s="23">
        <v>368</v>
      </c>
    </row>
    <row r="120" spans="1:5" ht="21.6" customHeight="1" x14ac:dyDescent="0.25">
      <c r="A120" s="98"/>
      <c r="B120" s="98"/>
      <c r="C120" s="82" t="s">
        <v>168</v>
      </c>
      <c r="D120" s="82"/>
      <c r="E120" s="23">
        <v>204</v>
      </c>
    </row>
    <row r="121" spans="1:5" ht="21.6" customHeight="1" x14ac:dyDescent="0.25">
      <c r="A121" s="98"/>
      <c r="B121" s="98"/>
      <c r="C121" s="82" t="s">
        <v>169</v>
      </c>
      <c r="D121" s="82"/>
      <c r="E121" s="23">
        <v>207.5</v>
      </c>
    </row>
    <row r="122" spans="1:5" ht="21.6" customHeight="1" x14ac:dyDescent="0.25">
      <c r="A122" s="98"/>
      <c r="B122" s="98"/>
      <c r="C122" s="82" t="s">
        <v>170</v>
      </c>
      <c r="D122" s="82"/>
      <c r="E122" s="23">
        <v>187</v>
      </c>
    </row>
    <row r="123" spans="1:5" ht="21.6" customHeight="1" x14ac:dyDescent="0.25">
      <c r="A123" s="98"/>
      <c r="B123" s="98"/>
      <c r="C123" s="82" t="s">
        <v>171</v>
      </c>
      <c r="D123" s="82"/>
      <c r="E123" s="23">
        <v>391.5</v>
      </c>
    </row>
    <row r="124" spans="1:5" ht="21.6" customHeight="1" x14ac:dyDescent="0.25">
      <c r="A124" s="98"/>
      <c r="B124" s="98"/>
      <c r="C124" s="82" t="s">
        <v>172</v>
      </c>
      <c r="D124" s="82"/>
      <c r="E124" s="23">
        <v>966.7</v>
      </c>
    </row>
    <row r="125" spans="1:5" ht="21.6" customHeight="1" x14ac:dyDescent="0.25">
      <c r="A125" s="98"/>
      <c r="B125" s="98"/>
      <c r="C125" s="82" t="s">
        <v>173</v>
      </c>
      <c r="D125" s="82"/>
      <c r="E125" s="23">
        <v>4500</v>
      </c>
    </row>
    <row r="126" spans="1:5" ht="21.6" customHeight="1" x14ac:dyDescent="0.25">
      <c r="A126" s="98" t="s">
        <v>148</v>
      </c>
      <c r="B126" s="98"/>
      <c r="C126" s="107"/>
      <c r="D126" s="107"/>
      <c r="E126" s="23">
        <f>C89</f>
        <v>1503</v>
      </c>
    </row>
    <row r="127" spans="1:5" ht="21.6" customHeight="1" x14ac:dyDescent="0.25">
      <c r="A127" s="95"/>
      <c r="B127" s="95"/>
      <c r="C127" s="106" t="s">
        <v>158</v>
      </c>
      <c r="D127" s="106"/>
      <c r="E127" s="6">
        <f>(E37+E112)-SUM(E113:E126)</f>
        <v>3042.119999999999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1">
    <mergeCell ref="C24:D24"/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A106:B106"/>
    <mergeCell ref="C106:D106"/>
    <mergeCell ref="A107:B107"/>
    <mergeCell ref="C107:D107"/>
    <mergeCell ref="A110:E110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95:B95"/>
    <mergeCell ref="C95:D95"/>
    <mergeCell ref="A97:E97"/>
    <mergeCell ref="A98:B98"/>
    <mergeCell ref="C98:D98"/>
    <mergeCell ref="A70:C70"/>
    <mergeCell ref="A75:C75"/>
    <mergeCell ref="A82:C82"/>
    <mergeCell ref="A39:C39"/>
    <mergeCell ref="A41:C41"/>
    <mergeCell ref="A46:C46"/>
    <mergeCell ref="A52:C52"/>
    <mergeCell ref="A56:C56"/>
    <mergeCell ref="E32:E33"/>
    <mergeCell ref="C34:D34"/>
    <mergeCell ref="C35:D35"/>
    <mergeCell ref="C36:D36"/>
    <mergeCell ref="A37:C37"/>
    <mergeCell ref="C30:D30"/>
    <mergeCell ref="C31:D31"/>
    <mergeCell ref="A32:A33"/>
    <mergeCell ref="B32:B33"/>
    <mergeCell ref="C32:D33"/>
    <mergeCell ref="A25:C25"/>
    <mergeCell ref="A27:E27"/>
    <mergeCell ref="A28:A29"/>
    <mergeCell ref="B28:B29"/>
    <mergeCell ref="C28:D29"/>
    <mergeCell ref="E28:E29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7 C41:C56 C63 E68 E74:E80 E87:E89 E92:E100">
    <cfRule type="cellIs" dxfId="131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5" t="s">
        <v>405</v>
      </c>
      <c r="B1" s="75"/>
      <c r="C1" s="75"/>
      <c r="D1" s="75"/>
      <c r="E1" s="75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175</v>
      </c>
      <c r="C3" s="6">
        <f>E112</f>
        <v>31407.7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13" t="s">
        <v>22</v>
      </c>
      <c r="B4" s="113"/>
      <c r="C4" s="6">
        <f>SUM(C3)</f>
        <v>31407.7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4" t="s">
        <v>406</v>
      </c>
      <c r="B8" s="144"/>
      <c r="C8" s="144"/>
      <c r="D8" s="144"/>
      <c r="E8" s="14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5" t="s">
        <v>28</v>
      </c>
      <c r="D9" s="145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407</v>
      </c>
      <c r="B10" s="14" t="s">
        <v>32</v>
      </c>
      <c r="C10" s="82" t="s">
        <v>33</v>
      </c>
      <c r="D10" s="82"/>
      <c r="E10" s="6">
        <v>2405</v>
      </c>
    </row>
    <row r="11" spans="1:31" ht="21.6" customHeight="1" x14ac:dyDescent="0.25">
      <c r="A11" s="13" t="s">
        <v>408</v>
      </c>
      <c r="B11" s="14" t="s">
        <v>256</v>
      </c>
      <c r="C11" s="92" t="s">
        <v>33</v>
      </c>
      <c r="D11" s="92"/>
      <c r="E11" s="6">
        <v>68</v>
      </c>
    </row>
    <row r="12" spans="1:31" ht="21.6" customHeight="1" x14ac:dyDescent="0.25">
      <c r="A12" s="13" t="s">
        <v>409</v>
      </c>
      <c r="B12" s="14" t="s">
        <v>256</v>
      </c>
      <c r="C12" s="92" t="s">
        <v>33</v>
      </c>
      <c r="D12" s="9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410</v>
      </c>
      <c r="B13" s="14" t="s">
        <v>53</v>
      </c>
      <c r="C13" s="82" t="s">
        <v>196</v>
      </c>
      <c r="D13" s="8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3"/>
      <c r="B14" s="83"/>
      <c r="C14" s="106" t="s">
        <v>35</v>
      </c>
      <c r="D14" s="10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46" t="s">
        <v>411</v>
      </c>
      <c r="B16" s="146"/>
      <c r="C16" s="146"/>
      <c r="D16" s="146"/>
      <c r="E16" s="14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27</v>
      </c>
      <c r="C17" s="145" t="s">
        <v>28</v>
      </c>
      <c r="D17" s="145"/>
      <c r="E17" s="57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412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413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3"/>
      <c r="B20" s="83"/>
      <c r="C20" s="106" t="s">
        <v>35</v>
      </c>
      <c r="D20" s="10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45" t="s">
        <v>414</v>
      </c>
      <c r="B22" s="145"/>
      <c r="C22" s="145"/>
      <c r="D22" s="145"/>
      <c r="E22" s="14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27</v>
      </c>
      <c r="C23" s="145" t="s">
        <v>28</v>
      </c>
      <c r="D23" s="145"/>
      <c r="E23" s="57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415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416</v>
      </c>
      <c r="B25" s="14" t="s">
        <v>256</v>
      </c>
      <c r="C25" s="92" t="s">
        <v>33</v>
      </c>
      <c r="D25" s="9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417</v>
      </c>
      <c r="B26" s="14" t="s">
        <v>53</v>
      </c>
      <c r="C26" s="82" t="s">
        <v>196</v>
      </c>
      <c r="D26" s="82"/>
      <c r="E26" s="6">
        <v>0</v>
      </c>
    </row>
    <row r="27" spans="1:31" ht="21.6" customHeight="1" x14ac:dyDescent="0.25">
      <c r="A27" s="83"/>
      <c r="B27" s="83"/>
      <c r="C27" s="106" t="s">
        <v>35</v>
      </c>
      <c r="D27" s="10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94" t="s">
        <v>418</v>
      </c>
      <c r="B32" s="94"/>
      <c r="C32" s="94"/>
    </row>
    <row r="33" spans="1:8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8" ht="21.6" customHeight="1" x14ac:dyDescent="0.25">
      <c r="A34" s="93" t="s">
        <v>67</v>
      </c>
      <c r="B34" s="93"/>
      <c r="C34" s="93"/>
    </row>
    <row r="35" spans="1:8" ht="21.6" customHeight="1" x14ac:dyDescent="0.25">
      <c r="A35" s="13" t="s">
        <v>252</v>
      </c>
      <c r="B35" s="14"/>
      <c r="C35" s="23">
        <v>78</v>
      </c>
      <c r="H35" s="45"/>
    </row>
    <row r="36" spans="1:8" ht="21.6" customHeight="1" x14ac:dyDescent="0.25">
      <c r="A36" s="13" t="s">
        <v>46</v>
      </c>
      <c r="B36" s="4"/>
      <c r="C36" s="23">
        <v>0</v>
      </c>
    </row>
    <row r="37" spans="1:8" ht="21.6" customHeight="1" x14ac:dyDescent="0.25">
      <c r="A37" s="13" t="s">
        <v>70</v>
      </c>
      <c r="B37" s="14" t="s">
        <v>71</v>
      </c>
      <c r="C37" s="23">
        <v>149</v>
      </c>
    </row>
    <row r="38" spans="1:8" ht="21.6" customHeight="1" x14ac:dyDescent="0.25">
      <c r="A38" s="25"/>
      <c r="B38" s="11" t="s">
        <v>73</v>
      </c>
      <c r="C38" s="23">
        <f>SUM(C35:C37)</f>
        <v>227</v>
      </c>
    </row>
    <row r="39" spans="1:8" ht="21.6" customHeight="1" x14ac:dyDescent="0.25">
      <c r="A39" s="93" t="s">
        <v>272</v>
      </c>
      <c r="B39" s="93"/>
      <c r="C39" s="93"/>
    </row>
    <row r="40" spans="1:8" ht="21.6" customHeight="1" x14ac:dyDescent="0.25">
      <c r="A40" s="93"/>
      <c r="B40" s="93"/>
      <c r="C40" s="93"/>
    </row>
    <row r="41" spans="1:8" ht="21.6" customHeight="1" x14ac:dyDescent="0.25">
      <c r="A41" s="13" t="s">
        <v>78</v>
      </c>
      <c r="B41" s="14"/>
      <c r="C41" s="23">
        <v>0</v>
      </c>
    </row>
    <row r="42" spans="1:8" ht="21.6" customHeight="1" x14ac:dyDescent="0.25">
      <c r="A42" s="13" t="s">
        <v>80</v>
      </c>
      <c r="B42" s="14"/>
      <c r="C42" s="23">
        <v>0</v>
      </c>
    </row>
    <row r="43" spans="1:8" ht="21.6" customHeight="1" x14ac:dyDescent="0.25">
      <c r="A43" s="13" t="s">
        <v>82</v>
      </c>
      <c r="B43" s="14"/>
      <c r="C43" s="23">
        <v>0</v>
      </c>
    </row>
    <row r="44" spans="1:8" ht="21.6" customHeight="1" x14ac:dyDescent="0.25">
      <c r="A44" s="13" t="s">
        <v>84</v>
      </c>
      <c r="B44" s="14"/>
      <c r="C44" s="23">
        <v>0</v>
      </c>
    </row>
    <row r="45" spans="1:8" ht="43.15" customHeight="1" x14ac:dyDescent="0.25">
      <c r="A45" s="13" t="s">
        <v>142</v>
      </c>
      <c r="B45" s="14"/>
      <c r="C45" s="23">
        <v>0</v>
      </c>
    </row>
    <row r="46" spans="1:8" ht="21.6" customHeight="1" x14ac:dyDescent="0.25">
      <c r="A46" s="13"/>
      <c r="B46" s="11" t="s">
        <v>86</v>
      </c>
      <c r="C46" s="23">
        <f>SUM(C41:C45)</f>
        <v>0</v>
      </c>
    </row>
    <row r="47" spans="1:8" ht="21.6" customHeight="1" x14ac:dyDescent="0.25">
      <c r="A47" s="93" t="s">
        <v>88</v>
      </c>
      <c r="B47" s="93"/>
      <c r="C47" s="93"/>
    </row>
    <row r="48" spans="1:8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6" t="s">
        <v>419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82" t="s">
        <v>362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527</v>
      </c>
      <c r="D91" s="128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('April 2026 - June 2026'!E112+E14)-SUM(E89:E92)</f>
        <v>27223.7</v>
      </c>
      <c r="H93"/>
    </row>
    <row r="94" spans="1:8" ht="21.6" customHeight="1" x14ac:dyDescent="0.25">
      <c r="H94"/>
    </row>
    <row r="95" spans="1:8" ht="21.6" customHeight="1" x14ac:dyDescent="0.25">
      <c r="A95" s="137" t="s">
        <v>420</v>
      </c>
      <c r="B95" s="137"/>
      <c r="C95" s="137"/>
      <c r="D95" s="137"/>
      <c r="E95" s="137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421</v>
      </c>
      <c r="B97" s="98"/>
      <c r="C97" s="82"/>
      <c r="D97" s="82"/>
      <c r="E97" s="6">
        <f>E93</f>
        <v>27223.7</v>
      </c>
      <c r="H97"/>
    </row>
    <row r="98" spans="1:8" ht="21.6" customHeight="1" x14ac:dyDescent="0.25">
      <c r="A98" s="100" t="s">
        <v>127</v>
      </c>
      <c r="B98" s="101"/>
      <c r="C98" s="82" t="s">
        <v>344</v>
      </c>
      <c r="D98" s="82"/>
      <c r="E98" s="23">
        <v>0</v>
      </c>
      <c r="H98"/>
    </row>
    <row r="99" spans="1:8" ht="21.6" customHeight="1" x14ac:dyDescent="0.25">
      <c r="A99" s="102"/>
      <c r="B99" s="103"/>
      <c r="C99" s="82" t="s">
        <v>362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527</v>
      </c>
      <c r="D100" s="128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(E20+E97)-SUM(E98:E101)</f>
        <v>29281.7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422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423</v>
      </c>
      <c r="B107" s="98"/>
      <c r="C107" s="82"/>
      <c r="D107" s="82"/>
      <c r="E107" s="6">
        <f>E102</f>
        <v>29281.7</v>
      </c>
      <c r="H107"/>
    </row>
    <row r="108" spans="1:8" ht="21.6" customHeight="1" x14ac:dyDescent="0.25">
      <c r="A108" s="67" t="s">
        <v>127</v>
      </c>
      <c r="B108" s="68"/>
      <c r="C108" s="82" t="s">
        <v>344</v>
      </c>
      <c r="D108" s="82"/>
      <c r="E108" s="23">
        <v>0</v>
      </c>
      <c r="H108"/>
    </row>
    <row r="109" spans="1:8" ht="21.6" customHeight="1" x14ac:dyDescent="0.25">
      <c r="A109" s="69"/>
      <c r="B109" s="70"/>
      <c r="C109" s="82" t="s">
        <v>362</v>
      </c>
      <c r="D109" s="82"/>
      <c r="E109" s="23">
        <v>0</v>
      </c>
    </row>
    <row r="110" spans="1:8" ht="39.950000000000003" customHeight="1" x14ac:dyDescent="0.25">
      <c r="A110" s="71"/>
      <c r="B110" s="72"/>
      <c r="C110" s="108" t="s">
        <v>527</v>
      </c>
      <c r="D110" s="128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31407.7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5" t="s">
        <v>424</v>
      </c>
      <c r="B1" s="75"/>
      <c r="C1" s="75"/>
      <c r="D1" s="75"/>
      <c r="E1" s="7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175</v>
      </c>
      <c r="C3" s="6">
        <f>E113</f>
        <v>37553.699999999997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3" t="s">
        <v>22</v>
      </c>
      <c r="B4" s="113"/>
      <c r="C4" s="6">
        <f>SUM(C3)</f>
        <v>37553.699999999997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6" t="s">
        <v>23</v>
      </c>
      <c r="B5" s="10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8" t="s">
        <v>425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426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427</v>
      </c>
      <c r="B11" s="14" t="s">
        <v>256</v>
      </c>
      <c r="C11" s="92" t="s">
        <v>33</v>
      </c>
      <c r="D11" s="9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428</v>
      </c>
      <c r="B12" s="14" t="s">
        <v>256</v>
      </c>
      <c r="C12" s="92" t="s">
        <v>33</v>
      </c>
      <c r="D12" s="92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429</v>
      </c>
      <c r="B13" s="14" t="s">
        <v>53</v>
      </c>
      <c r="C13" s="82" t="s">
        <v>196</v>
      </c>
      <c r="D13" s="8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3"/>
      <c r="B14" s="83"/>
      <c r="C14" s="106" t="s">
        <v>35</v>
      </c>
      <c r="D14" s="10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8" t="s">
        <v>430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431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432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3"/>
      <c r="B20" s="83"/>
      <c r="C20" s="106" t="s">
        <v>35</v>
      </c>
      <c r="D20" s="10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47" t="s">
        <v>433</v>
      </c>
      <c r="B22" s="147"/>
      <c r="C22" s="147"/>
      <c r="D22" s="147"/>
      <c r="E22" s="14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434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435</v>
      </c>
      <c r="B25" s="14" t="s">
        <v>256</v>
      </c>
      <c r="C25" s="92" t="s">
        <v>33</v>
      </c>
      <c r="D25" s="9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436</v>
      </c>
      <c r="B26" s="14" t="s">
        <v>256</v>
      </c>
      <c r="C26" s="92" t="s">
        <v>33</v>
      </c>
      <c r="D26" s="92"/>
      <c r="E26" s="6">
        <v>68</v>
      </c>
    </row>
    <row r="27" spans="1:26" ht="21.6" customHeight="1" x14ac:dyDescent="0.25">
      <c r="A27" s="13" t="s">
        <v>437</v>
      </c>
      <c r="B27" s="14" t="s">
        <v>53</v>
      </c>
      <c r="C27" s="82" t="s">
        <v>196</v>
      </c>
      <c r="D27" s="82"/>
      <c r="E27" s="6">
        <v>0</v>
      </c>
    </row>
    <row r="28" spans="1:26" ht="21.6" customHeight="1" x14ac:dyDescent="0.25">
      <c r="A28" s="83"/>
      <c r="B28" s="83"/>
      <c r="C28" s="106" t="s">
        <v>35</v>
      </c>
      <c r="D28" s="10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94" t="s">
        <v>438</v>
      </c>
      <c r="B33" s="94"/>
      <c r="C33" s="94"/>
    </row>
    <row r="34" spans="1:9" ht="21.6" customHeight="1" x14ac:dyDescent="0.25">
      <c r="A34" s="22" t="s">
        <v>27</v>
      </c>
      <c r="B34" s="22" t="s">
        <v>28</v>
      </c>
      <c r="C34" s="9" t="s">
        <v>29</v>
      </c>
      <c r="D34" s="20"/>
    </row>
    <row r="35" spans="1:9" ht="21.6" customHeight="1" x14ac:dyDescent="0.25">
      <c r="A35" s="93" t="s">
        <v>67</v>
      </c>
      <c r="B35" s="93"/>
      <c r="C35" s="93"/>
      <c r="I35" s="45">
        <v>9</v>
      </c>
    </row>
    <row r="36" spans="1:9" ht="21.6" customHeight="1" x14ac:dyDescent="0.25">
      <c r="A36" s="13" t="s">
        <v>252</v>
      </c>
      <c r="B36" s="14"/>
      <c r="C36" s="23">
        <v>78</v>
      </c>
    </row>
    <row r="37" spans="1:9" ht="21.6" customHeight="1" x14ac:dyDescent="0.25">
      <c r="A37" s="13" t="s">
        <v>46</v>
      </c>
      <c r="B37" s="4"/>
      <c r="C37" s="23">
        <v>0</v>
      </c>
    </row>
    <row r="38" spans="1:9" ht="21.6" customHeight="1" x14ac:dyDescent="0.25">
      <c r="A38" s="13" t="s">
        <v>70</v>
      </c>
      <c r="B38" s="14" t="s">
        <v>71</v>
      </c>
      <c r="C38" s="23">
        <v>149</v>
      </c>
    </row>
    <row r="39" spans="1:9" ht="21.6" customHeight="1" x14ac:dyDescent="0.25">
      <c r="A39" s="25"/>
      <c r="B39" s="11" t="s">
        <v>73</v>
      </c>
      <c r="C39" s="23">
        <f>SUM(C36:C38)</f>
        <v>227</v>
      </c>
    </row>
    <row r="40" spans="1:9" ht="21.6" customHeight="1" x14ac:dyDescent="0.25">
      <c r="A40" s="93" t="s">
        <v>272</v>
      </c>
      <c r="B40" s="93"/>
      <c r="C40" s="93"/>
    </row>
    <row r="41" spans="1:9" ht="21.6" customHeight="1" x14ac:dyDescent="0.25">
      <c r="A41" s="93"/>
      <c r="B41" s="93"/>
      <c r="C41" s="93"/>
    </row>
    <row r="42" spans="1:9" ht="21.6" customHeight="1" x14ac:dyDescent="0.25">
      <c r="A42" s="13" t="s">
        <v>78</v>
      </c>
      <c r="B42" s="14"/>
      <c r="C42" s="23">
        <v>0</v>
      </c>
    </row>
    <row r="43" spans="1:9" ht="21.6" customHeight="1" x14ac:dyDescent="0.25">
      <c r="A43" s="13" t="s">
        <v>80</v>
      </c>
      <c r="B43" s="14"/>
      <c r="C43" s="23">
        <v>0</v>
      </c>
    </row>
    <row r="44" spans="1:9" ht="21.6" customHeight="1" x14ac:dyDescent="0.25">
      <c r="A44" s="13" t="s">
        <v>82</v>
      </c>
      <c r="B44" s="14"/>
      <c r="C44" s="23">
        <v>0</v>
      </c>
    </row>
    <row r="45" spans="1:9" ht="21.6" customHeight="1" x14ac:dyDescent="0.25">
      <c r="A45" s="13" t="s">
        <v>84</v>
      </c>
      <c r="B45" s="14"/>
      <c r="C45" s="23">
        <v>0</v>
      </c>
    </row>
    <row r="46" spans="1:9" ht="43.15" customHeight="1" x14ac:dyDescent="0.25">
      <c r="A46" s="13" t="s">
        <v>142</v>
      </c>
      <c r="B46" s="14"/>
      <c r="C46" s="23">
        <v>0</v>
      </c>
    </row>
    <row r="47" spans="1:9" ht="21.6" customHeight="1" x14ac:dyDescent="0.25">
      <c r="A47" s="13"/>
      <c r="B47" s="11" t="s">
        <v>86</v>
      </c>
      <c r="C47" s="23">
        <f>SUM(C42:C46)</f>
        <v>0</v>
      </c>
    </row>
    <row r="48" spans="1:9" ht="21.6" customHeight="1" x14ac:dyDescent="0.25">
      <c r="A48" s="93" t="s">
        <v>88</v>
      </c>
      <c r="B48" s="93"/>
      <c r="C48" s="93"/>
    </row>
    <row r="49" spans="1:3" ht="21.6" customHeight="1" x14ac:dyDescent="0.25">
      <c r="A49" s="13" t="s">
        <v>90</v>
      </c>
      <c r="B49" s="14" t="s">
        <v>91</v>
      </c>
      <c r="C49" s="23">
        <v>0</v>
      </c>
    </row>
    <row r="50" spans="1:3" ht="21.6" customHeight="1" x14ac:dyDescent="0.25">
      <c r="A50" s="13" t="s">
        <v>93</v>
      </c>
      <c r="B50" s="14" t="s">
        <v>94</v>
      </c>
      <c r="C50" s="23">
        <v>0</v>
      </c>
    </row>
    <row r="51" spans="1:3" ht="21.6" customHeight="1" x14ac:dyDescent="0.25">
      <c r="A51" s="13"/>
      <c r="B51" s="11" t="s">
        <v>96</v>
      </c>
      <c r="C51" s="23">
        <f>SUM(C49:C50)</f>
        <v>0</v>
      </c>
    </row>
    <row r="52" spans="1:3" ht="21.6" customHeight="1" x14ac:dyDescent="0.25">
      <c r="A52" s="93" t="s">
        <v>98</v>
      </c>
      <c r="B52" s="93"/>
      <c r="C52" s="93"/>
    </row>
    <row r="53" spans="1:3" ht="21.6" customHeight="1" x14ac:dyDescent="0.25">
      <c r="A53" s="13" t="s">
        <v>100</v>
      </c>
      <c r="B53" s="14" t="s">
        <v>101</v>
      </c>
      <c r="C53" s="23">
        <v>0</v>
      </c>
    </row>
    <row r="54" spans="1:3" ht="21.6" customHeight="1" x14ac:dyDescent="0.25">
      <c r="A54" s="25"/>
      <c r="B54" s="14" t="s">
        <v>103</v>
      </c>
      <c r="C54" s="23">
        <v>0</v>
      </c>
    </row>
    <row r="55" spans="1:3" ht="21.6" customHeight="1" x14ac:dyDescent="0.25">
      <c r="A55" s="25"/>
      <c r="B55" s="14" t="s">
        <v>105</v>
      </c>
      <c r="C55" s="23">
        <v>0</v>
      </c>
    </row>
    <row r="56" spans="1:3" ht="21.6" customHeight="1" x14ac:dyDescent="0.25">
      <c r="A56" s="25"/>
      <c r="B56" s="11" t="s">
        <v>107</v>
      </c>
      <c r="C56" s="23">
        <f>SUM(C53:C55)</f>
        <v>0</v>
      </c>
    </row>
    <row r="57" spans="1:3" ht="21.6" customHeight="1" x14ac:dyDescent="0.25">
      <c r="A57" s="93" t="s">
        <v>108</v>
      </c>
      <c r="B57" s="93"/>
      <c r="C57" s="93"/>
    </row>
    <row r="58" spans="1:3" ht="21.6" customHeight="1" x14ac:dyDescent="0.25">
      <c r="A58" s="13" t="s">
        <v>109</v>
      </c>
      <c r="B58" s="58" t="s">
        <v>110</v>
      </c>
      <c r="C58" s="23">
        <v>0</v>
      </c>
    </row>
    <row r="59" spans="1:3" ht="21.6" customHeight="1" x14ac:dyDescent="0.25">
      <c r="A59" s="25"/>
      <c r="B59" s="11" t="s">
        <v>111</v>
      </c>
      <c r="C59" s="23">
        <f>SUM(C58)</f>
        <v>0</v>
      </c>
    </row>
    <row r="60" spans="1:3" ht="21.6" customHeight="1" x14ac:dyDescent="0.25">
      <c r="A60" s="93" t="s">
        <v>112</v>
      </c>
      <c r="B60" s="93"/>
      <c r="C60" s="93"/>
    </row>
    <row r="61" spans="1:3" ht="43.15" customHeight="1" x14ac:dyDescent="0.25">
      <c r="A61" s="13" t="s">
        <v>273</v>
      </c>
      <c r="B61" s="14" t="s">
        <v>114</v>
      </c>
      <c r="C61" s="23">
        <v>0</v>
      </c>
    </row>
    <row r="62" spans="1:3" ht="21.6" customHeight="1" x14ac:dyDescent="0.25">
      <c r="A62" s="13" t="s">
        <v>115</v>
      </c>
      <c r="B62" s="14" t="s">
        <v>116</v>
      </c>
      <c r="C62" s="23">
        <v>0</v>
      </c>
    </row>
    <row r="63" spans="1:3" ht="43.15" customHeight="1" x14ac:dyDescent="0.25">
      <c r="A63" s="13" t="s">
        <v>117</v>
      </c>
      <c r="B63" s="14" t="s">
        <v>118</v>
      </c>
      <c r="C63" s="23">
        <v>0</v>
      </c>
    </row>
    <row r="64" spans="1:3" ht="21.6" customHeight="1" x14ac:dyDescent="0.25">
      <c r="A64" s="13" t="s">
        <v>119</v>
      </c>
      <c r="B64" s="14" t="s">
        <v>119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3" t="s">
        <v>121</v>
      </c>
      <c r="B66" s="93"/>
      <c r="C66" s="93"/>
    </row>
    <row r="67" spans="1:10" ht="21.6" customHeight="1" x14ac:dyDescent="0.25">
      <c r="A67" s="13" t="s">
        <v>122</v>
      </c>
      <c r="B67" s="4"/>
      <c r="C67" s="23">
        <v>0</v>
      </c>
    </row>
    <row r="68" spans="1:10" ht="21.6" customHeight="1" x14ac:dyDescent="0.25">
      <c r="A68" s="25" t="s">
        <v>123</v>
      </c>
      <c r="B68" s="4" t="s">
        <v>124</v>
      </c>
      <c r="C68" s="23">
        <v>0</v>
      </c>
    </row>
    <row r="69" spans="1:10" ht="21.6" customHeight="1" x14ac:dyDescent="0.25">
      <c r="A69" s="13" t="s">
        <v>53</v>
      </c>
      <c r="B69" s="14" t="s">
        <v>125</v>
      </c>
      <c r="C69" s="23">
        <v>0</v>
      </c>
    </row>
    <row r="70" spans="1:10" ht="21.6" customHeight="1" x14ac:dyDescent="0.25">
      <c r="A70" s="13"/>
      <c r="B70" s="11" t="s">
        <v>126</v>
      </c>
      <c r="C70" s="23">
        <f>SUM(C67:C69)</f>
        <v>0</v>
      </c>
    </row>
    <row r="71" spans="1:10" ht="21.6" customHeight="1" x14ac:dyDescent="0.25">
      <c r="A71" s="93" t="s">
        <v>127</v>
      </c>
      <c r="B71" s="93"/>
      <c r="C71" s="93"/>
    </row>
    <row r="72" spans="1:10" ht="21.6" customHeight="1" x14ac:dyDescent="0.25">
      <c r="A72" s="13" t="s">
        <v>128</v>
      </c>
      <c r="B72" s="4" t="s">
        <v>129</v>
      </c>
      <c r="C72" s="23">
        <v>0</v>
      </c>
    </row>
    <row r="73" spans="1:10" ht="21.6" customHeight="1" x14ac:dyDescent="0.25">
      <c r="A73" s="7" t="s">
        <v>130</v>
      </c>
      <c r="B73" s="36" t="s">
        <v>131</v>
      </c>
      <c r="C73" s="23">
        <v>68</v>
      </c>
    </row>
    <row r="74" spans="1:10" ht="39.950000000000003" customHeight="1" x14ac:dyDescent="0.25">
      <c r="A74" s="13" t="s">
        <v>132</v>
      </c>
      <c r="B74" s="14" t="s">
        <v>296</v>
      </c>
      <c r="C74" s="23">
        <v>52</v>
      </c>
    </row>
    <row r="75" spans="1:10" ht="21.6" customHeight="1" x14ac:dyDescent="0.25">
      <c r="A75" s="13" t="s">
        <v>509</v>
      </c>
      <c r="B75" s="42" t="s">
        <v>510</v>
      </c>
      <c r="C75" s="23">
        <v>0</v>
      </c>
      <c r="H75"/>
      <c r="J75" s="31"/>
    </row>
    <row r="76" spans="1:10" ht="21.6" customHeight="1" x14ac:dyDescent="0.25">
      <c r="A76" s="25"/>
      <c r="B76" s="27" t="s">
        <v>136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3" t="s">
        <v>138</v>
      </c>
      <c r="B78" s="93"/>
      <c r="C78" s="93"/>
    </row>
    <row r="79" spans="1:10" ht="21.6" customHeight="1" x14ac:dyDescent="0.25">
      <c r="A79" s="25" t="s">
        <v>139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140</v>
      </c>
      <c r="B80" s="4"/>
      <c r="C80" s="6">
        <v>0</v>
      </c>
    </row>
    <row r="81" spans="1:8" ht="21.6" customHeight="1" x14ac:dyDescent="0.25">
      <c r="A81" s="25" t="s">
        <v>141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142</v>
      </c>
      <c r="B82" s="4"/>
      <c r="C82" s="6">
        <v>0</v>
      </c>
    </row>
    <row r="83" spans="1:8" ht="43.15" customHeight="1" x14ac:dyDescent="0.25">
      <c r="A83" s="13" t="s">
        <v>143</v>
      </c>
      <c r="B83" s="4"/>
      <c r="C83" s="6">
        <v>0</v>
      </c>
    </row>
    <row r="84" spans="1:8" ht="21.6" customHeight="1" x14ac:dyDescent="0.25">
      <c r="A84" s="25"/>
      <c r="B84" s="27" t="s">
        <v>144</v>
      </c>
      <c r="C84" s="6">
        <f>C79+C80+C81+C82+C83</f>
        <v>0</v>
      </c>
    </row>
    <row r="85" spans="1:8" ht="21.6" customHeight="1" x14ac:dyDescent="0.25">
      <c r="A85" s="13"/>
      <c r="B85" s="11" t="s">
        <v>145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40" t="s">
        <v>439</v>
      </c>
      <c r="B88" s="140"/>
      <c r="C88" s="140"/>
      <c r="D88" s="140"/>
      <c r="E88" s="140"/>
      <c r="H88"/>
    </row>
    <row r="89" spans="1:8" ht="21.6" customHeight="1" x14ac:dyDescent="0.25">
      <c r="A89" s="97" t="s">
        <v>147</v>
      </c>
      <c r="B89" s="97"/>
      <c r="C89" s="97" t="s">
        <v>28</v>
      </c>
      <c r="D89" s="97"/>
      <c r="E89" s="28" t="s">
        <v>29</v>
      </c>
      <c r="H89"/>
    </row>
    <row r="90" spans="1:8" ht="43.15" customHeight="1" x14ac:dyDescent="0.25">
      <c r="A90" s="100" t="s">
        <v>127</v>
      </c>
      <c r="B90" s="101"/>
      <c r="C90" s="92" t="s">
        <v>338</v>
      </c>
      <c r="D90" s="92"/>
      <c r="E90" s="23">
        <v>150</v>
      </c>
      <c r="H90"/>
    </row>
    <row r="91" spans="1:8" ht="21.6" customHeight="1" x14ac:dyDescent="0.25">
      <c r="A91" s="102"/>
      <c r="B91" s="103"/>
      <c r="C91" s="82" t="s">
        <v>362</v>
      </c>
      <c r="D91" s="82"/>
      <c r="E91" s="23">
        <v>0</v>
      </c>
      <c r="H91"/>
    </row>
    <row r="92" spans="1:8" ht="39.950000000000003" customHeight="1" x14ac:dyDescent="0.25">
      <c r="A92" s="104"/>
      <c r="B92" s="105"/>
      <c r="C92" s="108" t="s">
        <v>527</v>
      </c>
      <c r="D92" s="128"/>
      <c r="E92" s="23">
        <v>0</v>
      </c>
    </row>
    <row r="93" spans="1:8" ht="21.6" customHeight="1" x14ac:dyDescent="0.25">
      <c r="A93" s="98" t="s">
        <v>148</v>
      </c>
      <c r="B93" s="98"/>
      <c r="C93" s="82"/>
      <c r="D93" s="82"/>
      <c r="E93" s="23">
        <f>C85</f>
        <v>347</v>
      </c>
      <c r="H93"/>
    </row>
    <row r="94" spans="1:8" ht="21.6" customHeight="1" x14ac:dyDescent="0.25">
      <c r="A94" s="98"/>
      <c r="B94" s="98"/>
      <c r="C94" s="96" t="s">
        <v>149</v>
      </c>
      <c r="D94" s="96"/>
      <c r="E94" s="6">
        <f>('July 2026 - September 2026'!E112+E14)-SUM(E90:E93)</f>
        <v>33451.699999999997</v>
      </c>
      <c r="H94"/>
    </row>
    <row r="95" spans="1:8" ht="21.6" customHeight="1" x14ac:dyDescent="0.25">
      <c r="H95"/>
    </row>
    <row r="96" spans="1:8" ht="21.6" customHeight="1" x14ac:dyDescent="0.25">
      <c r="A96" s="97" t="s">
        <v>440</v>
      </c>
      <c r="B96" s="97"/>
      <c r="C96" s="97"/>
      <c r="D96" s="97"/>
      <c r="E96" s="97"/>
      <c r="H96"/>
    </row>
    <row r="97" spans="1:8" ht="21.6" customHeight="1" x14ac:dyDescent="0.25">
      <c r="A97" s="97" t="s">
        <v>147</v>
      </c>
      <c r="B97" s="97"/>
      <c r="C97" s="97" t="s">
        <v>28</v>
      </c>
      <c r="D97" s="97"/>
      <c r="E97" s="28" t="s">
        <v>29</v>
      </c>
      <c r="H97"/>
    </row>
    <row r="98" spans="1:8" ht="21.6" customHeight="1" x14ac:dyDescent="0.25">
      <c r="A98" s="98" t="s">
        <v>441</v>
      </c>
      <c r="B98" s="98"/>
      <c r="C98" s="82"/>
      <c r="D98" s="82"/>
      <c r="E98" s="6">
        <f>E94</f>
        <v>33451.699999999997</v>
      </c>
      <c r="H98"/>
    </row>
    <row r="99" spans="1:8" ht="21.6" customHeight="1" x14ac:dyDescent="0.25">
      <c r="A99" s="100" t="s">
        <v>127</v>
      </c>
      <c r="B99" s="101"/>
      <c r="C99" s="82" t="s">
        <v>344</v>
      </c>
      <c r="D99" s="82"/>
      <c r="E99" s="23">
        <v>0</v>
      </c>
      <c r="H99"/>
    </row>
    <row r="100" spans="1:8" ht="21.6" customHeight="1" x14ac:dyDescent="0.25">
      <c r="A100" s="102"/>
      <c r="B100" s="103"/>
      <c r="C100" s="82" t="s">
        <v>362</v>
      </c>
      <c r="D100" s="82"/>
      <c r="E100" s="23">
        <v>0</v>
      </c>
      <c r="H100"/>
    </row>
    <row r="101" spans="1:8" ht="39.950000000000003" customHeight="1" x14ac:dyDescent="0.25">
      <c r="A101" s="104"/>
      <c r="B101" s="105"/>
      <c r="C101" s="108" t="s">
        <v>527</v>
      </c>
      <c r="D101" s="128"/>
      <c r="E101" s="23">
        <v>0</v>
      </c>
    </row>
    <row r="102" spans="1:8" ht="21.6" customHeight="1" x14ac:dyDescent="0.25">
      <c r="A102" s="98" t="s">
        <v>148</v>
      </c>
      <c r="B102" s="98"/>
      <c r="C102" s="82"/>
      <c r="D102" s="82"/>
      <c r="E102" s="23">
        <f>C85</f>
        <v>347</v>
      </c>
      <c r="H102"/>
    </row>
    <row r="103" spans="1:8" ht="21.6" customHeight="1" x14ac:dyDescent="0.25">
      <c r="A103" s="98"/>
      <c r="B103" s="98"/>
      <c r="C103" s="106" t="s">
        <v>158</v>
      </c>
      <c r="D103" s="106"/>
      <c r="E103" s="6">
        <f>(E20+E98)-SUM(E99:E102)</f>
        <v>35509.699999999997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40" t="s">
        <v>442</v>
      </c>
      <c r="B106" s="140"/>
      <c r="C106" s="140"/>
      <c r="D106" s="140"/>
      <c r="E106" s="140"/>
      <c r="H106"/>
    </row>
    <row r="107" spans="1:8" ht="21.6" customHeight="1" x14ac:dyDescent="0.25">
      <c r="A107" s="97" t="s">
        <v>147</v>
      </c>
      <c r="B107" s="97"/>
      <c r="C107" s="97" t="s">
        <v>28</v>
      </c>
      <c r="D107" s="97"/>
      <c r="E107" s="28" t="s">
        <v>29</v>
      </c>
      <c r="H107"/>
    </row>
    <row r="108" spans="1:8" ht="21.6" customHeight="1" x14ac:dyDescent="0.25">
      <c r="A108" s="98" t="s">
        <v>443</v>
      </c>
      <c r="B108" s="98"/>
      <c r="C108" s="82"/>
      <c r="D108" s="82"/>
      <c r="E108" s="6">
        <f>E103</f>
        <v>35509.699999999997</v>
      </c>
      <c r="H108"/>
    </row>
    <row r="109" spans="1:8" ht="43.15" customHeight="1" x14ac:dyDescent="0.25">
      <c r="A109" s="100" t="s">
        <v>127</v>
      </c>
      <c r="B109" s="101"/>
      <c r="C109" s="92" t="s">
        <v>338</v>
      </c>
      <c r="D109" s="92"/>
      <c r="E109" s="23">
        <v>150</v>
      </c>
      <c r="H109"/>
    </row>
    <row r="110" spans="1:8" ht="21.6" customHeight="1" x14ac:dyDescent="0.25">
      <c r="A110" s="102"/>
      <c r="B110" s="103"/>
      <c r="C110" s="82" t="s">
        <v>362</v>
      </c>
      <c r="D110" s="82"/>
      <c r="E110" s="23">
        <v>0</v>
      </c>
    </row>
    <row r="111" spans="1:8" ht="39.950000000000003" customHeight="1" x14ac:dyDescent="0.25">
      <c r="A111" s="104"/>
      <c r="B111" s="105"/>
      <c r="C111" s="108" t="s">
        <v>527</v>
      </c>
      <c r="D111" s="128"/>
      <c r="E111" s="23">
        <v>0</v>
      </c>
    </row>
    <row r="112" spans="1:8" ht="21.6" customHeight="1" x14ac:dyDescent="0.25">
      <c r="A112" s="98" t="s">
        <v>148</v>
      </c>
      <c r="B112" s="98"/>
      <c r="C112" s="82"/>
      <c r="D112" s="82"/>
      <c r="E112" s="23">
        <f>C85</f>
        <v>347</v>
      </c>
    </row>
    <row r="113" spans="1:5" ht="21.6" customHeight="1" x14ac:dyDescent="0.25">
      <c r="A113" s="98"/>
      <c r="B113" s="98"/>
      <c r="C113" s="106" t="s">
        <v>158</v>
      </c>
      <c r="D113" s="106"/>
      <c r="E113" s="6">
        <f>(E28+E108)-SUM(E109:E112)</f>
        <v>37553.699999999997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5" t="s">
        <v>444</v>
      </c>
      <c r="B1" s="75"/>
      <c r="C1" s="75"/>
      <c r="D1" s="75"/>
      <c r="E1" s="75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175</v>
      </c>
      <c r="C3" s="6">
        <f>E112</f>
        <v>43781.7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13" t="s">
        <v>22</v>
      </c>
      <c r="B4" s="113"/>
      <c r="C4" s="6">
        <f>SUM(C3)</f>
        <v>43781.7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8" t="s">
        <v>445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446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447</v>
      </c>
      <c r="B11" s="14" t="s">
        <v>256</v>
      </c>
      <c r="C11" s="92" t="s">
        <v>33</v>
      </c>
      <c r="D11" s="9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448</v>
      </c>
      <c r="B12" s="14" t="s">
        <v>53</v>
      </c>
      <c r="C12" s="82" t="s">
        <v>196</v>
      </c>
      <c r="D12" s="8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3"/>
      <c r="B13" s="83"/>
      <c r="C13" s="106" t="s">
        <v>35</v>
      </c>
      <c r="D13" s="10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38" t="s">
        <v>449</v>
      </c>
      <c r="B15" s="138"/>
      <c r="C15" s="138"/>
      <c r="D15" s="138"/>
      <c r="E15" s="13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450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451</v>
      </c>
      <c r="B18" s="14" t="s">
        <v>256</v>
      </c>
      <c r="C18" s="92" t="s">
        <v>33</v>
      </c>
      <c r="D18" s="9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452</v>
      </c>
      <c r="B19" s="14" t="s">
        <v>53</v>
      </c>
      <c r="C19" s="82" t="s">
        <v>196</v>
      </c>
      <c r="D19" s="8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3"/>
      <c r="B20" s="83"/>
      <c r="C20" s="106" t="s">
        <v>35</v>
      </c>
      <c r="D20" s="10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8" t="s">
        <v>453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454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455</v>
      </c>
      <c r="B25" s="14" t="s">
        <v>256</v>
      </c>
      <c r="C25" s="92" t="s">
        <v>33</v>
      </c>
      <c r="D25" s="9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456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3"/>
      <c r="B27" s="83"/>
      <c r="C27" s="106" t="s">
        <v>35</v>
      </c>
      <c r="D27" s="10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94" t="s">
        <v>457</v>
      </c>
      <c r="B32" s="94"/>
      <c r="C32" s="94"/>
    </row>
    <row r="33" spans="1:10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0" ht="21.6" customHeight="1" x14ac:dyDescent="0.25">
      <c r="A34" s="93" t="s">
        <v>67</v>
      </c>
      <c r="B34" s="93"/>
      <c r="C34" s="93"/>
    </row>
    <row r="35" spans="1:10" ht="21.6" customHeight="1" x14ac:dyDescent="0.25">
      <c r="A35" s="13" t="s">
        <v>252</v>
      </c>
      <c r="B35" s="14"/>
      <c r="C35" s="23">
        <v>78</v>
      </c>
      <c r="J35" s="45"/>
    </row>
    <row r="36" spans="1:10" ht="21.6" customHeight="1" x14ac:dyDescent="0.25">
      <c r="A36" s="13" t="s">
        <v>46</v>
      </c>
      <c r="B36" s="4"/>
      <c r="C36" s="23">
        <v>0</v>
      </c>
    </row>
    <row r="37" spans="1:10" ht="21.6" customHeight="1" x14ac:dyDescent="0.25">
      <c r="A37" s="13" t="s">
        <v>70</v>
      </c>
      <c r="B37" s="14" t="s">
        <v>71</v>
      </c>
      <c r="C37" s="23">
        <v>149</v>
      </c>
    </row>
    <row r="38" spans="1:10" ht="21.6" customHeight="1" x14ac:dyDescent="0.25">
      <c r="A38" s="25"/>
      <c r="B38" s="11" t="s">
        <v>73</v>
      </c>
      <c r="C38" s="23">
        <f>SUM(C35:C37)</f>
        <v>227</v>
      </c>
    </row>
    <row r="39" spans="1:10" ht="21.6" customHeight="1" x14ac:dyDescent="0.25">
      <c r="A39" s="93" t="s">
        <v>272</v>
      </c>
      <c r="B39" s="93"/>
      <c r="C39" s="93"/>
    </row>
    <row r="40" spans="1:10" ht="21.6" customHeight="1" x14ac:dyDescent="0.25">
      <c r="A40" s="93"/>
      <c r="B40" s="93"/>
      <c r="C40" s="93"/>
    </row>
    <row r="41" spans="1:10" ht="21.6" customHeight="1" x14ac:dyDescent="0.25">
      <c r="A41" s="13" t="s">
        <v>78</v>
      </c>
      <c r="B41" s="14"/>
      <c r="C41" s="23">
        <v>0</v>
      </c>
    </row>
    <row r="42" spans="1:10" ht="21.6" customHeight="1" x14ac:dyDescent="0.25">
      <c r="A42" s="13" t="s">
        <v>80</v>
      </c>
      <c r="B42" s="14"/>
      <c r="C42" s="23">
        <v>0</v>
      </c>
    </row>
    <row r="43" spans="1:10" ht="21.6" customHeight="1" x14ac:dyDescent="0.25">
      <c r="A43" s="13" t="s">
        <v>82</v>
      </c>
      <c r="B43" s="14"/>
      <c r="C43" s="23">
        <v>0</v>
      </c>
    </row>
    <row r="44" spans="1:10" ht="21.6" customHeight="1" x14ac:dyDescent="0.25">
      <c r="A44" s="13" t="s">
        <v>84</v>
      </c>
      <c r="B44" s="14"/>
      <c r="C44" s="23">
        <v>0</v>
      </c>
    </row>
    <row r="45" spans="1:10" ht="43.15" customHeight="1" x14ac:dyDescent="0.25">
      <c r="A45" s="13" t="s">
        <v>142</v>
      </c>
      <c r="B45" s="14"/>
      <c r="C45" s="23">
        <v>0</v>
      </c>
    </row>
    <row r="46" spans="1:10" ht="21.6" customHeight="1" x14ac:dyDescent="0.25">
      <c r="A46" s="13"/>
      <c r="B46" s="11" t="s">
        <v>86</v>
      </c>
      <c r="C46" s="23">
        <f>SUM(C41:C45)</f>
        <v>0</v>
      </c>
    </row>
    <row r="47" spans="1:10" ht="21.6" customHeight="1" x14ac:dyDescent="0.25">
      <c r="A47" s="93" t="s">
        <v>88</v>
      </c>
      <c r="B47" s="93"/>
      <c r="C47" s="93"/>
    </row>
    <row r="48" spans="1:10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25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40" t="s">
        <v>458</v>
      </c>
      <c r="B87" s="140"/>
      <c r="C87" s="140"/>
      <c r="D87" s="140"/>
      <c r="E87" s="140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21.6" customHeight="1" x14ac:dyDescent="0.25">
      <c r="A89" s="100" t="s">
        <v>127</v>
      </c>
      <c r="B89" s="101"/>
      <c r="C89" s="92" t="s">
        <v>344</v>
      </c>
      <c r="D89" s="92"/>
      <c r="E89" s="23">
        <v>0</v>
      </c>
      <c r="H89"/>
    </row>
    <row r="90" spans="1:8" ht="21.6" customHeight="1" x14ac:dyDescent="0.25">
      <c r="A90" s="102"/>
      <c r="B90" s="103"/>
      <c r="C90" s="82" t="s">
        <v>362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527</v>
      </c>
      <c r="D91" s="128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('October 2026 - December 2026'!E113+E13)-SUM(E89:E92)</f>
        <v>39679.699999999997</v>
      </c>
      <c r="H93"/>
    </row>
    <row r="94" spans="1:8" ht="21.6" customHeight="1" x14ac:dyDescent="0.25">
      <c r="H94"/>
    </row>
    <row r="95" spans="1:8" ht="21.6" customHeight="1" x14ac:dyDescent="0.25">
      <c r="A95" s="140" t="s">
        <v>459</v>
      </c>
      <c r="B95" s="140"/>
      <c r="C95" s="140"/>
      <c r="D95" s="140"/>
      <c r="E95" s="140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460</v>
      </c>
      <c r="B97" s="98"/>
      <c r="C97" s="82"/>
      <c r="D97" s="82"/>
      <c r="E97" s="6">
        <f>E93</f>
        <v>39679.699999999997</v>
      </c>
      <c r="H97"/>
    </row>
    <row r="98" spans="1:8" ht="43.15" customHeight="1" x14ac:dyDescent="0.25">
      <c r="A98" s="100" t="s">
        <v>127</v>
      </c>
      <c r="B98" s="101"/>
      <c r="C98" s="92" t="s">
        <v>338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82" t="s">
        <v>362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527</v>
      </c>
      <c r="D100" s="128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(E20+E97)-SUM(E98:E101)</f>
        <v>41655.699999999997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461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462</v>
      </c>
      <c r="B107" s="98"/>
      <c r="C107" s="82"/>
      <c r="D107" s="82"/>
      <c r="E107" s="6">
        <f>E102</f>
        <v>41655.699999999997</v>
      </c>
      <c r="H107"/>
    </row>
    <row r="108" spans="1:8" ht="21.6" customHeight="1" x14ac:dyDescent="0.25">
      <c r="A108" s="100" t="s">
        <v>127</v>
      </c>
      <c r="B108" s="101"/>
      <c r="C108" s="92" t="s">
        <v>344</v>
      </c>
      <c r="D108" s="92"/>
      <c r="E108" s="23">
        <v>0</v>
      </c>
      <c r="H108"/>
    </row>
    <row r="109" spans="1:8" ht="21.6" customHeight="1" x14ac:dyDescent="0.25">
      <c r="A109" s="102"/>
      <c r="B109" s="103"/>
      <c r="C109" s="82" t="s">
        <v>362</v>
      </c>
      <c r="D109" s="82"/>
      <c r="E109" s="23">
        <v>0</v>
      </c>
    </row>
    <row r="110" spans="1:8" ht="39.950000000000003" customHeight="1" x14ac:dyDescent="0.25">
      <c r="A110" s="104"/>
      <c r="B110" s="105"/>
      <c r="C110" s="108" t="s">
        <v>527</v>
      </c>
      <c r="D110" s="128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43781.7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5" t="s">
        <v>463</v>
      </c>
      <c r="B1" s="75"/>
      <c r="C1" s="75"/>
      <c r="D1" s="75"/>
      <c r="E1" s="75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175</v>
      </c>
      <c r="C3" s="6">
        <f>E112</f>
        <v>49859.7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13" t="s">
        <v>22</v>
      </c>
      <c r="B4" s="113"/>
      <c r="C4" s="6">
        <f>SUM(C3)</f>
        <v>49859.7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8" t="s">
        <v>464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465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466</v>
      </c>
      <c r="B11" s="14" t="s">
        <v>256</v>
      </c>
      <c r="C11" s="92" t="s">
        <v>33</v>
      </c>
      <c r="D11" s="9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467</v>
      </c>
      <c r="B12" s="14" t="s">
        <v>53</v>
      </c>
      <c r="C12" s="82" t="s">
        <v>196</v>
      </c>
      <c r="D12" s="8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3"/>
      <c r="B13" s="83"/>
      <c r="C13" s="106" t="s">
        <v>35</v>
      </c>
      <c r="D13" s="10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8" t="s">
        <v>468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469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470</v>
      </c>
      <c r="B18" s="14" t="s">
        <v>53</v>
      </c>
      <c r="C18" s="82" t="s">
        <v>196</v>
      </c>
      <c r="D18" s="82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3"/>
      <c r="B19" s="83"/>
      <c r="C19" s="106" t="s">
        <v>35</v>
      </c>
      <c r="D19" s="10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8" t="s">
        <v>471</v>
      </c>
      <c r="B21" s="88"/>
      <c r="C21" s="88"/>
      <c r="D21" s="88"/>
      <c r="E21" s="88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27</v>
      </c>
      <c r="C22" s="81" t="s">
        <v>28</v>
      </c>
      <c r="D22" s="81"/>
      <c r="E22" s="5" t="s">
        <v>29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472</v>
      </c>
      <c r="B23" s="14" t="s">
        <v>32</v>
      </c>
      <c r="C23" s="82" t="s">
        <v>33</v>
      </c>
      <c r="D23" s="82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473</v>
      </c>
      <c r="B24" s="14" t="s">
        <v>256</v>
      </c>
      <c r="C24" s="92" t="s">
        <v>33</v>
      </c>
      <c r="D24" s="92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474</v>
      </c>
      <c r="B25" s="14" t="s">
        <v>256</v>
      </c>
      <c r="C25" s="92" t="s">
        <v>33</v>
      </c>
      <c r="D25" s="92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475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3"/>
      <c r="B27" s="83"/>
      <c r="C27" s="106" t="s">
        <v>35</v>
      </c>
      <c r="D27" s="10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94" t="s">
        <v>476</v>
      </c>
      <c r="B32" s="94"/>
      <c r="C32" s="94"/>
    </row>
    <row r="33" spans="1:11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11" ht="21.6" customHeight="1" x14ac:dyDescent="0.25">
      <c r="A34" s="93" t="s">
        <v>67</v>
      </c>
      <c r="B34" s="93"/>
      <c r="C34" s="93"/>
    </row>
    <row r="35" spans="1:11" ht="21.6" customHeight="1" x14ac:dyDescent="0.25">
      <c r="A35" s="13" t="s">
        <v>252</v>
      </c>
      <c r="B35" s="14"/>
      <c r="C35" s="23">
        <v>78</v>
      </c>
      <c r="K35" s="45"/>
    </row>
    <row r="36" spans="1:11" ht="21.6" customHeight="1" x14ac:dyDescent="0.25">
      <c r="A36" s="13" t="s">
        <v>46</v>
      </c>
      <c r="B36" s="4"/>
      <c r="C36" s="23">
        <v>0</v>
      </c>
    </row>
    <row r="37" spans="1:11" ht="21.6" customHeight="1" x14ac:dyDescent="0.25">
      <c r="A37" s="13" t="s">
        <v>70</v>
      </c>
      <c r="B37" s="14" t="s">
        <v>71</v>
      </c>
      <c r="C37" s="23">
        <v>149</v>
      </c>
    </row>
    <row r="38" spans="1:11" ht="21.6" customHeight="1" x14ac:dyDescent="0.25">
      <c r="A38" s="25"/>
      <c r="B38" s="11" t="s">
        <v>73</v>
      </c>
      <c r="C38" s="23">
        <f>SUM(C35:C37)</f>
        <v>227</v>
      </c>
    </row>
    <row r="39" spans="1:11" ht="21.6" customHeight="1" x14ac:dyDescent="0.25">
      <c r="A39" s="93" t="s">
        <v>272</v>
      </c>
      <c r="B39" s="93"/>
      <c r="C39" s="93"/>
    </row>
    <row r="40" spans="1:11" ht="21.6" customHeight="1" x14ac:dyDescent="0.25">
      <c r="A40" s="93"/>
      <c r="B40" s="93"/>
      <c r="C40" s="93"/>
    </row>
    <row r="41" spans="1:11" ht="21.6" customHeight="1" x14ac:dyDescent="0.25">
      <c r="A41" s="13" t="s">
        <v>78</v>
      </c>
      <c r="B41" s="14"/>
      <c r="C41" s="54">
        <v>0</v>
      </c>
    </row>
    <row r="42" spans="1:11" ht="21.6" customHeight="1" x14ac:dyDescent="0.25">
      <c r="A42" s="13" t="s">
        <v>80</v>
      </c>
      <c r="B42" s="14"/>
      <c r="C42" s="23">
        <v>0</v>
      </c>
    </row>
    <row r="43" spans="1:11" ht="21.6" customHeight="1" x14ac:dyDescent="0.25">
      <c r="A43" s="13" t="s">
        <v>82</v>
      </c>
      <c r="B43" s="14"/>
      <c r="C43" s="23">
        <v>0</v>
      </c>
    </row>
    <row r="44" spans="1:11" ht="21.6" customHeight="1" x14ac:dyDescent="0.25">
      <c r="A44" s="13" t="s">
        <v>84</v>
      </c>
      <c r="B44" s="14"/>
      <c r="C44" s="23">
        <v>0</v>
      </c>
    </row>
    <row r="45" spans="1:11" ht="43.15" customHeight="1" x14ac:dyDescent="0.25">
      <c r="A45" s="13" t="s">
        <v>142</v>
      </c>
      <c r="B45" s="14"/>
      <c r="C45" s="23">
        <v>0</v>
      </c>
    </row>
    <row r="46" spans="1:11" ht="21.6" customHeight="1" x14ac:dyDescent="0.25">
      <c r="A46" s="13"/>
      <c r="B46" s="11" t="s">
        <v>86</v>
      </c>
      <c r="C46" s="23">
        <f>SUM(C41:C45)</f>
        <v>0</v>
      </c>
    </row>
    <row r="47" spans="1:11" ht="21.6" customHeight="1" x14ac:dyDescent="0.25">
      <c r="A47" s="93" t="s">
        <v>88</v>
      </c>
      <c r="B47" s="93"/>
      <c r="C47" s="93"/>
    </row>
    <row r="48" spans="1:11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40" t="s">
        <v>477</v>
      </c>
      <c r="B87" s="140"/>
      <c r="C87" s="140"/>
      <c r="D87" s="140"/>
      <c r="E87" s="140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380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82" t="s">
        <v>362</v>
      </c>
      <c r="D90" s="82"/>
      <c r="E90" s="23">
        <v>0</v>
      </c>
      <c r="H90"/>
    </row>
    <row r="91" spans="1:8" ht="39.950000000000003" customHeight="1" x14ac:dyDescent="0.25">
      <c r="A91" s="104"/>
      <c r="B91" s="105"/>
      <c r="C91" s="108" t="s">
        <v>527</v>
      </c>
      <c r="D91" s="128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2027 - March 2027'!E112+E13)-SUM(E89:E92)</f>
        <v>45757.7</v>
      </c>
      <c r="H93"/>
    </row>
    <row r="94" spans="1:8" ht="21.6" customHeight="1" x14ac:dyDescent="0.25">
      <c r="H94"/>
    </row>
    <row r="95" spans="1:8" ht="21.6" customHeight="1" x14ac:dyDescent="0.25">
      <c r="A95" s="140" t="s">
        <v>478</v>
      </c>
      <c r="B95" s="140"/>
      <c r="C95" s="140"/>
      <c r="D95" s="140"/>
      <c r="E95" s="140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479</v>
      </c>
      <c r="B97" s="98"/>
      <c r="C97" s="82"/>
      <c r="D97" s="82"/>
      <c r="E97" s="6">
        <f>E93</f>
        <v>45757.7</v>
      </c>
      <c r="H97"/>
    </row>
    <row r="98" spans="1:8" ht="21.6" customHeight="1" x14ac:dyDescent="0.25">
      <c r="A98" s="100" t="s">
        <v>127</v>
      </c>
      <c r="B98" s="101"/>
      <c r="C98" s="92" t="s">
        <v>344</v>
      </c>
      <c r="D98" s="92"/>
      <c r="E98" s="23">
        <v>0</v>
      </c>
      <c r="H98"/>
    </row>
    <row r="99" spans="1:8" ht="21.6" customHeight="1" x14ac:dyDescent="0.25">
      <c r="A99" s="102"/>
      <c r="B99" s="103"/>
      <c r="C99" s="82" t="s">
        <v>362</v>
      </c>
      <c r="D99" s="82"/>
      <c r="E99" s="23">
        <v>0</v>
      </c>
      <c r="H99"/>
    </row>
    <row r="100" spans="1:8" ht="39.950000000000003" customHeight="1" x14ac:dyDescent="0.25">
      <c r="A100" s="104"/>
      <c r="B100" s="105"/>
      <c r="C100" s="108" t="s">
        <v>527</v>
      </c>
      <c r="D100" s="128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(E19+E97)-SUM(E98:E101)</f>
        <v>47815.7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480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481</v>
      </c>
      <c r="B107" s="98"/>
      <c r="C107" s="82"/>
      <c r="D107" s="82"/>
      <c r="E107" s="6">
        <f>E102</f>
        <v>47815.7</v>
      </c>
      <c r="H107"/>
    </row>
    <row r="108" spans="1:8" ht="43.15" customHeight="1" x14ac:dyDescent="0.25">
      <c r="A108" s="100" t="s">
        <v>127</v>
      </c>
      <c r="B108" s="101"/>
      <c r="C108" s="92" t="s">
        <v>338</v>
      </c>
      <c r="D108" s="92"/>
      <c r="E108" s="23">
        <v>150</v>
      </c>
      <c r="H108"/>
    </row>
    <row r="109" spans="1:8" ht="21.6" customHeight="1" x14ac:dyDescent="0.25">
      <c r="A109" s="102"/>
      <c r="B109" s="103"/>
      <c r="C109" s="82" t="s">
        <v>362</v>
      </c>
      <c r="D109" s="82"/>
      <c r="E109" s="23">
        <v>0</v>
      </c>
      <c r="H109"/>
    </row>
    <row r="110" spans="1:8" ht="39.950000000000003" customHeight="1" x14ac:dyDescent="0.25">
      <c r="A110" s="104"/>
      <c r="B110" s="105"/>
      <c r="C110" s="108" t="s">
        <v>527</v>
      </c>
      <c r="D110" s="128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49859.7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9"/>
  <sheetViews>
    <sheetView topLeftCell="A16" zoomScaleNormal="100" workbookViewId="0">
      <selection activeCell="E26" sqref="E2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5" t="s">
        <v>174</v>
      </c>
      <c r="B1" s="75"/>
      <c r="C1" s="75"/>
      <c r="D1" s="75"/>
      <c r="E1" s="75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175</v>
      </c>
      <c r="C3" s="6">
        <f>E146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13" t="s">
        <v>22</v>
      </c>
      <c r="B4" s="11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106" t="s">
        <v>23</v>
      </c>
      <c r="B5" s="10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8" t="s">
        <v>176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32" ht="21.6" customHeight="1" x14ac:dyDescent="0.25">
      <c r="A10" s="13" t="s">
        <v>177</v>
      </c>
      <c r="B10" s="14" t="s">
        <v>32</v>
      </c>
      <c r="C10" s="82" t="s">
        <v>33</v>
      </c>
      <c r="D10" s="82"/>
      <c r="E10" s="6">
        <v>2405</v>
      </c>
    </row>
    <row r="11" spans="1:32" ht="43.15" customHeight="1" x14ac:dyDescent="0.25">
      <c r="A11" s="13"/>
      <c r="B11" s="14" t="s">
        <v>178</v>
      </c>
      <c r="C11" s="82"/>
      <c r="D11" s="82"/>
      <c r="E11" s="6">
        <v>27</v>
      </c>
    </row>
    <row r="12" spans="1:32" ht="43.15" customHeight="1" x14ac:dyDescent="0.25">
      <c r="A12" s="13"/>
      <c r="B12" s="14" t="s">
        <v>179</v>
      </c>
      <c r="C12" s="82"/>
      <c r="D12" s="82"/>
      <c r="E12" s="6">
        <v>17</v>
      </c>
    </row>
    <row r="13" spans="1:32" ht="21.6" customHeight="1" x14ac:dyDescent="0.25">
      <c r="A13" s="13" t="s">
        <v>180</v>
      </c>
      <c r="B13" s="14" t="s">
        <v>181</v>
      </c>
      <c r="C13" s="82"/>
      <c r="D13" s="82"/>
      <c r="E13" s="6">
        <v>1500</v>
      </c>
    </row>
    <row r="14" spans="1:32" ht="39.950000000000003" customHeight="1" x14ac:dyDescent="0.25">
      <c r="A14" s="73" t="s">
        <v>550</v>
      </c>
      <c r="B14" s="17" t="s">
        <v>543</v>
      </c>
      <c r="C14" s="118" t="s">
        <v>546</v>
      </c>
      <c r="D14" s="90"/>
      <c r="E14" s="6">
        <v>14</v>
      </c>
      <c r="H14" s="62"/>
      <c r="I14" s="6"/>
    </row>
    <row r="15" spans="1:32" ht="21.6" customHeight="1" x14ac:dyDescent="0.25">
      <c r="A15" s="83"/>
      <c r="B15" s="83"/>
      <c r="C15" s="106" t="s">
        <v>35</v>
      </c>
      <c r="D15" s="106"/>
      <c r="E15" s="6">
        <f>SUM(E10:E14)</f>
        <v>3963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3.5" customHeight="1" x14ac:dyDescent="0.25">
      <c r="A16" s="15"/>
      <c r="B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88" t="s">
        <v>182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" t="s">
        <v>4</v>
      </c>
      <c r="B18" s="1" t="s">
        <v>27</v>
      </c>
      <c r="C18" s="81" t="s">
        <v>28</v>
      </c>
      <c r="D18" s="81"/>
      <c r="E18" s="5" t="s">
        <v>29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3" ht="21.6" customHeight="1" x14ac:dyDescent="0.25">
      <c r="A19" s="13" t="s">
        <v>183</v>
      </c>
      <c r="B19" s="14" t="s">
        <v>184</v>
      </c>
      <c r="C19" s="114" t="s">
        <v>185</v>
      </c>
      <c r="D19" s="114"/>
      <c r="E19" s="6">
        <v>204</v>
      </c>
    </row>
    <row r="20" spans="1:33" ht="21.6" customHeight="1" x14ac:dyDescent="0.25">
      <c r="A20" s="13" t="s">
        <v>183</v>
      </c>
      <c r="B20" s="14" t="s">
        <v>186</v>
      </c>
      <c r="C20" s="115" t="s">
        <v>187</v>
      </c>
      <c r="D20" s="115"/>
      <c r="E20" s="6">
        <v>207.5</v>
      </c>
    </row>
    <row r="21" spans="1:33" ht="21.6" customHeight="1" x14ac:dyDescent="0.25">
      <c r="A21" s="13" t="s">
        <v>188</v>
      </c>
      <c r="B21" s="14" t="s">
        <v>189</v>
      </c>
      <c r="C21" s="115" t="s">
        <v>190</v>
      </c>
      <c r="D21" s="115"/>
      <c r="E21" s="6">
        <v>900</v>
      </c>
    </row>
    <row r="22" spans="1:33" ht="21.6" customHeight="1" x14ac:dyDescent="0.25">
      <c r="A22" s="13" t="s">
        <v>191</v>
      </c>
      <c r="B22" s="14" t="s">
        <v>32</v>
      </c>
      <c r="C22" s="82" t="s">
        <v>33</v>
      </c>
      <c r="D22" s="82"/>
      <c r="E22" s="6">
        <v>2405</v>
      </c>
    </row>
    <row r="23" spans="1:33" ht="21.6" customHeight="1" x14ac:dyDescent="0.25">
      <c r="A23" s="13" t="s">
        <v>192</v>
      </c>
      <c r="B23" s="14" t="s">
        <v>193</v>
      </c>
      <c r="C23" s="82" t="s">
        <v>194</v>
      </c>
      <c r="D23" s="82"/>
      <c r="E23" s="6">
        <v>0</v>
      </c>
    </row>
    <row r="24" spans="1:33" ht="43.15" customHeight="1" x14ac:dyDescent="0.25">
      <c r="A24" s="13"/>
      <c r="B24" s="14" t="s">
        <v>179</v>
      </c>
      <c r="C24" s="82"/>
      <c r="D24" s="82"/>
      <c r="E24" s="6">
        <v>17</v>
      </c>
    </row>
    <row r="25" spans="1:33" ht="43.15" customHeight="1" x14ac:dyDescent="0.25">
      <c r="A25" s="13"/>
      <c r="B25" s="14" t="s">
        <v>178</v>
      </c>
      <c r="C25" s="82"/>
      <c r="D25" s="82"/>
      <c r="E25" s="6">
        <v>27</v>
      </c>
    </row>
    <row r="26" spans="1:33" ht="60" customHeight="1" x14ac:dyDescent="0.25">
      <c r="A26" s="73" t="s">
        <v>551</v>
      </c>
      <c r="B26" s="74" t="s">
        <v>553</v>
      </c>
      <c r="C26" s="118" t="s">
        <v>549</v>
      </c>
      <c r="D26" s="90"/>
      <c r="E26" s="6">
        <v>96</v>
      </c>
    </row>
    <row r="27" spans="1:33" ht="21.6" customHeight="1" x14ac:dyDescent="0.25">
      <c r="A27" s="13" t="s">
        <v>195</v>
      </c>
      <c r="B27" s="14" t="s">
        <v>53</v>
      </c>
      <c r="C27" s="82" t="s">
        <v>196</v>
      </c>
      <c r="D27" s="82"/>
      <c r="E27" s="6">
        <v>0</v>
      </c>
    </row>
    <row r="28" spans="1:33" ht="13.5" customHeight="1" x14ac:dyDescent="0.25">
      <c r="A28" s="83"/>
      <c r="B28" s="83"/>
      <c r="C28" s="106" t="s">
        <v>35</v>
      </c>
      <c r="D28" s="106"/>
      <c r="E28" s="6">
        <f>SUM(E19:E27)</f>
        <v>3856.5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5"/>
      <c r="B29" s="15"/>
      <c r="C29" s="15"/>
      <c r="D29" s="32"/>
      <c r="E29" s="33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88" t="s">
        <v>197</v>
      </c>
      <c r="B30" s="88"/>
      <c r="C30" s="88"/>
      <c r="D30" s="88"/>
      <c r="E30" s="88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1.6" customHeight="1" x14ac:dyDescent="0.25">
      <c r="A31" s="1" t="s">
        <v>4</v>
      </c>
      <c r="B31" s="1" t="s">
        <v>27</v>
      </c>
      <c r="C31" s="81" t="s">
        <v>28</v>
      </c>
      <c r="D31" s="81"/>
      <c r="E31" s="5" t="s">
        <v>29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43.15" customHeight="1" x14ac:dyDescent="0.25">
      <c r="A32" s="13" t="s">
        <v>198</v>
      </c>
      <c r="B32" s="14" t="s">
        <v>53</v>
      </c>
      <c r="C32" s="82" t="s">
        <v>196</v>
      </c>
      <c r="D32" s="82"/>
      <c r="E32" s="6">
        <v>0</v>
      </c>
    </row>
    <row r="33" spans="1:5" ht="50.1" customHeight="1" x14ac:dyDescent="0.25">
      <c r="A33" s="13"/>
      <c r="B33" s="14" t="s">
        <v>199</v>
      </c>
      <c r="C33" s="82"/>
      <c r="D33" s="82"/>
      <c r="E33" s="6">
        <v>270</v>
      </c>
    </row>
    <row r="34" spans="1:5" ht="21.6" customHeight="1" x14ac:dyDescent="0.25">
      <c r="A34" s="13" t="s">
        <v>198</v>
      </c>
      <c r="B34" s="14" t="s">
        <v>32</v>
      </c>
      <c r="C34" s="82" t="s">
        <v>33</v>
      </c>
      <c r="D34" s="82"/>
      <c r="E34" s="6">
        <v>2405</v>
      </c>
    </row>
    <row r="35" spans="1:5" ht="21.6" customHeight="1" x14ac:dyDescent="0.25">
      <c r="A35" s="13"/>
      <c r="B35" s="14" t="s">
        <v>200</v>
      </c>
      <c r="C35" s="82"/>
      <c r="D35" s="82"/>
      <c r="E35" s="6">
        <v>204</v>
      </c>
    </row>
    <row r="36" spans="1:5" ht="21.6" customHeight="1" x14ac:dyDescent="0.25">
      <c r="A36" s="13" t="s">
        <v>198</v>
      </c>
      <c r="B36" s="14" t="s">
        <v>201</v>
      </c>
      <c r="C36" s="82"/>
      <c r="D36" s="82"/>
      <c r="E36" s="6">
        <v>27</v>
      </c>
    </row>
    <row r="37" spans="1:5" ht="43.15" customHeight="1" x14ac:dyDescent="0.25">
      <c r="A37" s="13" t="s">
        <v>202</v>
      </c>
      <c r="B37" s="14" t="s">
        <v>203</v>
      </c>
      <c r="C37" s="82"/>
      <c r="D37" s="82"/>
      <c r="E37" s="6">
        <v>1000</v>
      </c>
    </row>
    <row r="38" spans="1:5" ht="43.15" customHeight="1" x14ac:dyDescent="0.25">
      <c r="A38" s="13" t="s">
        <v>204</v>
      </c>
      <c r="B38" s="14" t="s">
        <v>205</v>
      </c>
      <c r="C38" s="92" t="s">
        <v>206</v>
      </c>
      <c r="D38" s="92"/>
      <c r="E38" s="6">
        <v>100</v>
      </c>
    </row>
    <row r="39" spans="1:5" ht="39.950000000000003" customHeight="1" x14ac:dyDescent="0.25">
      <c r="A39" s="13" t="s">
        <v>207</v>
      </c>
      <c r="B39" s="14" t="s">
        <v>208</v>
      </c>
      <c r="C39" s="92" t="s">
        <v>209</v>
      </c>
      <c r="D39" s="92"/>
      <c r="E39" s="6">
        <v>500</v>
      </c>
    </row>
    <row r="40" spans="1:5" ht="21.6" customHeight="1" x14ac:dyDescent="0.25">
      <c r="A40" s="34"/>
      <c r="B40" s="14" t="s">
        <v>210</v>
      </c>
      <c r="C40" s="82" t="s">
        <v>211</v>
      </c>
      <c r="D40" s="82"/>
      <c r="E40" s="6">
        <v>800</v>
      </c>
    </row>
    <row r="41" spans="1:5" ht="21.6" customHeight="1" x14ac:dyDescent="0.25">
      <c r="A41" s="34"/>
      <c r="B41" s="14" t="s">
        <v>562</v>
      </c>
      <c r="C41" s="89" t="s">
        <v>563</v>
      </c>
      <c r="D41" s="90"/>
      <c r="E41" s="6">
        <v>204</v>
      </c>
    </row>
    <row r="42" spans="1:5" ht="13.5" customHeight="1" x14ac:dyDescent="0.25">
      <c r="A42" s="83"/>
      <c r="B42" s="83"/>
      <c r="C42" s="106" t="s">
        <v>35</v>
      </c>
      <c r="D42" s="106"/>
      <c r="E42" s="6">
        <f>SUM(E32:E41)</f>
        <v>5510</v>
      </c>
    </row>
    <row r="43" spans="1:5" ht="12.75" customHeight="1" x14ac:dyDescent="0.25">
      <c r="A43" s="15"/>
      <c r="B43" s="15"/>
      <c r="C43" s="15"/>
      <c r="D43" s="32"/>
      <c r="E43" s="33"/>
    </row>
    <row r="44" spans="1:5" ht="13.5" customHeight="1" x14ac:dyDescent="0.25">
      <c r="A44" s="15"/>
      <c r="B44" s="15"/>
      <c r="C44" s="15"/>
      <c r="D44" s="32"/>
      <c r="E44" s="33"/>
    </row>
    <row r="45" spans="1:5" ht="13.5" customHeight="1" x14ac:dyDescent="0.25">
      <c r="A45" s="15"/>
      <c r="B45" s="15"/>
      <c r="C45" s="15"/>
      <c r="D45" s="32"/>
      <c r="E45" s="33"/>
    </row>
    <row r="46" spans="1:5" ht="21.6" customHeight="1" x14ac:dyDescent="0.25">
      <c r="A46" s="15"/>
      <c r="B46" s="15"/>
    </row>
    <row r="47" spans="1:5" ht="21.6" customHeight="1" x14ac:dyDescent="0.25">
      <c r="A47" s="94" t="s">
        <v>212</v>
      </c>
      <c r="B47" s="94"/>
      <c r="C47" s="94"/>
    </row>
    <row r="48" spans="1:5" ht="21.6" customHeight="1" x14ac:dyDescent="0.25">
      <c r="A48" s="22" t="s">
        <v>27</v>
      </c>
      <c r="B48" s="22" t="s">
        <v>28</v>
      </c>
      <c r="C48" s="9" t="s">
        <v>29</v>
      </c>
      <c r="D48" s="20"/>
    </row>
    <row r="49" spans="1:3" ht="21.6" customHeight="1" x14ac:dyDescent="0.25">
      <c r="A49" s="93" t="s">
        <v>67</v>
      </c>
      <c r="B49" s="93"/>
      <c r="C49" s="93"/>
    </row>
    <row r="50" spans="1:3" ht="21.6" customHeight="1" x14ac:dyDescent="0.25">
      <c r="A50" s="13" t="s">
        <v>69</v>
      </c>
      <c r="B50" s="14"/>
      <c r="C50" s="23">
        <v>204</v>
      </c>
    </row>
    <row r="51" spans="1:3" ht="21.6" customHeight="1" x14ac:dyDescent="0.25">
      <c r="A51" s="13" t="s">
        <v>46</v>
      </c>
      <c r="B51" s="4"/>
      <c r="C51" s="23">
        <v>0</v>
      </c>
    </row>
    <row r="52" spans="1:3" ht="21.6" customHeight="1" x14ac:dyDescent="0.25">
      <c r="A52" s="13" t="s">
        <v>70</v>
      </c>
      <c r="B52" s="14" t="s">
        <v>71</v>
      </c>
      <c r="C52" s="23">
        <v>207.5</v>
      </c>
    </row>
    <row r="53" spans="1:3" ht="21.6" customHeight="1" x14ac:dyDescent="0.25">
      <c r="A53" s="25"/>
      <c r="B53" s="11" t="s">
        <v>73</v>
      </c>
      <c r="C53" s="23">
        <f>SUM(C50:C52)</f>
        <v>411.5</v>
      </c>
    </row>
    <row r="54" spans="1:3" ht="21.6" customHeight="1" x14ac:dyDescent="0.25">
      <c r="A54" s="93" t="s">
        <v>76</v>
      </c>
      <c r="B54" s="93"/>
      <c r="C54" s="93"/>
    </row>
    <row r="55" spans="1:3" ht="21.6" customHeight="1" x14ac:dyDescent="0.25">
      <c r="A55" s="93"/>
      <c r="B55" s="93"/>
      <c r="C55" s="93"/>
    </row>
    <row r="56" spans="1:3" ht="21.6" customHeight="1" x14ac:dyDescent="0.25">
      <c r="A56" s="13" t="s">
        <v>78</v>
      </c>
      <c r="B56" s="14"/>
      <c r="C56" s="23">
        <v>0</v>
      </c>
    </row>
    <row r="57" spans="1:3" ht="21.6" customHeight="1" x14ac:dyDescent="0.25">
      <c r="A57" s="13" t="s">
        <v>80</v>
      </c>
      <c r="B57" s="14"/>
      <c r="C57" s="23">
        <v>0</v>
      </c>
    </row>
    <row r="58" spans="1:3" ht="21.6" customHeight="1" x14ac:dyDescent="0.25">
      <c r="A58" s="13" t="s">
        <v>82</v>
      </c>
      <c r="B58" s="14"/>
      <c r="C58" s="23">
        <v>0</v>
      </c>
    </row>
    <row r="59" spans="1:3" ht="21.6" customHeight="1" x14ac:dyDescent="0.25">
      <c r="A59" s="13" t="s">
        <v>84</v>
      </c>
      <c r="B59" s="14"/>
      <c r="C59" s="23">
        <v>0</v>
      </c>
    </row>
    <row r="60" spans="1:3" ht="21.6" customHeight="1" x14ac:dyDescent="0.25">
      <c r="A60" s="13" t="s">
        <v>213</v>
      </c>
      <c r="B60" s="14"/>
      <c r="C60" s="23">
        <v>0</v>
      </c>
    </row>
    <row r="61" spans="1:3" ht="21.6" customHeight="1" x14ac:dyDescent="0.25">
      <c r="A61" s="13"/>
      <c r="B61" s="11" t="s">
        <v>86</v>
      </c>
      <c r="C61" s="23">
        <f>SUM(C56:C60)</f>
        <v>0</v>
      </c>
    </row>
    <row r="62" spans="1:3" ht="21.6" customHeight="1" x14ac:dyDescent="0.25">
      <c r="A62" s="93" t="s">
        <v>88</v>
      </c>
      <c r="B62" s="93"/>
      <c r="C62" s="93"/>
    </row>
    <row r="63" spans="1:3" ht="21.6" customHeight="1" x14ac:dyDescent="0.25">
      <c r="A63" s="13" t="s">
        <v>90</v>
      </c>
      <c r="B63" s="14" t="s">
        <v>91</v>
      </c>
      <c r="C63" s="23">
        <v>0</v>
      </c>
    </row>
    <row r="64" spans="1:3" ht="21.6" customHeight="1" x14ac:dyDescent="0.25">
      <c r="A64" s="13" t="s">
        <v>93</v>
      </c>
      <c r="B64" s="14" t="s">
        <v>94</v>
      </c>
      <c r="C64" s="23">
        <v>0</v>
      </c>
    </row>
    <row r="65" spans="1:33" ht="21.6" customHeight="1" x14ac:dyDescent="0.25">
      <c r="A65" s="13"/>
      <c r="B65" s="11" t="s">
        <v>96</v>
      </c>
      <c r="C65" s="23">
        <f>SUM(C63:C64)</f>
        <v>0</v>
      </c>
    </row>
    <row r="66" spans="1:33" ht="21.6" customHeight="1" x14ac:dyDescent="0.25">
      <c r="A66" s="93" t="s">
        <v>98</v>
      </c>
      <c r="B66" s="93"/>
      <c r="C66" s="93"/>
    </row>
    <row r="67" spans="1:33" ht="21.6" customHeight="1" x14ac:dyDescent="0.25">
      <c r="A67" s="13" t="s">
        <v>100</v>
      </c>
      <c r="B67" s="14" t="s">
        <v>101</v>
      </c>
      <c r="C67" s="23">
        <v>0</v>
      </c>
    </row>
    <row r="68" spans="1:33" ht="21.6" customHeight="1" x14ac:dyDescent="0.25">
      <c r="A68" s="25"/>
      <c r="B68" s="14" t="s">
        <v>103</v>
      </c>
      <c r="C68" s="23">
        <v>0</v>
      </c>
    </row>
    <row r="69" spans="1:33" ht="21.6" customHeight="1" x14ac:dyDescent="0.25">
      <c r="A69" s="25"/>
      <c r="B69" s="14" t="s">
        <v>105</v>
      </c>
      <c r="C69" s="23">
        <v>0</v>
      </c>
    </row>
    <row r="70" spans="1:33" ht="21.6" customHeight="1" x14ac:dyDescent="0.25">
      <c r="A70" s="25"/>
      <c r="B70" s="11" t="s">
        <v>107</v>
      </c>
      <c r="C70" s="23">
        <f>SUM(C67:C69)</f>
        <v>0</v>
      </c>
    </row>
    <row r="71" spans="1:33" ht="21.6" customHeight="1" x14ac:dyDescent="0.25">
      <c r="A71" s="93" t="s">
        <v>108</v>
      </c>
      <c r="B71" s="93"/>
      <c r="C71" s="93"/>
    </row>
    <row r="72" spans="1:33" ht="21.6" customHeight="1" x14ac:dyDescent="0.25">
      <c r="A72" s="13" t="s">
        <v>109</v>
      </c>
      <c r="B72" s="14" t="s">
        <v>110</v>
      </c>
      <c r="C72" s="23">
        <v>0</v>
      </c>
    </row>
    <row r="73" spans="1:33" ht="21.6" customHeight="1" x14ac:dyDescent="0.25">
      <c r="A73" s="25"/>
      <c r="B73" s="11" t="s">
        <v>111</v>
      </c>
      <c r="C73" s="23">
        <f>SUM(C72)</f>
        <v>0</v>
      </c>
    </row>
    <row r="74" spans="1:33" s="35" customFormat="1" ht="43.15" customHeight="1" x14ac:dyDescent="0.25">
      <c r="A74" s="93" t="s">
        <v>112</v>
      </c>
      <c r="B74" s="93"/>
      <c r="C74" s="93"/>
      <c r="D74"/>
      <c r="E74"/>
      <c r="F74"/>
      <c r="G74"/>
      <c r="H74" s="3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21.6" customHeight="1" x14ac:dyDescent="0.25">
      <c r="A75" s="13" t="s">
        <v>113</v>
      </c>
      <c r="B75" s="14" t="s">
        <v>114</v>
      </c>
      <c r="C75" s="23">
        <v>0</v>
      </c>
    </row>
    <row r="76" spans="1:33" ht="43.15" customHeight="1" x14ac:dyDescent="0.25">
      <c r="A76" s="13" t="s">
        <v>115</v>
      </c>
      <c r="B76" s="14" t="s">
        <v>116</v>
      </c>
      <c r="C76" s="23">
        <v>0</v>
      </c>
    </row>
    <row r="77" spans="1:33" ht="21.6" customHeight="1" x14ac:dyDescent="0.25">
      <c r="A77" s="13" t="s">
        <v>117</v>
      </c>
      <c r="B77" s="14" t="s">
        <v>118</v>
      </c>
      <c r="C77" s="23">
        <v>0</v>
      </c>
    </row>
    <row r="78" spans="1:33" ht="21.6" customHeight="1" x14ac:dyDescent="0.25">
      <c r="A78" s="13" t="s">
        <v>119</v>
      </c>
      <c r="B78" s="14" t="s">
        <v>119</v>
      </c>
      <c r="C78" s="23">
        <v>0</v>
      </c>
    </row>
    <row r="79" spans="1:33" ht="21.6" customHeight="1" x14ac:dyDescent="0.25">
      <c r="A79" s="13"/>
      <c r="B79" s="11" t="s">
        <v>22</v>
      </c>
      <c r="C79" s="23">
        <f>SUM(C75:C78)</f>
        <v>0</v>
      </c>
    </row>
    <row r="80" spans="1:33" ht="21.6" customHeight="1" x14ac:dyDescent="0.25">
      <c r="A80" s="93" t="s">
        <v>121</v>
      </c>
      <c r="B80" s="93"/>
      <c r="C80" s="93"/>
    </row>
    <row r="81" spans="1:8" ht="21.6" customHeight="1" x14ac:dyDescent="0.25">
      <c r="A81" s="13" t="s">
        <v>122</v>
      </c>
      <c r="B81" s="4"/>
      <c r="C81" s="23">
        <v>0</v>
      </c>
    </row>
    <row r="82" spans="1:8" ht="21.6" customHeight="1" x14ac:dyDescent="0.25">
      <c r="A82" s="25" t="s">
        <v>123</v>
      </c>
      <c r="B82" s="4" t="s">
        <v>124</v>
      </c>
      <c r="C82" s="23">
        <v>0</v>
      </c>
    </row>
    <row r="83" spans="1:8" ht="21.6" customHeight="1" x14ac:dyDescent="0.25">
      <c r="A83" s="13" t="s">
        <v>53</v>
      </c>
      <c r="B83" s="14" t="s">
        <v>125</v>
      </c>
      <c r="C83" s="23">
        <v>0</v>
      </c>
    </row>
    <row r="84" spans="1:8" ht="21.6" customHeight="1" x14ac:dyDescent="0.25">
      <c r="A84" s="13"/>
      <c r="B84" s="11" t="s">
        <v>126</v>
      </c>
      <c r="C84" s="23">
        <f>C83</f>
        <v>0</v>
      </c>
    </row>
    <row r="85" spans="1:8" ht="21.6" customHeight="1" x14ac:dyDescent="0.25">
      <c r="A85" s="93" t="s">
        <v>127</v>
      </c>
      <c r="B85" s="93"/>
      <c r="C85" s="93"/>
    </row>
    <row r="86" spans="1:8" ht="21.6" customHeight="1" x14ac:dyDescent="0.25">
      <c r="A86" s="13" t="s">
        <v>128</v>
      </c>
      <c r="B86" s="4" t="s">
        <v>129</v>
      </c>
      <c r="C86" s="23">
        <v>600</v>
      </c>
    </row>
    <row r="87" spans="1:8" ht="60" customHeight="1" x14ac:dyDescent="0.25">
      <c r="A87" s="7" t="s">
        <v>130</v>
      </c>
      <c r="B87" s="36" t="s">
        <v>131</v>
      </c>
      <c r="C87" s="23">
        <v>68</v>
      </c>
    </row>
    <row r="88" spans="1:8" ht="21.6" customHeight="1" x14ac:dyDescent="0.25">
      <c r="A88" s="13" t="s">
        <v>132</v>
      </c>
      <c r="B88" s="14" t="s">
        <v>214</v>
      </c>
      <c r="C88" s="23">
        <v>79</v>
      </c>
    </row>
    <row r="89" spans="1:8" ht="21.6" customHeight="1" x14ac:dyDescent="0.25">
      <c r="A89" s="13" t="s">
        <v>134</v>
      </c>
      <c r="B89" s="14" t="s">
        <v>215</v>
      </c>
      <c r="C89" s="23">
        <v>870</v>
      </c>
    </row>
    <row r="90" spans="1:8" ht="21.6" customHeight="1" x14ac:dyDescent="0.25">
      <c r="A90" s="25"/>
      <c r="B90" s="27" t="s">
        <v>136</v>
      </c>
      <c r="C90" s="23">
        <f>SUM(C86:C89)</f>
        <v>1617</v>
      </c>
    </row>
    <row r="91" spans="1:8" ht="21.6" customHeight="1" x14ac:dyDescent="0.25">
      <c r="A91" s="25"/>
      <c r="B91" s="27" t="s">
        <v>22</v>
      </c>
      <c r="C91" s="23">
        <f>C53+C61+C65+C70+C73+C79+C84+C90</f>
        <v>2028.5</v>
      </c>
      <c r="F91" s="15"/>
      <c r="G91" s="15"/>
      <c r="H91" s="15"/>
    </row>
    <row r="92" spans="1:8" ht="21.6" customHeight="1" x14ac:dyDescent="0.25">
      <c r="A92" s="93" t="s">
        <v>138</v>
      </c>
      <c r="B92" s="93"/>
      <c r="C92" s="93"/>
      <c r="D92" s="15"/>
      <c r="E92" s="15"/>
      <c r="F92" s="15"/>
      <c r="G92" s="15"/>
      <c r="H92" s="15"/>
    </row>
    <row r="93" spans="1:8" ht="21.6" customHeight="1" x14ac:dyDescent="0.25">
      <c r="A93" s="25" t="s">
        <v>139</v>
      </c>
      <c r="B93" s="4"/>
      <c r="C93" s="6">
        <f>IF(('April 2024 - June 2024'!C83 + 'April 2024 - June 2024'!E125)+SUM(E104+E124+E138) &lt; 0,('April 2024 - June 2024'!C83 + 'April 2024 - June 2024'!E125)+SUM(E104+E124+E138), TEXT(('April 2024 - June 2024'!C83 + 'April 2024 - June 2024'!E125)-SUM(E104+E124+E138),"+$0.00"))</f>
        <v>-7933</v>
      </c>
      <c r="D93" s="15"/>
      <c r="E93" s="15"/>
      <c r="F93" s="15"/>
      <c r="G93" s="15"/>
      <c r="H93" s="15"/>
    </row>
    <row r="94" spans="1:8" ht="21.6" customHeight="1" x14ac:dyDescent="0.25">
      <c r="A94" s="25" t="s">
        <v>140</v>
      </c>
      <c r="B94" s="4"/>
      <c r="C94" s="6">
        <v>0</v>
      </c>
      <c r="D94" s="15"/>
      <c r="E94" s="15"/>
      <c r="F94" s="15"/>
      <c r="G94" s="15"/>
      <c r="H94" s="15"/>
    </row>
    <row r="95" spans="1:8" ht="43.15" customHeight="1" x14ac:dyDescent="0.25">
      <c r="A95" s="25" t="s">
        <v>141</v>
      </c>
      <c r="B95" s="4"/>
      <c r="C95" s="6">
        <f>IF(('April 2024 - June 2024'!C85)+SUM(E125+E139) &lt; 0,('April 2024 - June 2024'!C85)+SUM(E125+E139), TEXT(('April 2024 - June 2024'!C85)+SUM(E125+E139),"+$0.00"))</f>
        <v>-500</v>
      </c>
      <c r="D95" s="15"/>
      <c r="E95" s="15"/>
      <c r="F95" s="15"/>
      <c r="G95" s="15"/>
      <c r="H95" s="15"/>
    </row>
    <row r="96" spans="1:8" ht="43.15" customHeight="1" x14ac:dyDescent="0.25">
      <c r="A96" s="13" t="s">
        <v>142</v>
      </c>
      <c r="B96" s="4"/>
      <c r="C96" s="6">
        <v>0</v>
      </c>
      <c r="D96" s="15"/>
      <c r="E96" s="15"/>
      <c r="F96" s="15"/>
      <c r="G96" s="15"/>
      <c r="H96" s="15"/>
    </row>
    <row r="97" spans="1:8" ht="21.6" customHeight="1" x14ac:dyDescent="0.25">
      <c r="A97" s="13" t="s">
        <v>216</v>
      </c>
      <c r="B97" s="4"/>
      <c r="C97" s="6">
        <v>0</v>
      </c>
      <c r="D97" s="15"/>
      <c r="E97" s="15"/>
      <c r="F97" s="15"/>
      <c r="G97" s="15"/>
      <c r="H97" s="15"/>
    </row>
    <row r="98" spans="1:8" ht="21.6" customHeight="1" x14ac:dyDescent="0.25">
      <c r="A98" s="25"/>
      <c r="B98" s="27" t="s">
        <v>144</v>
      </c>
      <c r="C98" s="6">
        <f>C93+C94+C95+C96+C97</f>
        <v>-8433</v>
      </c>
      <c r="D98" s="15"/>
      <c r="E98" s="15"/>
      <c r="F98" s="15"/>
      <c r="G98" s="15"/>
      <c r="H98" s="15"/>
    </row>
    <row r="99" spans="1:8" ht="13.5" customHeight="1" x14ac:dyDescent="0.25">
      <c r="A99" s="13"/>
      <c r="B99" s="11" t="s">
        <v>145</v>
      </c>
      <c r="C99" s="23">
        <f>C91</f>
        <v>2028.5</v>
      </c>
      <c r="D99" s="15"/>
      <c r="E99" s="15"/>
      <c r="F99" s="15"/>
      <c r="G99" s="15"/>
      <c r="H99" s="15"/>
    </row>
    <row r="100" spans="1:8" ht="13.5" customHeight="1" x14ac:dyDescent="0.25">
      <c r="A100" s="15"/>
      <c r="B100" s="15"/>
      <c r="D100" s="15"/>
      <c r="E100" s="15"/>
    </row>
    <row r="101" spans="1:8" ht="21.6" customHeight="1" x14ac:dyDescent="0.25">
      <c r="A101" s="15"/>
      <c r="B101" s="15"/>
    </row>
    <row r="102" spans="1:8" ht="21.6" customHeight="1" x14ac:dyDescent="0.25">
      <c r="A102" s="97" t="s">
        <v>217</v>
      </c>
      <c r="B102" s="97"/>
      <c r="C102" s="97"/>
      <c r="D102" s="97"/>
      <c r="E102" s="97"/>
    </row>
    <row r="103" spans="1:8" ht="21.6" customHeight="1" x14ac:dyDescent="0.25">
      <c r="A103" s="97" t="s">
        <v>147</v>
      </c>
      <c r="B103" s="97"/>
      <c r="C103" s="97" t="s">
        <v>28</v>
      </c>
      <c r="D103" s="97"/>
      <c r="E103" s="28" t="s">
        <v>29</v>
      </c>
      <c r="H103" s="15"/>
    </row>
    <row r="104" spans="1:8" ht="21.6" customHeight="1" x14ac:dyDescent="0.25">
      <c r="A104" s="100" t="s">
        <v>127</v>
      </c>
      <c r="B104" s="101"/>
      <c r="C104" s="82" t="s">
        <v>218</v>
      </c>
      <c r="D104" s="82"/>
      <c r="E104" s="23">
        <v>1000</v>
      </c>
      <c r="H104" s="15"/>
    </row>
    <row r="105" spans="1:8" ht="21.6" customHeight="1" x14ac:dyDescent="0.25">
      <c r="A105" s="102"/>
      <c r="B105" s="103"/>
      <c r="C105" s="82" t="s">
        <v>219</v>
      </c>
      <c r="D105" s="82"/>
      <c r="E105" s="23">
        <v>0</v>
      </c>
      <c r="H105" s="15"/>
    </row>
    <row r="106" spans="1:8" ht="21.6" customHeight="1" x14ac:dyDescent="0.25">
      <c r="A106" s="102"/>
      <c r="B106" s="103"/>
      <c r="C106" s="82" t="s">
        <v>220</v>
      </c>
      <c r="D106" s="82"/>
      <c r="E106" s="23">
        <v>788</v>
      </c>
      <c r="H106" s="15"/>
    </row>
    <row r="107" spans="1:8" ht="21.6" customHeight="1" x14ac:dyDescent="0.25">
      <c r="A107" s="102"/>
      <c r="B107" s="103"/>
      <c r="C107" s="82" t="s">
        <v>221</v>
      </c>
      <c r="D107" s="82"/>
      <c r="E107" s="23">
        <v>318</v>
      </c>
      <c r="H107" s="15"/>
    </row>
    <row r="108" spans="1:8" ht="21.6" customHeight="1" x14ac:dyDescent="0.25">
      <c r="A108" s="102"/>
      <c r="B108" s="103"/>
      <c r="C108" s="82" t="s">
        <v>222</v>
      </c>
      <c r="D108" s="82"/>
      <c r="E108" s="23">
        <v>600</v>
      </c>
      <c r="H108" s="15"/>
    </row>
    <row r="109" spans="1:8" ht="21.6" customHeight="1" x14ac:dyDescent="0.25">
      <c r="A109" s="102"/>
      <c r="B109" s="103"/>
      <c r="C109" s="82" t="s">
        <v>223</v>
      </c>
      <c r="D109" s="82"/>
      <c r="E109" s="23">
        <v>264</v>
      </c>
      <c r="H109" s="15"/>
    </row>
    <row r="110" spans="1:8" ht="21.6" customHeight="1" x14ac:dyDescent="0.25">
      <c r="A110" s="102"/>
      <c r="B110" s="103"/>
      <c r="C110" s="82" t="s">
        <v>224</v>
      </c>
      <c r="D110" s="82"/>
      <c r="E110" s="23">
        <v>60</v>
      </c>
      <c r="H110" s="15"/>
    </row>
    <row r="111" spans="1:8" ht="21.6" customHeight="1" x14ac:dyDescent="0.25">
      <c r="A111" s="102"/>
      <c r="B111" s="103"/>
      <c r="C111" s="82" t="s">
        <v>225</v>
      </c>
      <c r="D111" s="82"/>
      <c r="E111" s="23">
        <v>900</v>
      </c>
      <c r="H111" s="15"/>
    </row>
    <row r="112" spans="1:8" ht="21.6" customHeight="1" x14ac:dyDescent="0.25">
      <c r="A112" s="102"/>
      <c r="B112" s="103"/>
      <c r="C112" s="82" t="s">
        <v>226</v>
      </c>
      <c r="D112" s="82"/>
      <c r="E112" s="23">
        <v>204</v>
      </c>
      <c r="H112" s="15"/>
    </row>
    <row r="113" spans="1:8" ht="21.6" customHeight="1" x14ac:dyDescent="0.25">
      <c r="A113" s="102"/>
      <c r="B113" s="103"/>
      <c r="C113" s="82" t="s">
        <v>227</v>
      </c>
      <c r="D113" s="82"/>
      <c r="E113" s="23">
        <v>207.5</v>
      </c>
      <c r="H113" s="15"/>
    </row>
    <row r="114" spans="1:8" ht="21.6" customHeight="1" x14ac:dyDescent="0.25">
      <c r="A114" s="102"/>
      <c r="B114" s="103"/>
      <c r="C114" s="116" t="s">
        <v>548</v>
      </c>
      <c r="D114" s="116"/>
      <c r="E114" s="23">
        <v>82</v>
      </c>
      <c r="H114" s="15"/>
    </row>
    <row r="115" spans="1:8" ht="21.6" customHeight="1" x14ac:dyDescent="0.25">
      <c r="A115" s="104"/>
      <c r="B115" s="105"/>
      <c r="C115" s="119" t="s">
        <v>547</v>
      </c>
      <c r="D115" s="120"/>
      <c r="E115" s="23">
        <v>139.28</v>
      </c>
      <c r="H115" s="15"/>
    </row>
    <row r="116" spans="1:8" ht="21.6" customHeight="1" x14ac:dyDescent="0.25">
      <c r="A116" s="98" t="s">
        <v>148</v>
      </c>
      <c r="B116" s="98"/>
      <c r="C116" s="99"/>
      <c r="D116" s="99"/>
      <c r="E116" s="23">
        <f>C99</f>
        <v>2028.5</v>
      </c>
      <c r="H116" s="15"/>
    </row>
    <row r="117" spans="1:8" ht="13.5" customHeight="1" x14ac:dyDescent="0.25">
      <c r="A117" s="95"/>
      <c r="B117" s="95"/>
      <c r="C117" s="96" t="s">
        <v>149</v>
      </c>
      <c r="D117" s="96"/>
      <c r="E117" s="6">
        <f>('April 2024 - June 2024'!E127+E15)-SUM(E104:E116)</f>
        <v>413.83999999999924</v>
      </c>
      <c r="H117" s="15"/>
    </row>
    <row r="118" spans="1:8" ht="21.6" customHeight="1" x14ac:dyDescent="0.25">
      <c r="H118" s="15"/>
    </row>
    <row r="119" spans="1:8" ht="21.6" customHeight="1" x14ac:dyDescent="0.25">
      <c r="A119" s="97" t="s">
        <v>228</v>
      </c>
      <c r="B119" s="97"/>
      <c r="C119" s="97"/>
      <c r="D119" s="97"/>
      <c r="E119" s="97"/>
      <c r="H119" s="15"/>
    </row>
    <row r="120" spans="1:8" ht="21.6" customHeight="1" x14ac:dyDescent="0.25">
      <c r="A120" s="97" t="s">
        <v>147</v>
      </c>
      <c r="B120" s="97"/>
      <c r="C120" s="97" t="s">
        <v>28</v>
      </c>
      <c r="D120" s="97"/>
      <c r="E120" s="28" t="s">
        <v>29</v>
      </c>
    </row>
    <row r="121" spans="1:8" ht="21.6" customHeight="1" x14ac:dyDescent="0.25">
      <c r="A121" s="98" t="s">
        <v>229</v>
      </c>
      <c r="B121" s="98"/>
      <c r="C121" s="107"/>
      <c r="D121" s="107"/>
      <c r="E121" s="6">
        <f>E117</f>
        <v>413.83999999999924</v>
      </c>
    </row>
    <row r="122" spans="1:8" ht="21.6" customHeight="1" x14ac:dyDescent="0.25">
      <c r="A122" s="67" t="s">
        <v>127</v>
      </c>
      <c r="B122" s="68"/>
      <c r="C122" s="82" t="s">
        <v>230</v>
      </c>
      <c r="D122" s="82"/>
      <c r="E122" s="23">
        <v>72</v>
      </c>
    </row>
    <row r="123" spans="1:8" ht="21.6" customHeight="1" x14ac:dyDescent="0.25">
      <c r="A123" s="69"/>
      <c r="B123" s="70"/>
      <c r="C123" s="82" t="s">
        <v>231</v>
      </c>
      <c r="D123" s="82"/>
      <c r="E123" s="23">
        <v>55.3</v>
      </c>
    </row>
    <row r="124" spans="1:8" ht="21.6" customHeight="1" x14ac:dyDescent="0.25">
      <c r="A124" s="69"/>
      <c r="B124" s="70"/>
      <c r="C124" s="82" t="s">
        <v>232</v>
      </c>
      <c r="D124" s="82"/>
      <c r="E124" s="23">
        <v>0</v>
      </c>
    </row>
    <row r="125" spans="1:8" ht="21.6" customHeight="1" x14ac:dyDescent="0.25">
      <c r="A125" s="69"/>
      <c r="B125" s="70"/>
      <c r="C125" s="82" t="s">
        <v>233</v>
      </c>
      <c r="D125" s="82"/>
      <c r="E125" s="23">
        <v>500</v>
      </c>
    </row>
    <row r="126" spans="1:8" ht="21.6" customHeight="1" x14ac:dyDescent="0.25">
      <c r="A126" s="69"/>
      <c r="B126" s="70"/>
      <c r="C126" s="82" t="s">
        <v>234</v>
      </c>
      <c r="D126" s="82"/>
      <c r="E126" s="23">
        <v>85</v>
      </c>
    </row>
    <row r="127" spans="1:8" ht="21.6" customHeight="1" x14ac:dyDescent="0.25">
      <c r="A127" s="69"/>
      <c r="B127" s="70"/>
      <c r="C127" s="82" t="s">
        <v>235</v>
      </c>
      <c r="D127" s="82"/>
      <c r="E127" s="23">
        <v>630</v>
      </c>
    </row>
    <row r="128" spans="1:8" ht="21.6" customHeight="1" x14ac:dyDescent="0.25">
      <c r="A128" s="69"/>
      <c r="B128" s="70"/>
      <c r="C128" s="121" t="s">
        <v>552</v>
      </c>
      <c r="D128" s="90"/>
      <c r="E128" s="23">
        <v>14</v>
      </c>
    </row>
    <row r="129" spans="1:33" ht="21.6" customHeight="1" x14ac:dyDescent="0.25">
      <c r="A129" s="71"/>
      <c r="B129" s="72"/>
      <c r="C129" s="124" t="s">
        <v>247</v>
      </c>
      <c r="D129" s="125"/>
      <c r="E129" s="23">
        <v>464.47</v>
      </c>
    </row>
    <row r="130" spans="1:33" ht="21.6" customHeight="1" x14ac:dyDescent="0.25">
      <c r="A130" s="98" t="s">
        <v>148</v>
      </c>
      <c r="B130" s="98"/>
      <c r="C130" s="99"/>
      <c r="D130" s="99"/>
      <c r="E130" s="23">
        <f>C99</f>
        <v>2028.5</v>
      </c>
    </row>
    <row r="131" spans="1:33" ht="13.5" customHeight="1" x14ac:dyDescent="0.25">
      <c r="A131" s="95"/>
      <c r="B131" s="95"/>
      <c r="C131" s="106" t="s">
        <v>158</v>
      </c>
      <c r="D131" s="106"/>
      <c r="E131" s="6">
        <f>(E121+E28)-SUM(E122:E130)</f>
        <v>421.06999999999925</v>
      </c>
    </row>
    <row r="132" spans="1:33" ht="17.25" customHeight="1" x14ac:dyDescent="0.25">
      <c r="A132" s="30"/>
      <c r="B132" s="30"/>
      <c r="C132" s="30"/>
      <c r="D132" s="30"/>
      <c r="E132" s="30"/>
    </row>
    <row r="133" spans="1:33" ht="21.6" customHeight="1" x14ac:dyDescent="0.25">
      <c r="A133" s="30"/>
      <c r="B133" s="30"/>
      <c r="C133" s="30"/>
      <c r="D133" s="30"/>
      <c r="E133" s="30"/>
      <c r="G133" s="37" t="s">
        <v>237</v>
      </c>
      <c r="H133" s="23">
        <v>330.3</v>
      </c>
    </row>
    <row r="134" spans="1:33" ht="21.6" customHeight="1" x14ac:dyDescent="0.25">
      <c r="A134" s="97" t="s">
        <v>236</v>
      </c>
      <c r="B134" s="97"/>
      <c r="C134" s="97"/>
      <c r="D134" s="97"/>
      <c r="E134" s="97"/>
      <c r="G134" s="38" t="s">
        <v>238</v>
      </c>
      <c r="H134" s="117">
        <f>330-H133</f>
        <v>-0.30000000000001137</v>
      </c>
    </row>
    <row r="135" spans="1:33" ht="43.15" customHeight="1" x14ac:dyDescent="0.25">
      <c r="A135" s="97" t="s">
        <v>147</v>
      </c>
      <c r="B135" s="97"/>
      <c r="C135" s="97" t="s">
        <v>28</v>
      </c>
      <c r="D135" s="97"/>
      <c r="E135" s="28" t="s">
        <v>29</v>
      </c>
      <c r="G135" s="39" t="s">
        <v>240</v>
      </c>
      <c r="H135" s="117"/>
    </row>
    <row r="136" spans="1:33" ht="21.6" customHeight="1" x14ac:dyDescent="0.25">
      <c r="A136" s="98" t="s">
        <v>239</v>
      </c>
      <c r="B136" s="98"/>
      <c r="C136" s="99"/>
      <c r="D136" s="99"/>
      <c r="E136" s="6">
        <f>E131</f>
        <v>421.06999999999925</v>
      </c>
      <c r="H136"/>
    </row>
    <row r="137" spans="1:33" ht="21.6" customHeight="1" x14ac:dyDescent="0.25">
      <c r="A137" s="100" t="s">
        <v>127</v>
      </c>
      <c r="B137" s="101"/>
      <c r="C137" s="82" t="s">
        <v>241</v>
      </c>
      <c r="D137" s="82"/>
      <c r="E137" s="23">
        <v>130.84</v>
      </c>
    </row>
    <row r="138" spans="1:33" ht="21.6" customHeight="1" x14ac:dyDescent="0.25">
      <c r="A138" s="102"/>
      <c r="B138" s="103"/>
      <c r="C138" s="82" t="s">
        <v>242</v>
      </c>
      <c r="D138" s="82"/>
      <c r="E138" s="23">
        <v>1150</v>
      </c>
    </row>
    <row r="139" spans="1:33" ht="21.6" customHeight="1" x14ac:dyDescent="0.25">
      <c r="A139" s="102"/>
      <c r="B139" s="103"/>
      <c r="C139" s="82" t="s">
        <v>243</v>
      </c>
      <c r="D139" s="82"/>
      <c r="E139" s="23">
        <v>500</v>
      </c>
    </row>
    <row r="140" spans="1:33" ht="21.6" customHeight="1" x14ac:dyDescent="0.25">
      <c r="A140" s="102"/>
      <c r="B140" s="103"/>
      <c r="C140" s="82" t="s">
        <v>244</v>
      </c>
      <c r="D140" s="82"/>
      <c r="E140" s="23">
        <v>30</v>
      </c>
    </row>
    <row r="141" spans="1:33" ht="86.45" customHeight="1" x14ac:dyDescent="0.25">
      <c r="A141" s="102"/>
      <c r="B141" s="103"/>
      <c r="C141" s="82" t="s">
        <v>245</v>
      </c>
      <c r="D141" s="82"/>
      <c r="E141" s="23">
        <v>60</v>
      </c>
      <c r="F141" s="35"/>
      <c r="G141" s="35"/>
      <c r="H141" s="40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</row>
    <row r="142" spans="1:33" ht="120" customHeight="1" x14ac:dyDescent="0.25">
      <c r="A142" s="102"/>
      <c r="B142" s="103"/>
      <c r="C142" s="92" t="s">
        <v>246</v>
      </c>
      <c r="D142" s="92"/>
      <c r="E142" s="23">
        <v>919.52</v>
      </c>
    </row>
    <row r="143" spans="1:33" ht="21.6" customHeight="1" x14ac:dyDescent="0.25">
      <c r="A143" s="102"/>
      <c r="B143" s="103"/>
      <c r="C143" s="92" t="s">
        <v>224</v>
      </c>
      <c r="D143" s="92"/>
      <c r="E143" s="23">
        <v>600</v>
      </c>
    </row>
    <row r="144" spans="1:33" ht="21.6" customHeight="1" x14ac:dyDescent="0.25">
      <c r="A144" s="104"/>
      <c r="B144" s="105"/>
      <c r="C144" s="122" t="s">
        <v>555</v>
      </c>
      <c r="D144" s="123"/>
      <c r="E144" s="23">
        <v>9.5</v>
      </c>
    </row>
    <row r="145" spans="1:5" ht="21.6" customHeight="1" x14ac:dyDescent="0.25">
      <c r="A145" s="98" t="s">
        <v>148</v>
      </c>
      <c r="B145" s="98"/>
      <c r="C145" s="99"/>
      <c r="D145" s="99"/>
      <c r="E145" s="23">
        <f>C99</f>
        <v>2028.5</v>
      </c>
    </row>
    <row r="146" spans="1:5" ht="13.5" customHeight="1" x14ac:dyDescent="0.25">
      <c r="A146" s="95"/>
      <c r="B146" s="95"/>
      <c r="C146" s="106" t="s">
        <v>158</v>
      </c>
      <c r="D146" s="106"/>
      <c r="E146" s="6">
        <f>(E42+E136)-SUM(E137:E145)</f>
        <v>502.71000000000004</v>
      </c>
    </row>
    <row r="147" spans="1:5" ht="13.5" customHeight="1" x14ac:dyDescent="0.25">
      <c r="A147" s="15"/>
      <c r="B147" s="15"/>
    </row>
    <row r="148" spans="1:5" ht="13.5" customHeight="1" x14ac:dyDescent="0.25">
      <c r="A148" s="15"/>
      <c r="B148" s="15"/>
    </row>
    <row r="149" spans="1:5" ht="13.5" customHeight="1" x14ac:dyDescent="0.25">
      <c r="A149" s="15"/>
      <c r="B149" s="15"/>
    </row>
    <row r="150" spans="1:5" ht="13.5" customHeight="1" x14ac:dyDescent="0.25">
      <c r="A150" s="15"/>
      <c r="B150" s="15"/>
    </row>
    <row r="151" spans="1:5" ht="13.5" customHeight="1" x14ac:dyDescent="0.25">
      <c r="A151" s="15"/>
      <c r="B151" s="15"/>
    </row>
    <row r="152" spans="1:5" ht="13.5" customHeight="1" x14ac:dyDescent="0.25">
      <c r="A152" s="15"/>
      <c r="B152" s="15"/>
    </row>
    <row r="153" spans="1:5" ht="13.5" customHeight="1" x14ac:dyDescent="0.25">
      <c r="A153" s="15"/>
      <c r="B153" s="15"/>
    </row>
    <row r="154" spans="1:5" ht="13.5" customHeight="1" x14ac:dyDescent="0.25">
      <c r="A154" s="15"/>
      <c r="B154" s="15"/>
    </row>
    <row r="155" spans="1:5" ht="13.5" customHeight="1" x14ac:dyDescent="0.25">
      <c r="A155" s="15"/>
      <c r="B155" s="15"/>
    </row>
    <row r="156" spans="1:5" ht="13.5" customHeight="1" x14ac:dyDescent="0.25">
      <c r="A156" s="15"/>
      <c r="B156" s="15"/>
    </row>
    <row r="157" spans="1:5" ht="13.5" customHeight="1" x14ac:dyDescent="0.25">
      <c r="A157" s="15"/>
      <c r="B157" s="15"/>
    </row>
    <row r="158" spans="1:5" ht="13.5" customHeight="1" x14ac:dyDescent="0.25">
      <c r="A158" s="15"/>
      <c r="B158" s="15"/>
    </row>
    <row r="159" spans="1:5" ht="13.5" customHeight="1" x14ac:dyDescent="0.25">
      <c r="A159" s="15"/>
      <c r="B159" s="15"/>
    </row>
    <row r="160" spans="1:5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x14ac:dyDescent="0.25">
      <c r="A1059" s="15"/>
      <c r="B1059" s="15"/>
    </row>
  </sheetData>
  <mergeCells count="105">
    <mergeCell ref="C14:D14"/>
    <mergeCell ref="C115:D115"/>
    <mergeCell ref="A104:B115"/>
    <mergeCell ref="C26:D26"/>
    <mergeCell ref="C128:D128"/>
    <mergeCell ref="A145:B145"/>
    <mergeCell ref="C145:D145"/>
    <mergeCell ref="A146:B146"/>
    <mergeCell ref="C146:D146"/>
    <mergeCell ref="A131:B131"/>
    <mergeCell ref="C131:D131"/>
    <mergeCell ref="A134:E134"/>
    <mergeCell ref="A135:B135"/>
    <mergeCell ref="C135:D135"/>
    <mergeCell ref="A137:B144"/>
    <mergeCell ref="C143:D143"/>
    <mergeCell ref="C144:D144"/>
    <mergeCell ref="C122:D122"/>
    <mergeCell ref="C123:D123"/>
    <mergeCell ref="C124:D124"/>
    <mergeCell ref="C125:D125"/>
    <mergeCell ref="C126:D126"/>
    <mergeCell ref="C127:D127"/>
    <mergeCell ref="C129:D129"/>
    <mergeCell ref="H134:H135"/>
    <mergeCell ref="A136:B136"/>
    <mergeCell ref="C136:D136"/>
    <mergeCell ref="C137:D137"/>
    <mergeCell ref="C138:D138"/>
    <mergeCell ref="C139:D139"/>
    <mergeCell ref="C140:D140"/>
    <mergeCell ref="C141:D141"/>
    <mergeCell ref="C142:D142"/>
    <mergeCell ref="A130:B130"/>
    <mergeCell ref="C130:D130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09:D109"/>
    <mergeCell ref="C110:D110"/>
    <mergeCell ref="C111:D111"/>
    <mergeCell ref="C112:D112"/>
    <mergeCell ref="C113:D113"/>
    <mergeCell ref="C114:D114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92:C92"/>
    <mergeCell ref="A102:E102"/>
    <mergeCell ref="A103:B103"/>
    <mergeCell ref="C103:D103"/>
    <mergeCell ref="C104:D104"/>
    <mergeCell ref="C105:D105"/>
    <mergeCell ref="C106:D106"/>
    <mergeCell ref="C107:D107"/>
    <mergeCell ref="C108:D108"/>
    <mergeCell ref="C34:D34"/>
    <mergeCell ref="C35:D35"/>
    <mergeCell ref="C36:D36"/>
    <mergeCell ref="C37:D37"/>
    <mergeCell ref="C38:D38"/>
    <mergeCell ref="C39:D39"/>
    <mergeCell ref="C40:D40"/>
    <mergeCell ref="A42:B42"/>
    <mergeCell ref="C42:D42"/>
    <mergeCell ref="C41:D41"/>
    <mergeCell ref="C24:D24"/>
    <mergeCell ref="C25:D25"/>
    <mergeCell ref="C27:D27"/>
    <mergeCell ref="A28:B28"/>
    <mergeCell ref="C28:D28"/>
    <mergeCell ref="A30:E30"/>
    <mergeCell ref="C31:D31"/>
    <mergeCell ref="C32:D32"/>
    <mergeCell ref="C33:D33"/>
    <mergeCell ref="A15:B15"/>
    <mergeCell ref="C15:D15"/>
    <mergeCell ref="A17:E17"/>
    <mergeCell ref="C18:D18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6:C37">
    <cfRule type="cellIs" dxfId="130" priority="4" operator="equal">
      <formula>0</formula>
    </cfRule>
  </conditionalFormatting>
  <conditionalFormatting sqref="C43">
    <cfRule type="cellIs" dxfId="129" priority="3" operator="equal">
      <formula>0</formula>
    </cfRule>
  </conditionalFormatting>
  <conditionalFormatting sqref="C50:C53 C56:C61 C63:C65 C67:C70 C72:C73 C75:C79 C81:C84 C86:C91 C99 E104:E116 E122:E130 H133 E137:E145">
    <cfRule type="cellIs" dxfId="128" priority="2" operator="equal">
      <formula>0</formula>
    </cfRule>
  </conditionalFormatting>
  <conditionalFormatting sqref="D37">
    <cfRule type="cellIs" dxfId="127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53"/>
  <sheetViews>
    <sheetView tabSelected="1" topLeftCell="A134" zoomScale="115" zoomScaleNormal="115" workbookViewId="0">
      <selection activeCell="C137" sqref="C137:D13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5" t="s">
        <v>248</v>
      </c>
      <c r="B1" s="75"/>
      <c r="C1" s="75"/>
      <c r="D1" s="75"/>
      <c r="E1" s="75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175</v>
      </c>
      <c r="C3" s="6">
        <f>E140</f>
        <v>507.89999999999964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13" t="s">
        <v>22</v>
      </c>
      <c r="B4" s="113"/>
      <c r="C4" s="6">
        <f>SUM(C3)</f>
        <v>507.89999999999964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106" t="s">
        <v>23</v>
      </c>
      <c r="B5" s="106"/>
      <c r="C5" s="6">
        <f>C99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8" t="s">
        <v>249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29" ht="21.6" customHeight="1" x14ac:dyDescent="0.25">
      <c r="A10" s="13" t="s">
        <v>250</v>
      </c>
      <c r="B10" s="14" t="s">
        <v>53</v>
      </c>
      <c r="C10" s="82" t="s">
        <v>196</v>
      </c>
      <c r="D10" s="82"/>
      <c r="E10" s="6">
        <v>0</v>
      </c>
    </row>
    <row r="11" spans="1:29" ht="21.6" customHeight="1" x14ac:dyDescent="0.25">
      <c r="A11" s="13" t="s">
        <v>251</v>
      </c>
      <c r="B11" s="14" t="s">
        <v>252</v>
      </c>
      <c r="C11" s="82" t="s">
        <v>253</v>
      </c>
      <c r="D11" s="82"/>
      <c r="E11" s="6">
        <v>78</v>
      </c>
    </row>
    <row r="12" spans="1:29" ht="21.6" customHeight="1" x14ac:dyDescent="0.25">
      <c r="A12" s="13" t="s">
        <v>254</v>
      </c>
      <c r="B12" s="14" t="s">
        <v>70</v>
      </c>
      <c r="C12" s="82" t="s">
        <v>255</v>
      </c>
      <c r="D12" s="82"/>
      <c r="E12" s="6">
        <v>174</v>
      </c>
    </row>
    <row r="13" spans="1:29" ht="80.099999999999994" customHeight="1" x14ac:dyDescent="0.25">
      <c r="A13" s="73" t="s">
        <v>254</v>
      </c>
      <c r="B13" s="74" t="s">
        <v>543</v>
      </c>
      <c r="C13" s="118" t="s">
        <v>554</v>
      </c>
      <c r="D13" s="127"/>
      <c r="E13" s="6">
        <v>28</v>
      </c>
      <c r="H13" s="62"/>
      <c r="I13" s="6"/>
    </row>
    <row r="14" spans="1:29" ht="80.099999999999994" customHeight="1" x14ac:dyDescent="0.25">
      <c r="A14" s="13" t="s">
        <v>257</v>
      </c>
      <c r="B14" s="63" t="s">
        <v>553</v>
      </c>
      <c r="C14" s="126" t="s">
        <v>556</v>
      </c>
      <c r="D14" s="92"/>
      <c r="E14" s="6">
        <v>110</v>
      </c>
    </row>
    <row r="15" spans="1:29" ht="21.6" customHeight="1" x14ac:dyDescent="0.25">
      <c r="A15" s="13" t="s">
        <v>258</v>
      </c>
      <c r="B15" s="14" t="s">
        <v>32</v>
      </c>
      <c r="C15" s="82" t="s">
        <v>33</v>
      </c>
      <c r="D15" s="82"/>
      <c r="E15" s="6">
        <v>2405</v>
      </c>
    </row>
    <row r="16" spans="1:29" ht="21.6" customHeight="1" x14ac:dyDescent="0.25">
      <c r="A16" s="83"/>
      <c r="B16" s="83"/>
      <c r="C16" s="106" t="s">
        <v>35</v>
      </c>
      <c r="D16" s="106"/>
      <c r="E16" s="6">
        <f>SUM(E10:E15)</f>
        <v>2795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8" t="s">
        <v>259</v>
      </c>
      <c r="B18" s="88"/>
      <c r="C18" s="88"/>
      <c r="D18" s="88"/>
      <c r="E18" s="88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27</v>
      </c>
      <c r="C19" s="81" t="s">
        <v>28</v>
      </c>
      <c r="D19" s="81"/>
      <c r="E19" s="5" t="s">
        <v>29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260</v>
      </c>
      <c r="B20" s="14" t="s">
        <v>53</v>
      </c>
      <c r="C20" s="82" t="s">
        <v>196</v>
      </c>
      <c r="D20" s="82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0.099999999999994" customHeight="1" x14ac:dyDescent="0.25">
      <c r="A21" s="73" t="s">
        <v>261</v>
      </c>
      <c r="B21" s="74" t="s">
        <v>543</v>
      </c>
      <c r="C21" s="118" t="s">
        <v>559</v>
      </c>
      <c r="D21" s="90"/>
      <c r="E21" s="6">
        <v>42</v>
      </c>
      <c r="H21" s="62"/>
      <c r="I21" s="6"/>
    </row>
    <row r="22" spans="1:26" ht="21.6" customHeight="1" x14ac:dyDescent="0.25">
      <c r="A22" s="13" t="s">
        <v>262</v>
      </c>
      <c r="B22" s="14" t="s">
        <v>32</v>
      </c>
      <c r="C22" s="82" t="s">
        <v>33</v>
      </c>
      <c r="D22" s="82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263</v>
      </c>
      <c r="B23" s="14" t="s">
        <v>264</v>
      </c>
      <c r="C23" s="82" t="s">
        <v>265</v>
      </c>
      <c r="D23" s="82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266</v>
      </c>
      <c r="B24" s="14" t="s">
        <v>267</v>
      </c>
      <c r="C24" s="92" t="s">
        <v>268</v>
      </c>
      <c r="D24" s="92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491</v>
      </c>
      <c r="B25" s="14" t="s">
        <v>139</v>
      </c>
      <c r="C25" s="92" t="s">
        <v>492</v>
      </c>
      <c r="D25" s="92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496</v>
      </c>
      <c r="B26" s="63" t="s">
        <v>498</v>
      </c>
      <c r="C26" s="108" t="s">
        <v>497</v>
      </c>
      <c r="D26" s="128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496</v>
      </c>
      <c r="B27" s="63" t="s">
        <v>499</v>
      </c>
      <c r="C27" s="118" t="s">
        <v>531</v>
      </c>
      <c r="D27" s="128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500</v>
      </c>
      <c r="B28" s="63" t="s">
        <v>141</v>
      </c>
      <c r="C28" s="118" t="s">
        <v>501</v>
      </c>
      <c r="D28" s="127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500</v>
      </c>
      <c r="B29" s="63" t="s">
        <v>15</v>
      </c>
      <c r="C29" s="118" t="s">
        <v>502</v>
      </c>
      <c r="D29" s="127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507</v>
      </c>
      <c r="B30" s="63" t="s">
        <v>141</v>
      </c>
      <c r="C30" s="118" t="s">
        <v>508</v>
      </c>
      <c r="D30" s="127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520</v>
      </c>
      <c r="B31" s="63" t="s">
        <v>141</v>
      </c>
      <c r="C31" s="118" t="s">
        <v>521</v>
      </c>
      <c r="D31" s="127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13"/>
      <c r="B32" s="63" t="s">
        <v>566</v>
      </c>
      <c r="C32" s="118" t="s">
        <v>565</v>
      </c>
      <c r="D32" s="127"/>
      <c r="E32" s="6">
        <v>59.1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83"/>
      <c r="B33" s="83"/>
      <c r="C33" s="106" t="s">
        <v>35</v>
      </c>
      <c r="D33" s="106"/>
      <c r="E33" s="6">
        <f>SUM(E20:E32)</f>
        <v>5472.24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3.5" customHeight="1" x14ac:dyDescent="0.25">
      <c r="A34" s="15"/>
      <c r="B34" s="15"/>
      <c r="C34" s="15"/>
      <c r="D34" s="32"/>
      <c r="E34" s="3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88" t="s">
        <v>537</v>
      </c>
      <c r="B35" s="88"/>
      <c r="C35" s="88"/>
      <c r="D35" s="88"/>
      <c r="E35" s="8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1.6" customHeight="1" x14ac:dyDescent="0.25">
      <c r="A36" s="1" t="s">
        <v>4</v>
      </c>
      <c r="B36" s="1" t="s">
        <v>27</v>
      </c>
      <c r="C36" s="81" t="s">
        <v>28</v>
      </c>
      <c r="D36" s="81"/>
      <c r="E36" s="5" t="s">
        <v>29</v>
      </c>
    </row>
    <row r="37" spans="1:26" ht="21.6" customHeight="1" x14ac:dyDescent="0.25">
      <c r="A37" s="13" t="s">
        <v>269</v>
      </c>
      <c r="B37" s="14" t="s">
        <v>53</v>
      </c>
      <c r="C37" s="82" t="s">
        <v>196</v>
      </c>
      <c r="D37" s="82"/>
      <c r="E37" s="6">
        <v>0</v>
      </c>
    </row>
    <row r="38" spans="1:26" ht="50.1" customHeight="1" x14ac:dyDescent="0.25">
      <c r="A38" s="13" t="s">
        <v>270</v>
      </c>
      <c r="B38" s="14" t="s">
        <v>567</v>
      </c>
      <c r="C38" s="126" t="s">
        <v>568</v>
      </c>
      <c r="D38" s="82"/>
      <c r="E38" s="6">
        <v>192</v>
      </c>
    </row>
    <row r="39" spans="1:26" ht="21.6" customHeight="1" x14ac:dyDescent="0.25">
      <c r="A39" s="13"/>
      <c r="B39" s="14" t="s">
        <v>503</v>
      </c>
      <c r="C39" s="89" t="s">
        <v>504</v>
      </c>
      <c r="D39" s="90"/>
      <c r="E39" s="6">
        <v>900</v>
      </c>
    </row>
    <row r="40" spans="1:26" ht="21.6" customHeight="1" x14ac:dyDescent="0.25">
      <c r="A40" s="13" t="s">
        <v>270</v>
      </c>
      <c r="B40" s="14" t="s">
        <v>32</v>
      </c>
      <c r="C40" s="82" t="s">
        <v>33</v>
      </c>
      <c r="D40" s="82"/>
      <c r="E40" s="6">
        <v>2405</v>
      </c>
    </row>
    <row r="41" spans="1:26" ht="150" customHeight="1" x14ac:dyDescent="0.25">
      <c r="A41" s="13"/>
      <c r="B41" s="63" t="s">
        <v>139</v>
      </c>
      <c r="C41" s="118" t="s">
        <v>535</v>
      </c>
      <c r="D41" s="90"/>
      <c r="E41" s="6">
        <v>66.400000000000006</v>
      </c>
    </row>
    <row r="42" spans="1:26" ht="21.6" customHeight="1" x14ac:dyDescent="0.25">
      <c r="A42" s="13" t="s">
        <v>270</v>
      </c>
      <c r="B42" s="63" t="s">
        <v>525</v>
      </c>
      <c r="C42" s="118" t="s">
        <v>526</v>
      </c>
      <c r="D42" s="127"/>
      <c r="E42" s="6">
        <v>200</v>
      </c>
    </row>
    <row r="43" spans="1:26" ht="21.6" customHeight="1" x14ac:dyDescent="0.25">
      <c r="A43" s="83"/>
      <c r="B43" s="83"/>
      <c r="C43" s="129" t="s">
        <v>35</v>
      </c>
      <c r="D43" s="130"/>
      <c r="E43" s="6">
        <f>SUM(E37:E42)</f>
        <v>3763.4</v>
      </c>
    </row>
    <row r="44" spans="1:26" ht="13.5" customHeight="1" x14ac:dyDescent="0.25">
      <c r="A44" s="15"/>
      <c r="B44" s="15"/>
      <c r="C44" s="15"/>
      <c r="D44" s="32"/>
      <c r="E44" s="33"/>
    </row>
    <row r="45" spans="1:26" ht="12.7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  <c r="C46" s="15"/>
      <c r="D46" s="32"/>
      <c r="E46" s="33"/>
    </row>
    <row r="47" spans="1:26" ht="13.5" customHeight="1" x14ac:dyDescent="0.25">
      <c r="A47" s="15"/>
      <c r="B47" s="15"/>
    </row>
    <row r="48" spans="1:26" ht="21.6" customHeight="1" x14ac:dyDescent="0.25">
      <c r="A48" s="94" t="s">
        <v>271</v>
      </c>
      <c r="B48" s="94"/>
      <c r="C48" s="94"/>
    </row>
    <row r="49" spans="1:4" ht="21.6" customHeight="1" x14ac:dyDescent="0.25">
      <c r="A49" s="22" t="s">
        <v>27</v>
      </c>
      <c r="B49" s="22" t="s">
        <v>28</v>
      </c>
      <c r="C49" s="9" t="s">
        <v>29</v>
      </c>
      <c r="D49" s="20"/>
    </row>
    <row r="50" spans="1:4" ht="21.6" customHeight="1" x14ac:dyDescent="0.25">
      <c r="A50" s="93" t="s">
        <v>67</v>
      </c>
      <c r="B50" s="93"/>
      <c r="C50" s="93"/>
    </row>
    <row r="51" spans="1:4" ht="21.6" customHeight="1" x14ac:dyDescent="0.25">
      <c r="A51" s="13" t="s">
        <v>252</v>
      </c>
      <c r="B51" s="42"/>
      <c r="C51" s="23">
        <v>0</v>
      </c>
    </row>
    <row r="52" spans="1:4" ht="21.6" customHeight="1" x14ac:dyDescent="0.25">
      <c r="A52" s="13" t="s">
        <v>46</v>
      </c>
      <c r="B52" s="42"/>
      <c r="C52" s="23">
        <v>0</v>
      </c>
    </row>
    <row r="53" spans="1:4" ht="21.6" customHeight="1" x14ac:dyDescent="0.25">
      <c r="A53" s="13" t="s">
        <v>70</v>
      </c>
      <c r="B53" s="42" t="s">
        <v>71</v>
      </c>
      <c r="C53" s="23">
        <v>149</v>
      </c>
    </row>
    <row r="54" spans="1:4" ht="21.6" customHeight="1" x14ac:dyDescent="0.25">
      <c r="A54" s="25"/>
      <c r="B54" s="27" t="s">
        <v>73</v>
      </c>
      <c r="C54" s="23">
        <f>SUM(C51:C53)</f>
        <v>149</v>
      </c>
    </row>
    <row r="55" spans="1:4" ht="21.6" customHeight="1" x14ac:dyDescent="0.25">
      <c r="A55" s="93" t="s">
        <v>272</v>
      </c>
      <c r="B55" s="93"/>
      <c r="C55" s="93"/>
    </row>
    <row r="56" spans="1:4" ht="21.6" customHeight="1" x14ac:dyDescent="0.25">
      <c r="A56" s="93"/>
      <c r="B56" s="93"/>
      <c r="C56" s="93"/>
    </row>
    <row r="57" spans="1:4" ht="21.6" customHeight="1" x14ac:dyDescent="0.25">
      <c r="A57" s="13" t="s">
        <v>78</v>
      </c>
      <c r="B57" s="42"/>
      <c r="C57" s="23">
        <v>0</v>
      </c>
    </row>
    <row r="58" spans="1:4" ht="21.6" customHeight="1" x14ac:dyDescent="0.25">
      <c r="A58" s="13" t="s">
        <v>80</v>
      </c>
      <c r="B58" s="42"/>
      <c r="C58" s="23">
        <v>0</v>
      </c>
    </row>
    <row r="59" spans="1:4" ht="21.6" customHeight="1" x14ac:dyDescent="0.25">
      <c r="A59" s="13" t="s">
        <v>82</v>
      </c>
      <c r="B59" s="42"/>
      <c r="C59" s="23">
        <v>0</v>
      </c>
    </row>
    <row r="60" spans="1:4" ht="21.6" customHeight="1" x14ac:dyDescent="0.25">
      <c r="A60" s="13" t="s">
        <v>84</v>
      </c>
      <c r="B60" s="42"/>
      <c r="C60" s="23">
        <v>0</v>
      </c>
    </row>
    <row r="61" spans="1:4" ht="21.6" customHeight="1" x14ac:dyDescent="0.25">
      <c r="A61" s="13" t="s">
        <v>213</v>
      </c>
      <c r="B61" s="42"/>
      <c r="C61" s="23">
        <v>0</v>
      </c>
    </row>
    <row r="62" spans="1:4" ht="21.6" customHeight="1" x14ac:dyDescent="0.25">
      <c r="A62" s="13"/>
      <c r="B62" s="27" t="s">
        <v>86</v>
      </c>
      <c r="C62" s="23">
        <f>SUM(C57:C61)</f>
        <v>0</v>
      </c>
    </row>
    <row r="63" spans="1:4" ht="21.6" customHeight="1" x14ac:dyDescent="0.25">
      <c r="A63" s="93" t="s">
        <v>88</v>
      </c>
      <c r="B63" s="93"/>
      <c r="C63" s="93"/>
    </row>
    <row r="64" spans="1:4" ht="21.6" customHeight="1" x14ac:dyDescent="0.25">
      <c r="A64" s="13" t="s">
        <v>90</v>
      </c>
      <c r="B64" s="42" t="s">
        <v>91</v>
      </c>
      <c r="C64" s="23">
        <v>0</v>
      </c>
    </row>
    <row r="65" spans="1:3" ht="21.6" customHeight="1" x14ac:dyDescent="0.25">
      <c r="A65" s="13" t="s">
        <v>93</v>
      </c>
      <c r="B65" s="42" t="s">
        <v>94</v>
      </c>
      <c r="C65" s="23">
        <v>0</v>
      </c>
    </row>
    <row r="66" spans="1:3" ht="21.6" customHeight="1" x14ac:dyDescent="0.25">
      <c r="A66" s="13"/>
      <c r="B66" s="27" t="s">
        <v>96</v>
      </c>
      <c r="C66" s="23">
        <f>SUM(C64:C65)</f>
        <v>0</v>
      </c>
    </row>
    <row r="67" spans="1:3" ht="21.6" customHeight="1" x14ac:dyDescent="0.25">
      <c r="A67" s="93" t="s">
        <v>98</v>
      </c>
      <c r="B67" s="93"/>
      <c r="C67" s="93"/>
    </row>
    <row r="68" spans="1:3" ht="21.6" customHeight="1" x14ac:dyDescent="0.25">
      <c r="A68" s="13" t="s">
        <v>100</v>
      </c>
      <c r="B68" s="42" t="s">
        <v>101</v>
      </c>
      <c r="C68" s="23">
        <v>0</v>
      </c>
    </row>
    <row r="69" spans="1:3" ht="21.6" customHeight="1" x14ac:dyDescent="0.25">
      <c r="A69" s="25"/>
      <c r="B69" s="42" t="s">
        <v>103</v>
      </c>
      <c r="C69" s="23">
        <v>0</v>
      </c>
    </row>
    <row r="70" spans="1:3" ht="21.6" customHeight="1" x14ac:dyDescent="0.25">
      <c r="A70" s="25"/>
      <c r="B70" s="42" t="s">
        <v>105</v>
      </c>
      <c r="C70" s="23">
        <v>0</v>
      </c>
    </row>
    <row r="71" spans="1:3" ht="21.6" customHeight="1" x14ac:dyDescent="0.25">
      <c r="A71" s="25"/>
      <c r="B71" s="27" t="s">
        <v>107</v>
      </c>
      <c r="C71" s="23">
        <f>SUM(C68:C70)</f>
        <v>0</v>
      </c>
    </row>
    <row r="72" spans="1:3" ht="21.6" customHeight="1" x14ac:dyDescent="0.25">
      <c r="A72" s="93" t="s">
        <v>108</v>
      </c>
      <c r="B72" s="93"/>
      <c r="C72" s="93"/>
    </row>
    <row r="73" spans="1:3" ht="21.6" customHeight="1" x14ac:dyDescent="0.25">
      <c r="A73" s="13" t="s">
        <v>109</v>
      </c>
      <c r="B73" s="42" t="s">
        <v>110</v>
      </c>
      <c r="C73" s="23">
        <v>0</v>
      </c>
    </row>
    <row r="74" spans="1:3" ht="21.6" customHeight="1" x14ac:dyDescent="0.25">
      <c r="A74" s="25"/>
      <c r="B74" s="27" t="s">
        <v>111</v>
      </c>
      <c r="C74" s="23">
        <f>SUM(C73)</f>
        <v>0</v>
      </c>
    </row>
    <row r="75" spans="1:3" ht="21.6" customHeight="1" x14ac:dyDescent="0.25">
      <c r="A75" s="93" t="s">
        <v>112</v>
      </c>
      <c r="B75" s="93"/>
      <c r="C75" s="93"/>
    </row>
    <row r="76" spans="1:3" ht="43.15" customHeight="1" x14ac:dyDescent="0.25">
      <c r="A76" s="13" t="s">
        <v>273</v>
      </c>
      <c r="B76" s="42" t="s">
        <v>114</v>
      </c>
      <c r="C76" s="23">
        <v>0</v>
      </c>
    </row>
    <row r="77" spans="1:3" ht="21.6" customHeight="1" x14ac:dyDescent="0.25">
      <c r="A77" s="13" t="s">
        <v>115</v>
      </c>
      <c r="B77" s="42" t="s">
        <v>116</v>
      </c>
      <c r="C77" s="23">
        <v>0</v>
      </c>
    </row>
    <row r="78" spans="1:3" ht="43.15" customHeight="1" x14ac:dyDescent="0.25">
      <c r="A78" s="13" t="s">
        <v>117</v>
      </c>
      <c r="B78" s="42" t="s">
        <v>118</v>
      </c>
      <c r="C78" s="23">
        <v>0</v>
      </c>
    </row>
    <row r="79" spans="1:3" ht="21.6" customHeight="1" x14ac:dyDescent="0.25">
      <c r="A79" s="13" t="s">
        <v>119</v>
      </c>
      <c r="B79" s="42" t="s">
        <v>119</v>
      </c>
      <c r="C79" s="23">
        <v>0</v>
      </c>
    </row>
    <row r="80" spans="1:3" ht="21.6" customHeight="1" x14ac:dyDescent="0.25">
      <c r="A80" s="13"/>
      <c r="B80" s="27" t="s">
        <v>22</v>
      </c>
      <c r="C80" s="23">
        <f>SUM(C76:C79)</f>
        <v>0</v>
      </c>
    </row>
    <row r="81" spans="1:3" ht="21.6" customHeight="1" x14ac:dyDescent="0.25">
      <c r="A81" s="93" t="s">
        <v>121</v>
      </c>
      <c r="B81" s="93"/>
      <c r="C81" s="93"/>
    </row>
    <row r="82" spans="1:3" ht="21.6" customHeight="1" x14ac:dyDescent="0.25">
      <c r="A82" s="13" t="s">
        <v>122</v>
      </c>
      <c r="B82" s="42"/>
      <c r="C82" s="23">
        <v>0</v>
      </c>
    </row>
    <row r="83" spans="1:3" ht="21.6" customHeight="1" x14ac:dyDescent="0.25">
      <c r="A83" s="25" t="s">
        <v>123</v>
      </c>
      <c r="B83" s="42" t="s">
        <v>124</v>
      </c>
      <c r="C83" s="23">
        <v>0</v>
      </c>
    </row>
    <row r="84" spans="1:3" ht="21.6" customHeight="1" x14ac:dyDescent="0.25">
      <c r="A84" s="13" t="s">
        <v>53</v>
      </c>
      <c r="B84" s="42" t="s">
        <v>125</v>
      </c>
      <c r="C84" s="23">
        <v>0</v>
      </c>
    </row>
    <row r="85" spans="1:3" ht="21.6" customHeight="1" x14ac:dyDescent="0.25">
      <c r="A85" s="13"/>
      <c r="B85" s="27" t="s">
        <v>126</v>
      </c>
      <c r="C85" s="23">
        <f>SUM(C82:C84)</f>
        <v>0</v>
      </c>
    </row>
    <row r="86" spans="1:3" ht="21.6" customHeight="1" x14ac:dyDescent="0.25">
      <c r="A86" s="93" t="s">
        <v>127</v>
      </c>
      <c r="B86" s="93"/>
      <c r="C86" s="93"/>
    </row>
    <row r="87" spans="1:3" ht="21.6" customHeight="1" x14ac:dyDescent="0.25">
      <c r="A87" s="13" t="s">
        <v>128</v>
      </c>
      <c r="B87" s="42" t="s">
        <v>129</v>
      </c>
      <c r="C87" s="23">
        <v>200</v>
      </c>
    </row>
    <row r="88" spans="1:3" ht="21.6" customHeight="1" x14ac:dyDescent="0.25">
      <c r="A88" s="7" t="s">
        <v>130</v>
      </c>
      <c r="B88" s="42" t="s">
        <v>131</v>
      </c>
      <c r="C88" s="23">
        <v>68</v>
      </c>
    </row>
    <row r="89" spans="1:3" ht="39.950000000000003" customHeight="1" x14ac:dyDescent="0.25">
      <c r="A89" s="13" t="s">
        <v>132</v>
      </c>
      <c r="B89" s="60" t="s">
        <v>274</v>
      </c>
      <c r="C89" s="23">
        <v>52</v>
      </c>
    </row>
    <row r="90" spans="1:3" ht="21.6" customHeight="1" x14ac:dyDescent="0.25">
      <c r="A90" s="13" t="s">
        <v>134</v>
      </c>
      <c r="B90" s="42" t="s">
        <v>215</v>
      </c>
      <c r="C90" s="23">
        <v>900</v>
      </c>
    </row>
    <row r="91" spans="1:3" ht="21.6" customHeight="1" x14ac:dyDescent="0.25">
      <c r="A91" s="25"/>
      <c r="B91" s="27" t="s">
        <v>136</v>
      </c>
      <c r="C91" s="23">
        <f>SUM(C87:C90)</f>
        <v>1220</v>
      </c>
    </row>
    <row r="92" spans="1:3" ht="21.6" customHeight="1" x14ac:dyDescent="0.25">
      <c r="A92" s="25"/>
      <c r="B92" s="27" t="s">
        <v>22</v>
      </c>
      <c r="C92" s="23">
        <f>C54+C62+C66+C71+C74+C80+C85+C91</f>
        <v>1369</v>
      </c>
    </row>
    <row r="93" spans="1:3" ht="21.6" customHeight="1" x14ac:dyDescent="0.25">
      <c r="A93" s="93" t="s">
        <v>138</v>
      </c>
      <c r="B93" s="93"/>
      <c r="C93" s="93"/>
    </row>
    <row r="94" spans="1:3" ht="21.6" customHeight="1" x14ac:dyDescent="0.25">
      <c r="A94" s="25" t="s">
        <v>139</v>
      </c>
      <c r="B94" s="4"/>
      <c r="C94" s="6">
        <f>IF(('July 2024 - September 2024'!C93)+SUM(E108+E120+E132)  &lt; 0,(('July 2024 - September 2024'!C93))+SUM(E108+E120+E132), TEXT((('July 2024 - September 2024'!C93))+SUM(E108+E120+E132),"+$0.00"))</f>
        <v>-7933</v>
      </c>
    </row>
    <row r="95" spans="1:3" ht="21.6" customHeight="1" x14ac:dyDescent="0.25">
      <c r="A95" s="25" t="s">
        <v>140</v>
      </c>
      <c r="B95" s="4"/>
      <c r="C95" s="6">
        <v>0</v>
      </c>
    </row>
    <row r="96" spans="1:3" ht="21.6" customHeight="1" x14ac:dyDescent="0.25">
      <c r="A96" s="25" t="s">
        <v>141</v>
      </c>
      <c r="B96" s="4"/>
      <c r="C96" s="6">
        <f>IF(('July 2024 - September 2024'!C95)+SUM(E107+E121+E134) &lt; 0,(('July 2024 - September 2024'!C95))+SUM(E107+E121+E134), TEXT((('July 2024 - September 2024'!C95))+SUM(E107+E121+E134),"+$0.00")) - 1000</f>
        <v>-500</v>
      </c>
    </row>
    <row r="97" spans="1:8" ht="43.15" customHeight="1" x14ac:dyDescent="0.25">
      <c r="A97" s="13" t="s">
        <v>142</v>
      </c>
      <c r="B97" s="4"/>
      <c r="C97" s="6">
        <v>0</v>
      </c>
    </row>
    <row r="98" spans="1:8" ht="43.15" customHeight="1" x14ac:dyDescent="0.25">
      <c r="A98" s="13" t="s">
        <v>143</v>
      </c>
      <c r="B98" s="4"/>
      <c r="C98" s="6">
        <v>0</v>
      </c>
    </row>
    <row r="99" spans="1:8" ht="21.6" customHeight="1" x14ac:dyDescent="0.25">
      <c r="A99" s="25"/>
      <c r="B99" s="27" t="s">
        <v>144</v>
      </c>
      <c r="C99" s="6">
        <f>C94+C95+C96+C97+C98</f>
        <v>-8433</v>
      </c>
    </row>
    <row r="100" spans="1:8" ht="21.6" customHeight="1" x14ac:dyDescent="0.25">
      <c r="A100" s="13"/>
      <c r="B100" s="11" t="s">
        <v>145</v>
      </c>
      <c r="C100" s="23">
        <f>C92</f>
        <v>1369</v>
      </c>
      <c r="H100" s="43"/>
    </row>
    <row r="101" spans="1:8" ht="13.5" customHeight="1" x14ac:dyDescent="0.25">
      <c r="A101" s="15"/>
      <c r="B101" s="15"/>
    </row>
    <row r="102" spans="1:8" ht="13.5" customHeight="1" x14ac:dyDescent="0.25">
      <c r="A102" s="15"/>
      <c r="B102" s="15"/>
    </row>
    <row r="103" spans="1:8" ht="21.6" customHeight="1" x14ac:dyDescent="0.25">
      <c r="A103" s="97" t="s">
        <v>275</v>
      </c>
      <c r="B103" s="97"/>
      <c r="C103" s="97"/>
      <c r="D103" s="97"/>
      <c r="E103" s="97"/>
      <c r="G103" s="37" t="s">
        <v>237</v>
      </c>
      <c r="H103" s="23">
        <v>651.70000000000005</v>
      </c>
    </row>
    <row r="104" spans="1:8" ht="21.6" customHeight="1" x14ac:dyDescent="0.25">
      <c r="A104" s="97" t="s">
        <v>147</v>
      </c>
      <c r="B104" s="97"/>
      <c r="C104" s="97" t="s">
        <v>28</v>
      </c>
      <c r="D104" s="97"/>
      <c r="E104" s="28" t="s">
        <v>29</v>
      </c>
      <c r="G104" s="38" t="s">
        <v>238</v>
      </c>
      <c r="H104" s="117">
        <f>C87-H103</f>
        <v>-451.70000000000005</v>
      </c>
    </row>
    <row r="105" spans="1:8" ht="43.15" customHeight="1" x14ac:dyDescent="0.25">
      <c r="A105" s="98" t="s">
        <v>276</v>
      </c>
      <c r="B105" s="98"/>
      <c r="C105" s="82"/>
      <c r="D105" s="82"/>
      <c r="E105" s="6">
        <f>'July 2024 - September 2024'!E146</f>
        <v>502.71000000000004</v>
      </c>
      <c r="G105" s="39" t="s">
        <v>240</v>
      </c>
      <c r="H105" s="117"/>
    </row>
    <row r="106" spans="1:8" ht="99.95" customHeight="1" x14ac:dyDescent="0.25">
      <c r="A106" s="100" t="s">
        <v>127</v>
      </c>
      <c r="B106" s="101"/>
      <c r="C106" s="126" t="s">
        <v>564</v>
      </c>
      <c r="D106" s="92"/>
      <c r="E106" s="23">
        <v>719.7</v>
      </c>
      <c r="H106"/>
    </row>
    <row r="107" spans="1:8" ht="21.6" customHeight="1" x14ac:dyDescent="0.25">
      <c r="A107" s="102"/>
      <c r="B107" s="103"/>
      <c r="C107" s="82" t="s">
        <v>277</v>
      </c>
      <c r="D107" s="82"/>
      <c r="E107" s="23">
        <v>200</v>
      </c>
    </row>
    <row r="108" spans="1:8" ht="21.6" customHeight="1" x14ac:dyDescent="0.25">
      <c r="A108" s="102"/>
      <c r="B108" s="103"/>
      <c r="C108" s="82" t="s">
        <v>232</v>
      </c>
      <c r="D108" s="82"/>
      <c r="E108" s="23">
        <v>0</v>
      </c>
    </row>
    <row r="109" spans="1:8" ht="21.6" customHeight="1" x14ac:dyDescent="0.25">
      <c r="A109" s="102"/>
      <c r="B109" s="103"/>
      <c r="C109" s="82" t="s">
        <v>278</v>
      </c>
      <c r="D109" s="82"/>
      <c r="E109" s="23">
        <v>58</v>
      </c>
    </row>
    <row r="110" spans="1:8" ht="21.6" customHeight="1" x14ac:dyDescent="0.25">
      <c r="A110" s="102"/>
      <c r="B110" s="103"/>
      <c r="C110" s="82" t="s">
        <v>279</v>
      </c>
      <c r="D110" s="82"/>
      <c r="E110" s="23">
        <v>600</v>
      </c>
    </row>
    <row r="111" spans="1:8" ht="21.6" customHeight="1" x14ac:dyDescent="0.25">
      <c r="A111" s="102"/>
      <c r="B111" s="103"/>
      <c r="C111" s="121" t="s">
        <v>557</v>
      </c>
      <c r="D111" s="90"/>
      <c r="E111" s="23">
        <v>96</v>
      </c>
    </row>
    <row r="112" spans="1:8" ht="21.6" customHeight="1" x14ac:dyDescent="0.25">
      <c r="A112" s="102"/>
      <c r="B112" s="103"/>
      <c r="C112" s="121" t="s">
        <v>558</v>
      </c>
      <c r="D112" s="90"/>
      <c r="E112" s="23">
        <v>28</v>
      </c>
    </row>
    <row r="113" spans="1:8" ht="21.6" customHeight="1" x14ac:dyDescent="0.25">
      <c r="A113" s="104"/>
      <c r="B113" s="105"/>
      <c r="C113" s="124" t="s">
        <v>247</v>
      </c>
      <c r="D113" s="125"/>
      <c r="E113" s="23">
        <v>101.85</v>
      </c>
    </row>
    <row r="114" spans="1:8" ht="21.6" customHeight="1" x14ac:dyDescent="0.25">
      <c r="A114" s="98" t="s">
        <v>148</v>
      </c>
      <c r="B114" s="98"/>
      <c r="C114" s="82"/>
      <c r="D114" s="82"/>
      <c r="E114" s="23">
        <f>C100</f>
        <v>1369</v>
      </c>
    </row>
    <row r="115" spans="1:8" ht="21.6" customHeight="1" x14ac:dyDescent="0.25">
      <c r="A115" s="98"/>
      <c r="B115" s="98"/>
      <c r="C115" s="96" t="s">
        <v>149</v>
      </c>
      <c r="D115" s="96"/>
      <c r="E115" s="6">
        <f>('July 2024 - September 2024'!E146+E16)-SUM(E106:E114)</f>
        <v>125.15999999999985</v>
      </c>
    </row>
    <row r="116" spans="1:8" ht="13.5" customHeight="1" x14ac:dyDescent="0.25"/>
    <row r="117" spans="1:8" ht="21.6" customHeight="1" x14ac:dyDescent="0.25">
      <c r="A117" s="97" t="s">
        <v>280</v>
      </c>
      <c r="B117" s="97"/>
      <c r="C117" s="97"/>
      <c r="D117" s="97"/>
      <c r="E117" s="97"/>
      <c r="H117"/>
    </row>
    <row r="118" spans="1:8" ht="21.6" customHeight="1" x14ac:dyDescent="0.25">
      <c r="A118" s="97" t="s">
        <v>147</v>
      </c>
      <c r="B118" s="97"/>
      <c r="C118" s="97" t="s">
        <v>28</v>
      </c>
      <c r="D118" s="97"/>
      <c r="E118" s="28" t="s">
        <v>29</v>
      </c>
      <c r="H118"/>
    </row>
    <row r="119" spans="1:8" ht="43.15" customHeight="1" x14ac:dyDescent="0.25">
      <c r="A119" s="98" t="s">
        <v>281</v>
      </c>
      <c r="B119" s="98"/>
      <c r="C119" s="82"/>
      <c r="D119" s="82"/>
      <c r="E119" s="6">
        <f>E115</f>
        <v>125.15999999999985</v>
      </c>
      <c r="H119"/>
    </row>
    <row r="120" spans="1:8" ht="43.15" customHeight="1" x14ac:dyDescent="0.25">
      <c r="A120" s="100" t="s">
        <v>127</v>
      </c>
      <c r="B120" s="101"/>
      <c r="C120" s="92" t="s">
        <v>494</v>
      </c>
      <c r="D120" s="92"/>
      <c r="E120" s="23">
        <v>0</v>
      </c>
      <c r="H120"/>
    </row>
    <row r="121" spans="1:8" ht="21.6" customHeight="1" x14ac:dyDescent="0.25">
      <c r="A121" s="102"/>
      <c r="B121" s="103"/>
      <c r="C121" s="82" t="s">
        <v>282</v>
      </c>
      <c r="D121" s="82"/>
      <c r="E121" s="23">
        <v>300</v>
      </c>
    </row>
    <row r="122" spans="1:8" ht="290.10000000000002" customHeight="1" x14ac:dyDescent="0.25">
      <c r="A122" s="102"/>
      <c r="B122" s="103"/>
      <c r="C122" s="126" t="s">
        <v>530</v>
      </c>
      <c r="D122" s="92"/>
      <c r="E122" s="23">
        <v>3389</v>
      </c>
      <c r="G122" s="31"/>
    </row>
    <row r="123" spans="1:8" ht="24.95" customHeight="1" x14ac:dyDescent="0.25">
      <c r="A123" s="102"/>
      <c r="B123" s="103"/>
      <c r="C123" s="118" t="s">
        <v>493</v>
      </c>
      <c r="D123" s="127"/>
      <c r="E123" s="23">
        <v>200</v>
      </c>
      <c r="G123" s="31"/>
    </row>
    <row r="124" spans="1:8" ht="21.6" customHeight="1" x14ac:dyDescent="0.25">
      <c r="A124" s="104"/>
      <c r="B124" s="105"/>
      <c r="C124" s="121" t="s">
        <v>560</v>
      </c>
      <c r="D124" s="90"/>
      <c r="E124" s="23">
        <v>110</v>
      </c>
    </row>
    <row r="125" spans="1:8" ht="21.6" customHeight="1" x14ac:dyDescent="0.25">
      <c r="A125" s="98" t="s">
        <v>148</v>
      </c>
      <c r="B125" s="98"/>
      <c r="C125" s="82"/>
      <c r="D125" s="82"/>
      <c r="E125" s="23">
        <f>C100</f>
        <v>1369</v>
      </c>
    </row>
    <row r="126" spans="1:8" ht="21.6" customHeight="1" x14ac:dyDescent="0.25">
      <c r="A126" s="98"/>
      <c r="B126" s="98"/>
      <c r="C126" s="106" t="s">
        <v>158</v>
      </c>
      <c r="D126" s="106"/>
      <c r="E126" s="6">
        <f>(E33+E119)-SUM(E120:E125)</f>
        <v>229.39999999999964</v>
      </c>
    </row>
    <row r="127" spans="1:8" ht="13.5" customHeight="1" x14ac:dyDescent="0.25">
      <c r="A127" s="30"/>
      <c r="B127" s="30"/>
      <c r="C127" s="30"/>
      <c r="D127" s="30"/>
      <c r="E127" s="30"/>
      <c r="H127"/>
    </row>
    <row r="128" spans="1:8" ht="17.25" customHeight="1" x14ac:dyDescent="0.25">
      <c r="A128" s="30"/>
      <c r="B128" s="30"/>
      <c r="C128" s="30"/>
      <c r="D128" s="30"/>
      <c r="E128" s="30"/>
      <c r="H128"/>
    </row>
    <row r="129" spans="1:8" ht="21.6" customHeight="1" x14ac:dyDescent="0.25">
      <c r="A129" s="97" t="s">
        <v>538</v>
      </c>
      <c r="B129" s="97"/>
      <c r="C129" s="97"/>
      <c r="D129" s="97"/>
      <c r="E129" s="97"/>
    </row>
    <row r="130" spans="1:8" ht="21.6" customHeight="1" x14ac:dyDescent="0.25">
      <c r="A130" s="97" t="s">
        <v>147</v>
      </c>
      <c r="B130" s="97"/>
      <c r="C130" s="97" t="s">
        <v>28</v>
      </c>
      <c r="D130" s="97"/>
      <c r="E130" s="28" t="s">
        <v>29</v>
      </c>
    </row>
    <row r="131" spans="1:8" ht="43.15" customHeight="1" x14ac:dyDescent="0.25">
      <c r="A131" s="98" t="s">
        <v>283</v>
      </c>
      <c r="B131" s="98"/>
      <c r="C131" s="82"/>
      <c r="D131" s="82"/>
      <c r="E131" s="6">
        <f>E126</f>
        <v>229.39999999999964</v>
      </c>
      <c r="H131"/>
    </row>
    <row r="132" spans="1:8" ht="21.6" customHeight="1" x14ac:dyDescent="0.25">
      <c r="A132" s="100" t="s">
        <v>127</v>
      </c>
      <c r="B132" s="101"/>
      <c r="C132" s="126" t="s">
        <v>152</v>
      </c>
      <c r="D132" s="92"/>
      <c r="E132" s="23">
        <v>0</v>
      </c>
      <c r="H132"/>
    </row>
    <row r="133" spans="1:8" ht="39.950000000000003" customHeight="1" x14ac:dyDescent="0.25">
      <c r="A133" s="102"/>
      <c r="B133" s="103"/>
      <c r="C133" s="118" t="s">
        <v>522</v>
      </c>
      <c r="D133" s="128"/>
      <c r="E133" s="23">
        <v>351</v>
      </c>
      <c r="H133"/>
    </row>
    <row r="134" spans="1:8" ht="21.6" customHeight="1" x14ac:dyDescent="0.25">
      <c r="A134" s="102"/>
      <c r="B134" s="103"/>
      <c r="C134" s="108" t="s">
        <v>243</v>
      </c>
      <c r="D134" s="128"/>
      <c r="E134" s="23">
        <v>500</v>
      </c>
      <c r="H134"/>
    </row>
    <row r="135" spans="1:8" ht="50.1" customHeight="1" x14ac:dyDescent="0.25">
      <c r="A135" s="102"/>
      <c r="B135" s="103"/>
      <c r="C135" s="126" t="s">
        <v>523</v>
      </c>
      <c r="D135" s="92"/>
      <c r="E135" s="23">
        <v>370</v>
      </c>
      <c r="H135"/>
    </row>
    <row r="136" spans="1:8" ht="86.45" customHeight="1" x14ac:dyDescent="0.25">
      <c r="A136" s="102"/>
      <c r="B136" s="103"/>
      <c r="C136" s="92" t="s">
        <v>524</v>
      </c>
      <c r="D136" s="92"/>
      <c r="E136" s="23">
        <v>228</v>
      </c>
    </row>
    <row r="137" spans="1:8" ht="200.1" customHeight="1" x14ac:dyDescent="0.25">
      <c r="A137" s="102"/>
      <c r="B137" s="103"/>
      <c r="C137" s="108" t="s">
        <v>569</v>
      </c>
      <c r="D137" s="128"/>
      <c r="E137" s="23">
        <v>624.9</v>
      </c>
    </row>
    <row r="138" spans="1:8" ht="21.6" customHeight="1" x14ac:dyDescent="0.25">
      <c r="A138" s="104"/>
      <c r="B138" s="105"/>
      <c r="C138" s="121" t="s">
        <v>561</v>
      </c>
      <c r="D138" s="90"/>
      <c r="E138" s="23">
        <v>42</v>
      </c>
    </row>
    <row r="139" spans="1:8" ht="21.6" customHeight="1" x14ac:dyDescent="0.25">
      <c r="A139" s="98" t="s">
        <v>148</v>
      </c>
      <c r="B139" s="98"/>
      <c r="C139" s="82"/>
      <c r="D139" s="82"/>
      <c r="E139" s="23">
        <f>C100</f>
        <v>1369</v>
      </c>
    </row>
    <row r="140" spans="1:8" ht="21.6" customHeight="1" x14ac:dyDescent="0.25">
      <c r="A140" s="98"/>
      <c r="B140" s="98"/>
      <c r="C140" s="106" t="s">
        <v>158</v>
      </c>
      <c r="D140" s="106"/>
      <c r="E140" s="6">
        <f>(E43+E131)-SUM(E132:E139)</f>
        <v>507.89999999999964</v>
      </c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</sheetData>
  <mergeCells count="101">
    <mergeCell ref="C138:D138"/>
    <mergeCell ref="A132:B138"/>
    <mergeCell ref="A139:B139"/>
    <mergeCell ref="C139:D139"/>
    <mergeCell ref="A140:B140"/>
    <mergeCell ref="C140:D140"/>
    <mergeCell ref="C137:D137"/>
    <mergeCell ref="A126:B126"/>
    <mergeCell ref="C126:D126"/>
    <mergeCell ref="A129:E129"/>
    <mergeCell ref="C133:D133"/>
    <mergeCell ref="C136:D136"/>
    <mergeCell ref="C134:D134"/>
    <mergeCell ref="A131:B131"/>
    <mergeCell ref="C131:D131"/>
    <mergeCell ref="C132:D132"/>
    <mergeCell ref="C135:D135"/>
    <mergeCell ref="A130:B130"/>
    <mergeCell ref="C130:D130"/>
    <mergeCell ref="A114:B114"/>
    <mergeCell ref="C114:D114"/>
    <mergeCell ref="A115:B115"/>
    <mergeCell ref="C115:D115"/>
    <mergeCell ref="A117:E117"/>
    <mergeCell ref="C121:D121"/>
    <mergeCell ref="C122:D122"/>
    <mergeCell ref="A125:B125"/>
    <mergeCell ref="C125:D125"/>
    <mergeCell ref="C123:D123"/>
    <mergeCell ref="C124:D124"/>
    <mergeCell ref="A120:B124"/>
    <mergeCell ref="A118:B118"/>
    <mergeCell ref="C118:D118"/>
    <mergeCell ref="A119:B119"/>
    <mergeCell ref="C119:D119"/>
    <mergeCell ref="C120:D120"/>
    <mergeCell ref="C113:D113"/>
    <mergeCell ref="C111:D111"/>
    <mergeCell ref="C112:D112"/>
    <mergeCell ref="A103:E103"/>
    <mergeCell ref="A104:B104"/>
    <mergeCell ref="C104:D104"/>
    <mergeCell ref="C106:D106"/>
    <mergeCell ref="C107:D107"/>
    <mergeCell ref="C108:D108"/>
    <mergeCell ref="C109:D109"/>
    <mergeCell ref="C110:D110"/>
    <mergeCell ref="A106:B113"/>
    <mergeCell ref="A48:C48"/>
    <mergeCell ref="A50:C50"/>
    <mergeCell ref="A55:C56"/>
    <mergeCell ref="A63:C63"/>
    <mergeCell ref="A67:C67"/>
    <mergeCell ref="H104:H105"/>
    <mergeCell ref="A105:B105"/>
    <mergeCell ref="C105:D105"/>
    <mergeCell ref="A72:C72"/>
    <mergeCell ref="A75:C75"/>
    <mergeCell ref="A81:C81"/>
    <mergeCell ref="A86:C86"/>
    <mergeCell ref="A93:C93"/>
    <mergeCell ref="C36:D36"/>
    <mergeCell ref="C37:D37"/>
    <mergeCell ref="C38:D38"/>
    <mergeCell ref="C40:D40"/>
    <mergeCell ref="A43:B43"/>
    <mergeCell ref="C43:D43"/>
    <mergeCell ref="C39:D39"/>
    <mergeCell ref="C41:D41"/>
    <mergeCell ref="C42:D42"/>
    <mergeCell ref="C24:D24"/>
    <mergeCell ref="C25:D25"/>
    <mergeCell ref="A33:B33"/>
    <mergeCell ref="C33:D33"/>
    <mergeCell ref="A35:E35"/>
    <mergeCell ref="C27:D27"/>
    <mergeCell ref="C29:D29"/>
    <mergeCell ref="C28:D28"/>
    <mergeCell ref="C26:D26"/>
    <mergeCell ref="C30:D30"/>
    <mergeCell ref="C31:D31"/>
    <mergeCell ref="C32:D32"/>
    <mergeCell ref="A1:E1"/>
    <mergeCell ref="A4:B4"/>
    <mergeCell ref="A5:B5"/>
    <mergeCell ref="A8:E8"/>
    <mergeCell ref="C9:D9"/>
    <mergeCell ref="C19:D19"/>
    <mergeCell ref="C20:D20"/>
    <mergeCell ref="C22:D22"/>
    <mergeCell ref="C23:D23"/>
    <mergeCell ref="C21:D21"/>
    <mergeCell ref="C15:D15"/>
    <mergeCell ref="A16:B16"/>
    <mergeCell ref="C16:D16"/>
    <mergeCell ref="A18:E18"/>
    <mergeCell ref="C10:D10"/>
    <mergeCell ref="C11:D11"/>
    <mergeCell ref="C12:D12"/>
    <mergeCell ref="C14:D14"/>
    <mergeCell ref="C13:D13"/>
  </mergeCells>
  <conditionalFormatting sqref="C45:C46 H103 E120:E125">
    <cfRule type="cellIs" dxfId="126" priority="5" operator="equal">
      <formula>0</formula>
    </cfRule>
  </conditionalFormatting>
  <conditionalFormatting sqref="C51:C54 C57:C62 C64:C66 C68:C71 C73:C74 C76:C80 C82:C85 C87:C92 C100 E120:E123 E125 E106:E110 E113:E114 E132:E137 E139">
    <cfRule type="cellIs" dxfId="125" priority="9" operator="equal">
      <formula>0</formula>
    </cfRule>
  </conditionalFormatting>
  <conditionalFormatting sqref="C51:C54 C57:C62 C64:C66 C68:C71 C73:C74 C76:C80 C82:C85 C87:C92 C100">
    <cfRule type="cellIs" dxfId="124" priority="8" operator="equal">
      <formula>0</formula>
    </cfRule>
  </conditionalFormatting>
  <conditionalFormatting sqref="D46">
    <cfRule type="cellIs" dxfId="123" priority="7" operator="equal">
      <formula>0</formula>
    </cfRule>
  </conditionalFormatting>
  <conditionalFormatting sqref="E106:E114">
    <cfRule type="cellIs" dxfId="122" priority="3" operator="equal">
      <formula>0</formula>
    </cfRule>
  </conditionalFormatting>
  <conditionalFormatting sqref="E132:E139">
    <cfRule type="cellIs" dxfId="121" priority="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86" zoomScale="115" zoomScaleNormal="115" workbookViewId="0">
      <selection activeCell="E94" sqref="E94:G9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5" t="s">
        <v>284</v>
      </c>
      <c r="B1" s="75"/>
      <c r="C1" s="75"/>
      <c r="D1" s="75"/>
      <c r="E1" s="75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175</v>
      </c>
      <c r="C3" s="6">
        <f>E114</f>
        <v>2770.3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13" t="s">
        <v>22</v>
      </c>
      <c r="B4" s="113"/>
      <c r="C4" s="6">
        <f>SUM(C3)</f>
        <v>2770.3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106" t="s">
        <v>23</v>
      </c>
      <c r="B5" s="10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8" t="s">
        <v>539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285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286</v>
      </c>
      <c r="B11" s="14" t="s">
        <v>256</v>
      </c>
      <c r="C11" s="92" t="s">
        <v>33</v>
      </c>
      <c r="D11" s="9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287</v>
      </c>
      <c r="B12" s="14" t="s">
        <v>53</v>
      </c>
      <c r="C12" s="82" t="s">
        <v>196</v>
      </c>
      <c r="D12" s="82"/>
      <c r="E12" s="6">
        <v>0</v>
      </c>
    </row>
    <row r="13" spans="1:37" ht="21.6" customHeight="1" x14ac:dyDescent="0.25">
      <c r="A13" s="83"/>
      <c r="B13" s="83"/>
      <c r="C13" s="106" t="s">
        <v>35</v>
      </c>
      <c r="D13" s="10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8" t="s">
        <v>288</v>
      </c>
      <c r="B15" s="88"/>
      <c r="C15" s="88"/>
      <c r="D15" s="88"/>
      <c r="E15" s="8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289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290</v>
      </c>
      <c r="B18" s="14" t="s">
        <v>256</v>
      </c>
      <c r="C18" s="92" t="s">
        <v>33</v>
      </c>
      <c r="D18" s="9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291</v>
      </c>
      <c r="B19" s="14" t="s">
        <v>53</v>
      </c>
      <c r="C19" s="82" t="s">
        <v>196</v>
      </c>
      <c r="D19" s="82"/>
      <c r="E19" s="6">
        <v>0</v>
      </c>
    </row>
    <row r="20" spans="1:28" ht="21.6" customHeight="1" x14ac:dyDescent="0.25">
      <c r="A20" s="83"/>
      <c r="B20" s="83"/>
      <c r="C20" s="106" t="s">
        <v>35</v>
      </c>
      <c r="D20" s="10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8" t="s">
        <v>292</v>
      </c>
      <c r="B22" s="88"/>
      <c r="C22" s="88"/>
      <c r="D22" s="88"/>
      <c r="E22" s="8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27</v>
      </c>
      <c r="C23" s="81" t="s">
        <v>28</v>
      </c>
      <c r="D23" s="81"/>
      <c r="E23" s="5" t="s">
        <v>29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293</v>
      </c>
      <c r="B24" s="14" t="s">
        <v>32</v>
      </c>
      <c r="C24" s="82" t="s">
        <v>33</v>
      </c>
      <c r="D24" s="8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294</v>
      </c>
      <c r="B25" s="14" t="s">
        <v>53</v>
      </c>
      <c r="C25" s="82" t="s">
        <v>196</v>
      </c>
      <c r="D25" s="82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3"/>
      <c r="B26" s="83"/>
      <c r="C26" s="106" t="s">
        <v>35</v>
      </c>
      <c r="D26" s="10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94" t="s">
        <v>295</v>
      </c>
      <c r="B31" s="94"/>
      <c r="C31" s="94"/>
    </row>
    <row r="32" spans="1:28" ht="21.6" customHeight="1" x14ac:dyDescent="0.25">
      <c r="A32" s="22" t="s">
        <v>27</v>
      </c>
      <c r="B32" s="22" t="s">
        <v>28</v>
      </c>
      <c r="C32" s="9" t="s">
        <v>29</v>
      </c>
      <c r="D32" s="45"/>
    </row>
    <row r="33" spans="1:38" ht="21.6" customHeight="1" x14ac:dyDescent="0.25">
      <c r="A33" s="93" t="s">
        <v>67</v>
      </c>
      <c r="B33" s="93"/>
      <c r="C33" s="93"/>
      <c r="D33" s="45"/>
    </row>
    <row r="34" spans="1:38" ht="21.6" customHeight="1" x14ac:dyDescent="0.25">
      <c r="A34" s="13" t="s">
        <v>252</v>
      </c>
      <c r="B34" s="14"/>
      <c r="C34" s="23">
        <v>78</v>
      </c>
    </row>
    <row r="35" spans="1:38" ht="21.6" customHeight="1" x14ac:dyDescent="0.25">
      <c r="A35" s="13" t="s">
        <v>46</v>
      </c>
      <c r="B35" s="4"/>
      <c r="C35" s="23">
        <v>0</v>
      </c>
    </row>
    <row r="36" spans="1:38" ht="21.6" customHeight="1" x14ac:dyDescent="0.25">
      <c r="A36" s="13" t="s">
        <v>70</v>
      </c>
      <c r="B36" s="14" t="s">
        <v>71</v>
      </c>
      <c r="C36" s="23">
        <v>149</v>
      </c>
    </row>
    <row r="37" spans="1:38" ht="21.6" customHeight="1" x14ac:dyDescent="0.25">
      <c r="A37" s="25"/>
      <c r="B37" s="11" t="s">
        <v>73</v>
      </c>
      <c r="C37" s="23">
        <f>SUM(C34:C36)</f>
        <v>227</v>
      </c>
    </row>
    <row r="38" spans="1:38" ht="21.6" customHeight="1" x14ac:dyDescent="0.25">
      <c r="A38" s="93" t="s">
        <v>272</v>
      </c>
      <c r="B38" s="93"/>
      <c r="C38" s="93"/>
    </row>
    <row r="39" spans="1:38" s="15" customFormat="1" ht="21.6" customHeight="1" x14ac:dyDescent="0.25">
      <c r="A39" s="93"/>
      <c r="B39" s="93"/>
      <c r="C39" s="93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78</v>
      </c>
      <c r="B40" s="14"/>
      <c r="C40" s="23">
        <v>0</v>
      </c>
    </row>
    <row r="41" spans="1:38" ht="21.6" customHeight="1" x14ac:dyDescent="0.25">
      <c r="A41" s="13" t="s">
        <v>80</v>
      </c>
      <c r="B41" s="14"/>
      <c r="C41" s="23">
        <v>0</v>
      </c>
    </row>
    <row r="42" spans="1:38" ht="21.6" customHeight="1" x14ac:dyDescent="0.25">
      <c r="A42" s="13" t="s">
        <v>82</v>
      </c>
      <c r="B42" s="14"/>
      <c r="C42" s="23">
        <v>0</v>
      </c>
    </row>
    <row r="43" spans="1:38" ht="21.6" customHeight="1" x14ac:dyDescent="0.25">
      <c r="A43" s="13" t="s">
        <v>84</v>
      </c>
      <c r="B43" s="14"/>
      <c r="C43" s="23">
        <v>0</v>
      </c>
    </row>
    <row r="44" spans="1:38" ht="21.6" customHeight="1" x14ac:dyDescent="0.25">
      <c r="A44" s="13" t="s">
        <v>213</v>
      </c>
      <c r="B44" s="14"/>
      <c r="C44" s="23">
        <v>0</v>
      </c>
    </row>
    <row r="45" spans="1:38" ht="21.6" customHeight="1" x14ac:dyDescent="0.25">
      <c r="A45" s="13"/>
      <c r="B45" s="11" t="s">
        <v>86</v>
      </c>
      <c r="C45" s="23">
        <f>SUM(C40:C44)</f>
        <v>0</v>
      </c>
    </row>
    <row r="46" spans="1:38" ht="21.6" customHeight="1" x14ac:dyDescent="0.25">
      <c r="A46" s="93" t="s">
        <v>88</v>
      </c>
      <c r="B46" s="93"/>
      <c r="C46" s="93"/>
    </row>
    <row r="47" spans="1:38" ht="21.6" customHeight="1" x14ac:dyDescent="0.25">
      <c r="A47" s="13" t="s">
        <v>90</v>
      </c>
      <c r="B47" s="14" t="s">
        <v>91</v>
      </c>
      <c r="C47" s="23">
        <v>0</v>
      </c>
    </row>
    <row r="48" spans="1:38" ht="21.6" customHeight="1" x14ac:dyDescent="0.25">
      <c r="A48" s="13" t="s">
        <v>93</v>
      </c>
      <c r="B48" s="14" t="s">
        <v>94</v>
      </c>
      <c r="C48" s="23">
        <v>0</v>
      </c>
    </row>
    <row r="49" spans="1:3" ht="21.6" customHeight="1" x14ac:dyDescent="0.25">
      <c r="A49" s="13"/>
      <c r="B49" s="11" t="s">
        <v>96</v>
      </c>
      <c r="C49" s="23">
        <f>SUM(C47:C48)</f>
        <v>0</v>
      </c>
    </row>
    <row r="50" spans="1:3" ht="21.6" customHeight="1" x14ac:dyDescent="0.25">
      <c r="A50" s="93" t="s">
        <v>98</v>
      </c>
      <c r="B50" s="93"/>
      <c r="C50" s="93"/>
    </row>
    <row r="51" spans="1:3" ht="21.6" customHeight="1" x14ac:dyDescent="0.25">
      <c r="A51" s="13" t="s">
        <v>100</v>
      </c>
      <c r="B51" s="14" t="s">
        <v>101</v>
      </c>
      <c r="C51" s="23">
        <v>0</v>
      </c>
    </row>
    <row r="52" spans="1:3" ht="21.6" customHeight="1" x14ac:dyDescent="0.25">
      <c r="A52" s="25"/>
      <c r="B52" s="14" t="s">
        <v>103</v>
      </c>
      <c r="C52" s="23">
        <v>0</v>
      </c>
    </row>
    <row r="53" spans="1:3" ht="21.6" customHeight="1" x14ac:dyDescent="0.25">
      <c r="A53" s="25"/>
      <c r="B53" s="14" t="s">
        <v>105</v>
      </c>
      <c r="C53" s="23">
        <v>0</v>
      </c>
    </row>
    <row r="54" spans="1:3" ht="21.6" customHeight="1" x14ac:dyDescent="0.25">
      <c r="A54" s="25"/>
      <c r="B54" s="11" t="s">
        <v>107</v>
      </c>
      <c r="C54" s="23">
        <f>SUM(C51:C53)</f>
        <v>0</v>
      </c>
    </row>
    <row r="55" spans="1:3" ht="21.6" customHeight="1" x14ac:dyDescent="0.25">
      <c r="A55" s="93" t="s">
        <v>108</v>
      </c>
      <c r="B55" s="93"/>
      <c r="C55" s="93"/>
    </row>
    <row r="56" spans="1:3" ht="21.6" customHeight="1" x14ac:dyDescent="0.25">
      <c r="A56" s="13" t="s">
        <v>109</v>
      </c>
      <c r="B56" s="14" t="s">
        <v>110</v>
      </c>
      <c r="C56" s="23">
        <v>0</v>
      </c>
    </row>
    <row r="57" spans="1:3" ht="21.6" customHeight="1" x14ac:dyDescent="0.25">
      <c r="A57" s="25"/>
      <c r="B57" s="11" t="s">
        <v>111</v>
      </c>
      <c r="C57" s="23">
        <f>SUM(C56)</f>
        <v>0</v>
      </c>
    </row>
    <row r="58" spans="1:3" ht="21.6" customHeight="1" x14ac:dyDescent="0.25">
      <c r="A58" s="93" t="s">
        <v>112</v>
      </c>
      <c r="B58" s="93"/>
      <c r="C58" s="93"/>
    </row>
    <row r="59" spans="1:3" ht="43.15" customHeight="1" x14ac:dyDescent="0.25">
      <c r="A59" s="13" t="s">
        <v>273</v>
      </c>
      <c r="B59" s="14" t="s">
        <v>114</v>
      </c>
      <c r="C59" s="23">
        <v>0</v>
      </c>
    </row>
    <row r="60" spans="1:3" ht="21.6" customHeight="1" x14ac:dyDescent="0.25">
      <c r="A60" s="13" t="s">
        <v>115</v>
      </c>
      <c r="B60" s="14" t="s">
        <v>116</v>
      </c>
      <c r="C60" s="23">
        <v>0</v>
      </c>
    </row>
    <row r="61" spans="1:3" ht="43.15" customHeight="1" x14ac:dyDescent="0.25">
      <c r="A61" s="13" t="s">
        <v>117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119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3" t="s">
        <v>121</v>
      </c>
      <c r="B64" s="93"/>
      <c r="C64" s="93"/>
    </row>
    <row r="65" spans="1:3" ht="21.6" customHeight="1" x14ac:dyDescent="0.25">
      <c r="A65" s="13" t="s">
        <v>122</v>
      </c>
      <c r="B65" s="4"/>
      <c r="C65" s="23">
        <v>0</v>
      </c>
    </row>
    <row r="66" spans="1:3" ht="21.6" customHeight="1" x14ac:dyDescent="0.25">
      <c r="A66" s="25" t="s">
        <v>123</v>
      </c>
      <c r="B66" s="4" t="s">
        <v>124</v>
      </c>
      <c r="C66" s="23">
        <v>0</v>
      </c>
    </row>
    <row r="67" spans="1:3" ht="21.6" customHeight="1" x14ac:dyDescent="0.25">
      <c r="A67" s="13" t="s">
        <v>53</v>
      </c>
      <c r="B67" s="14" t="s">
        <v>125</v>
      </c>
      <c r="C67" s="23">
        <v>0</v>
      </c>
    </row>
    <row r="68" spans="1:3" ht="21.6" customHeight="1" x14ac:dyDescent="0.25">
      <c r="A68" s="13"/>
      <c r="B68" s="11" t="s">
        <v>126</v>
      </c>
      <c r="C68" s="23">
        <f>SUM(C65:C67)</f>
        <v>0</v>
      </c>
    </row>
    <row r="69" spans="1:3" ht="21.6" customHeight="1" x14ac:dyDescent="0.25">
      <c r="A69" s="93" t="s">
        <v>127</v>
      </c>
      <c r="B69" s="93"/>
      <c r="C69" s="93"/>
    </row>
    <row r="70" spans="1:3" ht="21.6" customHeight="1" x14ac:dyDescent="0.25">
      <c r="A70" s="13" t="s">
        <v>128</v>
      </c>
      <c r="B70" s="4" t="s">
        <v>129</v>
      </c>
      <c r="C70" s="23">
        <v>0</v>
      </c>
    </row>
    <row r="71" spans="1:3" ht="21.6" customHeight="1" x14ac:dyDescent="0.25">
      <c r="A71" s="7" t="s">
        <v>130</v>
      </c>
      <c r="B71" s="36" t="s">
        <v>131</v>
      </c>
      <c r="C71" s="23">
        <v>68</v>
      </c>
    </row>
    <row r="72" spans="1:3" ht="39.950000000000003" customHeight="1" x14ac:dyDescent="0.25">
      <c r="A72" s="13" t="s">
        <v>132</v>
      </c>
      <c r="B72" s="14" t="s">
        <v>296</v>
      </c>
      <c r="C72" s="23">
        <v>52</v>
      </c>
    </row>
    <row r="73" spans="1:3" ht="21.6" customHeight="1" x14ac:dyDescent="0.25">
      <c r="A73" s="13" t="s">
        <v>509</v>
      </c>
      <c r="B73" s="42" t="s">
        <v>510</v>
      </c>
      <c r="C73" s="23">
        <v>0</v>
      </c>
    </row>
    <row r="74" spans="1:3" ht="21.6" customHeight="1" x14ac:dyDescent="0.25">
      <c r="A74" s="25"/>
      <c r="B74" s="27" t="s">
        <v>136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3" t="s">
        <v>138</v>
      </c>
      <c r="B76" s="93"/>
      <c r="C76" s="93"/>
    </row>
    <row r="77" spans="1:3" ht="21.6" customHeight="1" x14ac:dyDescent="0.25">
      <c r="A77" s="25" t="s">
        <v>139</v>
      </c>
      <c r="B77" s="4"/>
      <c r="C77" s="6">
        <f>IF(('October 2024 - December 2024'!C94)+SUM(E88+E100+E101+E110)  &lt; 0,(('October 2024 - December 2024'!C94))+SUM(E88+E100+E101+E110), TEXT((('October 2024 - December 2024'!C94))+SUM(E88+E100+E101+E110),"+$0.00"))</f>
        <v>-6933</v>
      </c>
    </row>
    <row r="78" spans="1:3" ht="21.6" customHeight="1" x14ac:dyDescent="0.25">
      <c r="A78" s="25" t="s">
        <v>140</v>
      </c>
      <c r="B78" s="4"/>
      <c r="C78" s="6">
        <v>0</v>
      </c>
    </row>
    <row r="79" spans="1:3" ht="21.6" customHeight="1" x14ac:dyDescent="0.25">
      <c r="A79" s="25" t="s">
        <v>141</v>
      </c>
      <c r="B79" s="4"/>
      <c r="C79" s="6" t="str">
        <f>IF(('October 2024 - December 2024'!C96)+SUM(E91) &lt; 0,(('October 2024 - December 2024'!C96))+SUM(E91), TEXT((('October 2024 - December 2024'!C96))+SUM(E91),"+$0.00"))</f>
        <v>+$0.00</v>
      </c>
    </row>
    <row r="80" spans="1:3" ht="43.15" customHeight="1" x14ac:dyDescent="0.25">
      <c r="A80" s="13" t="s">
        <v>142</v>
      </c>
      <c r="B80" s="4"/>
      <c r="C80" s="6">
        <v>0</v>
      </c>
    </row>
    <row r="81" spans="1:37" ht="43.15" customHeight="1" x14ac:dyDescent="0.25">
      <c r="A81" s="13" t="s">
        <v>143</v>
      </c>
      <c r="B81" s="4"/>
      <c r="C81" s="6">
        <v>0</v>
      </c>
    </row>
    <row r="82" spans="1:37" ht="21.6" customHeight="1" x14ac:dyDescent="0.25">
      <c r="A82" s="25"/>
      <c r="B82" s="27" t="s">
        <v>144</v>
      </c>
      <c r="C82" s="6">
        <f>C77+C78+C79+C80+C81</f>
        <v>-6933</v>
      </c>
    </row>
    <row r="83" spans="1:37" ht="21.6" customHeight="1" x14ac:dyDescent="0.25">
      <c r="A83" s="13"/>
      <c r="B83" s="11" t="s">
        <v>145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7" t="s">
        <v>540</v>
      </c>
      <c r="B86" s="97"/>
      <c r="C86" s="97"/>
      <c r="D86" s="97"/>
      <c r="E86" s="97"/>
      <c r="F86" s="97"/>
      <c r="G86" s="97"/>
      <c r="J86"/>
    </row>
    <row r="87" spans="1:37" ht="21.6" customHeight="1" x14ac:dyDescent="0.25">
      <c r="A87" s="97" t="s">
        <v>147</v>
      </c>
      <c r="B87" s="97"/>
      <c r="C87" s="97" t="s">
        <v>28</v>
      </c>
      <c r="D87" s="97"/>
      <c r="E87" s="97" t="s">
        <v>29</v>
      </c>
      <c r="F87" s="97"/>
      <c r="G87" s="97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0" t="s">
        <v>127</v>
      </c>
      <c r="B88" s="101"/>
      <c r="C88" s="82" t="s">
        <v>514</v>
      </c>
      <c r="D88" s="82"/>
      <c r="E88" s="131">
        <v>0</v>
      </c>
      <c r="F88" s="131"/>
      <c r="G88" s="131"/>
      <c r="J88"/>
    </row>
    <row r="89" spans="1:37" ht="43.15" customHeight="1" x14ac:dyDescent="0.25">
      <c r="A89" s="102"/>
      <c r="B89" s="103"/>
      <c r="C89" s="126" t="s">
        <v>536</v>
      </c>
      <c r="D89" s="92"/>
      <c r="E89" s="131">
        <v>900</v>
      </c>
      <c r="F89" s="131"/>
      <c r="G89" s="131"/>
      <c r="J89"/>
    </row>
    <row r="90" spans="1:37" ht="21.6" customHeight="1" x14ac:dyDescent="0.25">
      <c r="A90" s="102"/>
      <c r="B90" s="103"/>
      <c r="C90" s="92" t="s">
        <v>297</v>
      </c>
      <c r="D90" s="92"/>
      <c r="E90" s="131">
        <v>0</v>
      </c>
      <c r="F90" s="131"/>
      <c r="G90" s="131"/>
      <c r="J90"/>
    </row>
    <row r="91" spans="1:37" ht="21.6" customHeight="1" x14ac:dyDescent="0.25">
      <c r="A91" s="102"/>
      <c r="B91" s="103"/>
      <c r="C91" s="108" t="s">
        <v>233</v>
      </c>
      <c r="D91" s="128"/>
      <c r="E91" s="133">
        <v>500</v>
      </c>
      <c r="F91" s="134"/>
      <c r="G91" s="135"/>
      <c r="J91"/>
    </row>
    <row r="92" spans="1:37" ht="129.94999999999999" customHeight="1" x14ac:dyDescent="0.25">
      <c r="A92" s="104"/>
      <c r="B92" s="105"/>
      <c r="C92" s="108" t="s">
        <v>532</v>
      </c>
      <c r="D92" s="128"/>
      <c r="E92" s="131">
        <v>499.2</v>
      </c>
      <c r="F92" s="131"/>
      <c r="G92" s="131"/>
      <c r="H92" s="31"/>
      <c r="J92"/>
    </row>
    <row r="93" spans="1:37" ht="21.6" customHeight="1" x14ac:dyDescent="0.25">
      <c r="A93" s="98" t="s">
        <v>148</v>
      </c>
      <c r="B93" s="98"/>
      <c r="C93" s="82"/>
      <c r="D93" s="82"/>
      <c r="E93" s="131">
        <f>C83</f>
        <v>347</v>
      </c>
      <c r="F93" s="131"/>
      <c r="G93" s="131"/>
      <c r="J93"/>
    </row>
    <row r="94" spans="1:37" ht="21.6" customHeight="1" x14ac:dyDescent="0.25">
      <c r="A94" s="98"/>
      <c r="B94" s="98"/>
      <c r="C94" s="96" t="s">
        <v>149</v>
      </c>
      <c r="D94" s="96"/>
      <c r="E94" s="79">
        <f>('October 2024 - December 2024'!E140+E13)-SUM(E88:E93)</f>
        <v>734.69999999999982</v>
      </c>
      <c r="F94" s="79"/>
      <c r="G94" s="79"/>
      <c r="J94"/>
    </row>
    <row r="95" spans="1:37" ht="13.5" customHeight="1" x14ac:dyDescent="0.25">
      <c r="J95"/>
    </row>
    <row r="96" spans="1:37" ht="21.6" customHeight="1" x14ac:dyDescent="0.25">
      <c r="A96" s="97" t="s">
        <v>298</v>
      </c>
      <c r="B96" s="97"/>
      <c r="C96" s="97"/>
      <c r="D96" s="97"/>
      <c r="E96" s="97"/>
      <c r="F96" s="97"/>
      <c r="G96" s="97"/>
      <c r="J96"/>
    </row>
    <row r="97" spans="1:37" ht="21.6" customHeight="1" x14ac:dyDescent="0.25">
      <c r="A97" s="97" t="s">
        <v>147</v>
      </c>
      <c r="B97" s="97"/>
      <c r="C97" s="97" t="s">
        <v>28</v>
      </c>
      <c r="D97" s="97"/>
      <c r="E97" s="97" t="s">
        <v>29</v>
      </c>
      <c r="F97" s="97"/>
      <c r="G97" s="97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8" t="s">
        <v>299</v>
      </c>
      <c r="B98" s="98"/>
      <c r="C98" s="82"/>
      <c r="D98" s="82"/>
      <c r="E98" s="79">
        <f>E94</f>
        <v>734.69999999999982</v>
      </c>
      <c r="F98" s="79"/>
      <c r="G98" s="79"/>
      <c r="J98"/>
    </row>
    <row r="99" spans="1:37" ht="43.15" customHeight="1" x14ac:dyDescent="0.25">
      <c r="A99" s="100" t="s">
        <v>127</v>
      </c>
      <c r="B99" s="101"/>
      <c r="C99" s="92" t="s">
        <v>300</v>
      </c>
      <c r="D99" s="92"/>
      <c r="E99" s="131">
        <v>150</v>
      </c>
      <c r="F99" s="131"/>
      <c r="G99" s="131"/>
      <c r="J99"/>
    </row>
    <row r="100" spans="1:37" ht="64.900000000000006" customHeight="1" x14ac:dyDescent="0.25">
      <c r="A100" s="102"/>
      <c r="B100" s="103"/>
      <c r="C100" s="92" t="s">
        <v>495</v>
      </c>
      <c r="D100" s="92"/>
      <c r="E100" s="131">
        <v>0</v>
      </c>
      <c r="F100" s="131"/>
      <c r="G100" s="131"/>
      <c r="J100"/>
    </row>
    <row r="101" spans="1:37" ht="21.6" customHeight="1" x14ac:dyDescent="0.25">
      <c r="A101" s="102"/>
      <c r="B101" s="103"/>
      <c r="C101" s="108" t="s">
        <v>511</v>
      </c>
      <c r="D101" s="128"/>
      <c r="E101" s="133">
        <v>500</v>
      </c>
      <c r="F101" s="134"/>
      <c r="G101" s="135"/>
      <c r="J101"/>
    </row>
    <row r="102" spans="1:37" ht="150" customHeight="1" x14ac:dyDescent="0.25">
      <c r="A102" s="104"/>
      <c r="B102" s="105"/>
      <c r="C102" s="108" t="s">
        <v>533</v>
      </c>
      <c r="D102" s="128"/>
      <c r="E102" s="131">
        <v>499.2</v>
      </c>
      <c r="F102" s="131"/>
      <c r="G102" s="131"/>
      <c r="H102" s="31"/>
      <c r="J102"/>
    </row>
    <row r="103" spans="1:37" ht="21.6" customHeight="1" x14ac:dyDescent="0.25">
      <c r="A103" s="98" t="s">
        <v>148</v>
      </c>
      <c r="B103" s="98"/>
      <c r="C103" s="132"/>
      <c r="D103" s="132"/>
      <c r="E103" s="131">
        <f>C83</f>
        <v>347</v>
      </c>
      <c r="F103" s="131"/>
      <c r="G103" s="131"/>
      <c r="J103"/>
    </row>
    <row r="104" spans="1:37" ht="21.6" customHeight="1" x14ac:dyDescent="0.25">
      <c r="A104" s="98"/>
      <c r="B104" s="98"/>
      <c r="C104" s="106" t="s">
        <v>158</v>
      </c>
      <c r="D104" s="106"/>
      <c r="E104" s="79">
        <f>(E20+E98)-SUM(E99:E103)</f>
        <v>1711.4999999999998</v>
      </c>
      <c r="F104" s="79"/>
      <c r="G104" s="79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7" t="s">
        <v>301</v>
      </c>
      <c r="B107" s="97"/>
      <c r="C107" s="97"/>
      <c r="D107" s="97"/>
      <c r="E107" s="97"/>
      <c r="F107" s="97"/>
      <c r="G107" s="97"/>
      <c r="J107"/>
    </row>
    <row r="108" spans="1:37" ht="21.6" customHeight="1" x14ac:dyDescent="0.25">
      <c r="A108" s="97" t="s">
        <v>147</v>
      </c>
      <c r="B108" s="97"/>
      <c r="C108" s="97" t="s">
        <v>28</v>
      </c>
      <c r="D108" s="97"/>
      <c r="E108" s="97" t="s">
        <v>29</v>
      </c>
      <c r="F108" s="97"/>
      <c r="G108" s="97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8" t="s">
        <v>302</v>
      </c>
      <c r="B109" s="98"/>
      <c r="C109" s="82"/>
      <c r="D109" s="82"/>
      <c r="E109" s="79">
        <f>E104</f>
        <v>1711.4999999999998</v>
      </c>
      <c r="F109" s="79"/>
      <c r="G109" s="79"/>
      <c r="J109"/>
    </row>
    <row r="110" spans="1:37" ht="21.6" customHeight="1" x14ac:dyDescent="0.25">
      <c r="A110" s="100" t="s">
        <v>127</v>
      </c>
      <c r="B110" s="101"/>
      <c r="C110" s="82" t="s">
        <v>514</v>
      </c>
      <c r="D110" s="82"/>
      <c r="E110" s="131">
        <v>500</v>
      </c>
      <c r="F110" s="131"/>
      <c r="G110" s="131"/>
      <c r="J110"/>
    </row>
    <row r="111" spans="1:37" ht="21.6" customHeight="1" x14ac:dyDescent="0.25">
      <c r="A111" s="102"/>
      <c r="B111" s="103"/>
      <c r="C111" s="92" t="s">
        <v>303</v>
      </c>
      <c r="D111" s="92"/>
      <c r="E111" s="131">
        <v>0</v>
      </c>
      <c r="F111" s="131"/>
      <c r="G111" s="131"/>
      <c r="J111"/>
    </row>
    <row r="112" spans="1:37" ht="150" customHeight="1" x14ac:dyDescent="0.25">
      <c r="A112" s="104"/>
      <c r="B112" s="105"/>
      <c r="C112" s="108" t="s">
        <v>534</v>
      </c>
      <c r="D112" s="128"/>
      <c r="E112" s="131">
        <v>499.2</v>
      </c>
      <c r="F112" s="131"/>
      <c r="G112" s="131"/>
      <c r="H112" s="31"/>
      <c r="J112"/>
    </row>
    <row r="113" spans="1:7" ht="21.6" customHeight="1" x14ac:dyDescent="0.25">
      <c r="A113" s="98" t="s">
        <v>148</v>
      </c>
      <c r="B113" s="98"/>
      <c r="C113" s="82"/>
      <c r="D113" s="82"/>
      <c r="E113" s="131">
        <f>C83</f>
        <v>347</v>
      </c>
      <c r="F113" s="131"/>
      <c r="G113" s="131"/>
    </row>
    <row r="114" spans="1:7" ht="21.6" customHeight="1" x14ac:dyDescent="0.25">
      <c r="A114" s="98"/>
      <c r="B114" s="98"/>
      <c r="C114" s="106" t="s">
        <v>158</v>
      </c>
      <c r="D114" s="106"/>
      <c r="E114" s="79">
        <f>(E26+E109)-SUM(E110:E113)</f>
        <v>2770.3</v>
      </c>
      <c r="F114" s="79"/>
      <c r="G114" s="79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103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5" t="s">
        <v>304</v>
      </c>
      <c r="B1" s="75"/>
      <c r="C1" s="75"/>
      <c r="D1" s="75"/>
      <c r="E1" s="75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175</v>
      </c>
      <c r="C3" s="6">
        <f>E112</f>
        <v>6000.7000000000007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13" t="s">
        <v>22</v>
      </c>
      <c r="B4" s="113"/>
      <c r="C4" s="6">
        <f>SUM(C3)</f>
        <v>6000.7000000000007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106" t="s">
        <v>23</v>
      </c>
      <c r="B5" s="10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8" t="s">
        <v>305</v>
      </c>
      <c r="B8" s="88"/>
      <c r="C8" s="88"/>
      <c r="D8" s="88"/>
      <c r="E8" s="88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</row>
    <row r="10" spans="1:25" ht="21.6" customHeight="1" x14ac:dyDescent="0.25">
      <c r="A10" s="13" t="s">
        <v>306</v>
      </c>
      <c r="B10" s="14" t="s">
        <v>32</v>
      </c>
      <c r="C10" s="82" t="s">
        <v>33</v>
      </c>
      <c r="D10" s="82"/>
      <c r="E10" s="6">
        <v>2405</v>
      </c>
    </row>
    <row r="11" spans="1:25" ht="21.6" customHeight="1" x14ac:dyDescent="0.25">
      <c r="A11" s="13" t="s">
        <v>307</v>
      </c>
      <c r="B11" s="14" t="s">
        <v>256</v>
      </c>
      <c r="C11" s="92" t="s">
        <v>33</v>
      </c>
      <c r="D11" s="92"/>
      <c r="E11" s="6">
        <v>68</v>
      </c>
    </row>
    <row r="12" spans="1:25" ht="21.6" customHeight="1" x14ac:dyDescent="0.25">
      <c r="A12" s="13" t="s">
        <v>308</v>
      </c>
      <c r="B12" s="14" t="s">
        <v>53</v>
      </c>
      <c r="C12" s="82" t="s">
        <v>196</v>
      </c>
      <c r="D12" s="82"/>
      <c r="E12" s="6">
        <v>0</v>
      </c>
    </row>
    <row r="13" spans="1:25" ht="21.6" customHeight="1" x14ac:dyDescent="0.25">
      <c r="A13" s="83"/>
      <c r="B13" s="83"/>
      <c r="C13" s="106" t="s">
        <v>35</v>
      </c>
      <c r="D13" s="10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8" t="s">
        <v>309</v>
      </c>
      <c r="B15" s="88"/>
      <c r="C15" s="88"/>
      <c r="D15" s="88"/>
      <c r="E15" s="88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27</v>
      </c>
      <c r="C16" s="81" t="s">
        <v>28</v>
      </c>
      <c r="D16" s="81"/>
      <c r="E16" s="5" t="s">
        <v>29</v>
      </c>
    </row>
    <row r="17" spans="1:25" ht="21.6" customHeight="1" x14ac:dyDescent="0.25">
      <c r="A17" s="13" t="s">
        <v>310</v>
      </c>
      <c r="B17" s="14" t="s">
        <v>32</v>
      </c>
      <c r="C17" s="82" t="s">
        <v>33</v>
      </c>
      <c r="D17" s="82"/>
      <c r="E17" s="6">
        <v>2405</v>
      </c>
    </row>
    <row r="18" spans="1:25" ht="21.6" customHeight="1" x14ac:dyDescent="0.25">
      <c r="A18" s="13" t="s">
        <v>311</v>
      </c>
      <c r="B18" s="14" t="s">
        <v>256</v>
      </c>
      <c r="C18" s="92" t="s">
        <v>33</v>
      </c>
      <c r="D18" s="92"/>
      <c r="E18" s="6">
        <v>68</v>
      </c>
    </row>
    <row r="19" spans="1:25" ht="21.6" customHeight="1" x14ac:dyDescent="0.25">
      <c r="A19" s="13" t="s">
        <v>312</v>
      </c>
      <c r="B19" s="14" t="s">
        <v>256</v>
      </c>
      <c r="C19" s="92" t="s">
        <v>33</v>
      </c>
      <c r="D19" s="92"/>
      <c r="E19" s="6">
        <v>68</v>
      </c>
    </row>
    <row r="20" spans="1:25" ht="21.6" customHeight="1" x14ac:dyDescent="0.25">
      <c r="A20" s="13" t="s">
        <v>313</v>
      </c>
      <c r="B20" s="14" t="s">
        <v>53</v>
      </c>
      <c r="C20" s="82" t="s">
        <v>196</v>
      </c>
      <c r="D20" s="82"/>
      <c r="E20" s="6">
        <v>0</v>
      </c>
    </row>
    <row r="21" spans="1:25" ht="21.6" customHeight="1" x14ac:dyDescent="0.25">
      <c r="A21" s="83"/>
      <c r="B21" s="83"/>
      <c r="C21" s="106" t="s">
        <v>35</v>
      </c>
      <c r="D21" s="10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8" t="s">
        <v>314</v>
      </c>
      <c r="B23" s="88"/>
      <c r="C23" s="88"/>
      <c r="D23" s="88"/>
      <c r="E23" s="88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</row>
    <row r="25" spans="1:25" ht="21.6" customHeight="1" x14ac:dyDescent="0.25">
      <c r="A25" s="13" t="s">
        <v>315</v>
      </c>
      <c r="B25" s="14" t="s">
        <v>32</v>
      </c>
      <c r="C25" s="82" t="s">
        <v>33</v>
      </c>
      <c r="D25" s="82"/>
      <c r="E25" s="6">
        <v>2405</v>
      </c>
    </row>
    <row r="26" spans="1:25" ht="21.6" customHeight="1" x14ac:dyDescent="0.25">
      <c r="A26" s="13" t="s">
        <v>316</v>
      </c>
      <c r="B26" s="14" t="s">
        <v>53</v>
      </c>
      <c r="C26" s="82" t="s">
        <v>196</v>
      </c>
      <c r="D26" s="82"/>
      <c r="E26" s="6">
        <v>0</v>
      </c>
    </row>
    <row r="27" spans="1:25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94" t="s">
        <v>317</v>
      </c>
      <c r="B32" s="94"/>
      <c r="C32" s="94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3" t="s">
        <v>67</v>
      </c>
      <c r="B34" s="93"/>
      <c r="C34" s="93"/>
    </row>
    <row r="35" spans="1:4" ht="21.6" customHeight="1" x14ac:dyDescent="0.25">
      <c r="A35" s="13" t="s">
        <v>252</v>
      </c>
      <c r="B35" s="14"/>
      <c r="C35" s="23">
        <v>78</v>
      </c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3" t="s">
        <v>272</v>
      </c>
      <c r="B39" s="93"/>
      <c r="C39" s="93"/>
    </row>
    <row r="40" spans="1:4" ht="21.6" customHeight="1" x14ac:dyDescent="0.25">
      <c r="A40" s="93"/>
      <c r="B40" s="93"/>
      <c r="C40" s="93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21.6" customHeight="1" x14ac:dyDescent="0.25">
      <c r="A45" s="13" t="s">
        <v>213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3" t="s">
        <v>88</v>
      </c>
      <c r="B47" s="93"/>
      <c r="C47" s="93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5" ht="21.6" customHeight="1" x14ac:dyDescent="0.25">
      <c r="A49" s="13" t="s">
        <v>93</v>
      </c>
      <c r="B49" s="14" t="s">
        <v>94</v>
      </c>
      <c r="C49" s="23">
        <v>0</v>
      </c>
    </row>
    <row r="50" spans="1:5" ht="21.6" customHeight="1" x14ac:dyDescent="0.25">
      <c r="A50" s="13"/>
      <c r="B50" s="11" t="s">
        <v>96</v>
      </c>
      <c r="C50" s="23">
        <f>SUM(C48:C49)</f>
        <v>0</v>
      </c>
    </row>
    <row r="51" spans="1:5" ht="21.6" customHeight="1" x14ac:dyDescent="0.25">
      <c r="A51" s="93" t="s">
        <v>98</v>
      </c>
      <c r="B51" s="93"/>
      <c r="C51" s="93"/>
    </row>
    <row r="52" spans="1:5" ht="21.6" customHeight="1" x14ac:dyDescent="0.25">
      <c r="A52" s="13" t="s">
        <v>100</v>
      </c>
      <c r="B52" s="14" t="s">
        <v>101</v>
      </c>
      <c r="C52" s="23">
        <v>0</v>
      </c>
    </row>
    <row r="53" spans="1:5" ht="21.6" customHeight="1" x14ac:dyDescent="0.25">
      <c r="A53" s="25"/>
      <c r="B53" s="14" t="s">
        <v>103</v>
      </c>
      <c r="C53" s="23">
        <v>0</v>
      </c>
    </row>
    <row r="54" spans="1:5" ht="21.6" customHeight="1" x14ac:dyDescent="0.25">
      <c r="A54" s="25"/>
      <c r="B54" s="14" t="s">
        <v>105</v>
      </c>
      <c r="C54" s="23">
        <v>0</v>
      </c>
    </row>
    <row r="55" spans="1:5" ht="21.6" customHeight="1" x14ac:dyDescent="0.25">
      <c r="A55" s="25"/>
      <c r="B55" s="11" t="s">
        <v>107</v>
      </c>
      <c r="C55" s="23">
        <f>SUM(C52:C54)</f>
        <v>0</v>
      </c>
    </row>
    <row r="56" spans="1:5" ht="21.6" customHeight="1" x14ac:dyDescent="0.25">
      <c r="A56" s="93" t="s">
        <v>108</v>
      </c>
      <c r="B56" s="93"/>
      <c r="C56" s="93"/>
    </row>
    <row r="57" spans="1:5" ht="21.6" customHeight="1" x14ac:dyDescent="0.25">
      <c r="A57" s="13" t="s">
        <v>109</v>
      </c>
      <c r="B57" s="14" t="s">
        <v>110</v>
      </c>
      <c r="C57" s="23">
        <v>0</v>
      </c>
    </row>
    <row r="58" spans="1:5" ht="21.6" customHeight="1" x14ac:dyDescent="0.25">
      <c r="A58" s="25"/>
      <c r="B58" s="11" t="s">
        <v>111</v>
      </c>
      <c r="C58" s="23">
        <f>SUM(C57)</f>
        <v>0</v>
      </c>
    </row>
    <row r="59" spans="1:5" ht="21.6" customHeight="1" x14ac:dyDescent="0.25">
      <c r="A59" s="93" t="s">
        <v>112</v>
      </c>
      <c r="B59" s="93"/>
      <c r="C59" s="93"/>
    </row>
    <row r="60" spans="1:5" ht="43.15" customHeight="1" x14ac:dyDescent="0.25">
      <c r="A60" s="13" t="s">
        <v>273</v>
      </c>
      <c r="B60" s="14" t="s">
        <v>114</v>
      </c>
      <c r="C60" s="23">
        <v>0</v>
      </c>
      <c r="E60" s="48"/>
    </row>
    <row r="61" spans="1:5" ht="21.6" customHeight="1" x14ac:dyDescent="0.25">
      <c r="A61" s="13" t="s">
        <v>115</v>
      </c>
      <c r="B61" s="14" t="s">
        <v>116</v>
      </c>
      <c r="C61" s="23">
        <v>0</v>
      </c>
    </row>
    <row r="62" spans="1:5" ht="43.15" customHeight="1" x14ac:dyDescent="0.25">
      <c r="A62" s="13" t="s">
        <v>117</v>
      </c>
      <c r="B62" s="14" t="s">
        <v>118</v>
      </c>
      <c r="C62" s="23">
        <v>0</v>
      </c>
    </row>
    <row r="63" spans="1:5" ht="21.6" customHeight="1" x14ac:dyDescent="0.25">
      <c r="A63" s="13" t="s">
        <v>119</v>
      </c>
      <c r="B63" s="14" t="s">
        <v>119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-5433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7" t="s">
        <v>318</v>
      </c>
      <c r="B87" s="97"/>
      <c r="C87" s="97"/>
      <c r="D87" s="97"/>
      <c r="E87" s="97"/>
      <c r="H87"/>
    </row>
    <row r="88" spans="1:8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  <c r="H88"/>
    </row>
    <row r="89" spans="1:8" ht="21.6" customHeight="1" x14ac:dyDescent="0.25">
      <c r="A89" s="100" t="s">
        <v>127</v>
      </c>
      <c r="B89" s="101"/>
      <c r="C89" s="116" t="s">
        <v>514</v>
      </c>
      <c r="D89" s="82"/>
      <c r="E89" s="23">
        <v>500</v>
      </c>
      <c r="H89"/>
    </row>
    <row r="90" spans="1:8" ht="21.6" customHeight="1" x14ac:dyDescent="0.25">
      <c r="A90" s="102"/>
      <c r="B90" s="103"/>
      <c r="C90" s="82" t="s">
        <v>303</v>
      </c>
      <c r="D90" s="82"/>
      <c r="E90" s="23">
        <v>0</v>
      </c>
      <c r="H90"/>
    </row>
    <row r="91" spans="1:8" ht="150" customHeight="1" x14ac:dyDescent="0.25">
      <c r="A91" s="104"/>
      <c r="B91" s="105"/>
      <c r="C91" s="108" t="s">
        <v>534</v>
      </c>
      <c r="D91" s="128"/>
      <c r="E91" s="23">
        <v>499.2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2025 - March 2025'!E114+E13)-SUM(E89:E92)</f>
        <v>3897.1000000000004</v>
      </c>
      <c r="H93"/>
    </row>
    <row r="94" spans="1:8" ht="13.5" customHeight="1" x14ac:dyDescent="0.25">
      <c r="H94"/>
    </row>
    <row r="95" spans="1:8" ht="21.6" customHeight="1" x14ac:dyDescent="0.25">
      <c r="A95" s="97" t="s">
        <v>319</v>
      </c>
      <c r="B95" s="97"/>
      <c r="C95" s="97"/>
      <c r="D95" s="97"/>
      <c r="E95" s="97"/>
      <c r="H95"/>
    </row>
    <row r="96" spans="1:8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  <c r="H96"/>
    </row>
    <row r="97" spans="1:8" ht="21.6" customHeight="1" x14ac:dyDescent="0.25">
      <c r="A97" s="98" t="s">
        <v>320</v>
      </c>
      <c r="B97" s="98"/>
      <c r="C97" s="82"/>
      <c r="D97" s="82"/>
      <c r="E97" s="6">
        <f>E93</f>
        <v>3897.1000000000004</v>
      </c>
      <c r="H97"/>
    </row>
    <row r="98" spans="1:8" ht="21.6" customHeight="1" x14ac:dyDescent="0.25">
      <c r="A98" s="100" t="s">
        <v>127</v>
      </c>
      <c r="B98" s="101"/>
      <c r="C98" s="116" t="s">
        <v>514</v>
      </c>
      <c r="D98" s="82"/>
      <c r="E98" s="23">
        <v>500</v>
      </c>
      <c r="H98"/>
    </row>
    <row r="99" spans="1:8" ht="90" customHeight="1" x14ac:dyDescent="0.25">
      <c r="A99" s="102"/>
      <c r="B99" s="103"/>
      <c r="C99" s="92" t="s">
        <v>528</v>
      </c>
      <c r="D99" s="92"/>
      <c r="E99" s="23">
        <v>150</v>
      </c>
      <c r="H99"/>
    </row>
    <row r="100" spans="1:8" ht="150" customHeight="1" x14ac:dyDescent="0.25">
      <c r="A100" s="104"/>
      <c r="B100" s="105"/>
      <c r="C100" s="108" t="s">
        <v>534</v>
      </c>
      <c r="D100" s="128"/>
      <c r="E100" s="23">
        <v>499.2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4941.9000000000005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7" t="s">
        <v>321</v>
      </c>
      <c r="B105" s="97"/>
      <c r="C105" s="97"/>
      <c r="D105" s="97"/>
      <c r="E105" s="97"/>
      <c r="H105"/>
    </row>
    <row r="106" spans="1:8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  <c r="H106"/>
    </row>
    <row r="107" spans="1:8" ht="21.6" customHeight="1" x14ac:dyDescent="0.25">
      <c r="A107" s="98" t="s">
        <v>322</v>
      </c>
      <c r="B107" s="98"/>
      <c r="C107" s="82"/>
      <c r="D107" s="82"/>
      <c r="E107" s="6">
        <f>E102</f>
        <v>4941.9000000000005</v>
      </c>
      <c r="H107"/>
    </row>
    <row r="108" spans="1:8" ht="21.6" customHeight="1" x14ac:dyDescent="0.25">
      <c r="A108" s="100" t="s">
        <v>127</v>
      </c>
      <c r="B108" s="101"/>
      <c r="C108" s="116" t="s">
        <v>514</v>
      </c>
      <c r="D108" s="82"/>
      <c r="E108" s="23">
        <v>500</v>
      </c>
      <c r="H108"/>
    </row>
    <row r="109" spans="1:8" ht="90" customHeight="1" x14ac:dyDescent="0.25">
      <c r="A109" s="102"/>
      <c r="B109" s="103"/>
      <c r="C109" s="92" t="s">
        <v>529</v>
      </c>
      <c r="D109" s="82"/>
      <c r="E109" s="23">
        <v>0</v>
      </c>
      <c r="H109"/>
    </row>
    <row r="110" spans="1:8" ht="150" customHeight="1" x14ac:dyDescent="0.25">
      <c r="A110" s="104"/>
      <c r="B110" s="105"/>
      <c r="C110" s="108" t="s">
        <v>534</v>
      </c>
      <c r="D110" s="128"/>
      <c r="E110" s="23">
        <v>499.2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  <c r="H111"/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6000.7000000000007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35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5" t="s">
        <v>323</v>
      </c>
      <c r="B1" s="75"/>
      <c r="C1" s="75"/>
      <c r="D1" s="75"/>
      <c r="E1" s="75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175</v>
      </c>
      <c r="C3" s="6">
        <f>E112</f>
        <v>10578.7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13" t="s">
        <v>22</v>
      </c>
      <c r="B4" s="113"/>
      <c r="C4" s="6">
        <f>SUM(C3)</f>
        <v>10578.7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106" t="s">
        <v>23</v>
      </c>
      <c r="B5" s="10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8" t="s">
        <v>324</v>
      </c>
      <c r="B8" s="88"/>
      <c r="C8" s="88"/>
      <c r="D8" s="88"/>
      <c r="E8" s="8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325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326</v>
      </c>
      <c r="B11" s="14" t="s">
        <v>256</v>
      </c>
      <c r="C11" s="92" t="s">
        <v>33</v>
      </c>
      <c r="D11" s="92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327</v>
      </c>
      <c r="B12" s="14" t="s">
        <v>256</v>
      </c>
      <c r="C12" s="92" t="s">
        <v>33</v>
      </c>
      <c r="D12" s="92"/>
      <c r="E12" s="6">
        <v>68</v>
      </c>
    </row>
    <row r="13" spans="1:49" ht="21.6" customHeight="1" x14ac:dyDescent="0.25">
      <c r="A13" s="13" t="s">
        <v>328</v>
      </c>
      <c r="B13" s="14" t="s">
        <v>53</v>
      </c>
      <c r="C13" s="82" t="s">
        <v>196</v>
      </c>
      <c r="D13" s="82"/>
      <c r="E13" s="6">
        <v>0</v>
      </c>
    </row>
    <row r="14" spans="1:49" ht="21.6" customHeight="1" x14ac:dyDescent="0.25">
      <c r="A14" s="83"/>
      <c r="B14" s="83"/>
      <c r="C14" s="106" t="s">
        <v>35</v>
      </c>
      <c r="D14" s="10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8" t="s">
        <v>329</v>
      </c>
      <c r="B16" s="88"/>
      <c r="C16" s="88"/>
      <c r="D16" s="88"/>
      <c r="E16" s="8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330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331</v>
      </c>
      <c r="B19" s="14" t="s">
        <v>256</v>
      </c>
      <c r="C19" s="92" t="s">
        <v>33</v>
      </c>
      <c r="D19" s="9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332</v>
      </c>
      <c r="B20" s="14" t="s">
        <v>53</v>
      </c>
      <c r="C20" s="82" t="s">
        <v>196</v>
      </c>
      <c r="D20" s="82"/>
      <c r="E20" s="6">
        <v>0</v>
      </c>
    </row>
    <row r="21" spans="1:26" ht="21.6" customHeight="1" x14ac:dyDescent="0.25">
      <c r="A21" s="83"/>
      <c r="B21" s="83"/>
      <c r="C21" s="106" t="s">
        <v>35</v>
      </c>
      <c r="D21" s="10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8" t="s">
        <v>333</v>
      </c>
      <c r="B23" s="88"/>
      <c r="C23" s="88"/>
      <c r="D23" s="88"/>
      <c r="E23" s="8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334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335</v>
      </c>
      <c r="B26" s="14" t="s">
        <v>53</v>
      </c>
      <c r="C26" s="82" t="s">
        <v>196</v>
      </c>
      <c r="D26" s="8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94" t="s">
        <v>336</v>
      </c>
      <c r="B32" s="94"/>
      <c r="C32" s="94"/>
    </row>
    <row r="33" spans="1:4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4" ht="21.6" customHeight="1" x14ac:dyDescent="0.25">
      <c r="A34" s="93" t="s">
        <v>67</v>
      </c>
      <c r="B34" s="93"/>
      <c r="C34" s="93"/>
    </row>
    <row r="35" spans="1:4" ht="21.6" customHeight="1" x14ac:dyDescent="0.25">
      <c r="A35" s="13" t="s">
        <v>252</v>
      </c>
      <c r="B35" s="14"/>
      <c r="C35" s="23">
        <v>78</v>
      </c>
      <c r="D35" s="45"/>
    </row>
    <row r="36" spans="1:4" ht="21.6" customHeight="1" x14ac:dyDescent="0.25">
      <c r="A36" s="13" t="s">
        <v>46</v>
      </c>
      <c r="B36" s="4"/>
      <c r="C36" s="23">
        <v>0</v>
      </c>
    </row>
    <row r="37" spans="1:4" ht="21.6" customHeight="1" x14ac:dyDescent="0.25">
      <c r="A37" s="13" t="s">
        <v>70</v>
      </c>
      <c r="B37" s="14" t="s">
        <v>71</v>
      </c>
      <c r="C37" s="23">
        <v>149</v>
      </c>
    </row>
    <row r="38" spans="1:4" ht="21.6" customHeight="1" x14ac:dyDescent="0.25">
      <c r="A38" s="25"/>
      <c r="B38" s="11" t="s">
        <v>73</v>
      </c>
      <c r="C38" s="23">
        <f>SUM(C35:C37)</f>
        <v>227</v>
      </c>
    </row>
    <row r="39" spans="1:4" ht="21.6" customHeight="1" x14ac:dyDescent="0.25">
      <c r="A39" s="93" t="s">
        <v>272</v>
      </c>
      <c r="B39" s="93"/>
      <c r="C39" s="93"/>
    </row>
    <row r="40" spans="1:4" ht="21.6" customHeight="1" x14ac:dyDescent="0.25">
      <c r="A40" s="93"/>
      <c r="B40" s="93"/>
      <c r="C40" s="93"/>
    </row>
    <row r="41" spans="1:4" ht="21.6" customHeight="1" x14ac:dyDescent="0.25">
      <c r="A41" s="13" t="s">
        <v>78</v>
      </c>
      <c r="B41" s="14"/>
      <c r="C41" s="23">
        <v>0</v>
      </c>
    </row>
    <row r="42" spans="1:4" ht="21.6" customHeight="1" x14ac:dyDescent="0.25">
      <c r="A42" s="13" t="s">
        <v>80</v>
      </c>
      <c r="B42" s="14"/>
      <c r="C42" s="23">
        <v>0</v>
      </c>
    </row>
    <row r="43" spans="1:4" ht="21.6" customHeight="1" x14ac:dyDescent="0.25">
      <c r="A43" s="13" t="s">
        <v>82</v>
      </c>
      <c r="B43" s="14"/>
      <c r="C43" s="23">
        <v>0</v>
      </c>
    </row>
    <row r="44" spans="1:4" ht="21.6" customHeight="1" x14ac:dyDescent="0.25">
      <c r="A44" s="13" t="s">
        <v>84</v>
      </c>
      <c r="B44" s="14"/>
      <c r="C44" s="23">
        <v>0</v>
      </c>
    </row>
    <row r="45" spans="1:4" ht="43.15" customHeight="1" x14ac:dyDescent="0.25">
      <c r="A45" s="13" t="s">
        <v>142</v>
      </c>
      <c r="B45" s="14"/>
      <c r="C45" s="23">
        <v>0</v>
      </c>
    </row>
    <row r="46" spans="1:4" ht="21.6" customHeight="1" x14ac:dyDescent="0.25">
      <c r="A46" s="13"/>
      <c r="B46" s="11" t="s">
        <v>86</v>
      </c>
      <c r="C46" s="23">
        <f>SUM(C41:C45)</f>
        <v>0</v>
      </c>
    </row>
    <row r="47" spans="1:4" ht="21.6" customHeight="1" x14ac:dyDescent="0.25">
      <c r="A47" s="93" t="s">
        <v>88</v>
      </c>
      <c r="B47" s="93"/>
      <c r="C47" s="93"/>
    </row>
    <row r="48" spans="1:4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-3933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36" t="s">
        <v>337</v>
      </c>
      <c r="B87" s="136"/>
      <c r="C87" s="136"/>
      <c r="D87" s="136"/>
      <c r="E87" s="136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16" t="s">
        <v>515</v>
      </c>
      <c r="D90" s="82"/>
      <c r="E90" s="23">
        <v>500</v>
      </c>
      <c r="H90"/>
    </row>
    <row r="91" spans="1:8" ht="39.950000000000003" customHeight="1" x14ac:dyDescent="0.25">
      <c r="A91" s="104"/>
      <c r="B91" s="105"/>
      <c r="C91" s="108" t="s">
        <v>527</v>
      </c>
      <c r="D91" s="128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('April 2025 - June 2025'!E112+E14)-SUM(E89:E92)</f>
        <v>7544.7000000000007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36" t="s">
        <v>339</v>
      </c>
      <c r="B95" s="136"/>
      <c r="C95" s="136"/>
      <c r="D95" s="136"/>
      <c r="E95" s="136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340</v>
      </c>
      <c r="B97" s="98"/>
      <c r="C97" s="82"/>
      <c r="D97" s="82"/>
      <c r="E97" s="6">
        <f>E93</f>
        <v>7544.7000000000007</v>
      </c>
      <c r="H97"/>
    </row>
    <row r="98" spans="1:8" ht="43.15" customHeight="1" x14ac:dyDescent="0.25">
      <c r="A98" s="100" t="s">
        <v>127</v>
      </c>
      <c r="B98" s="101"/>
      <c r="C98" s="92" t="s">
        <v>341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116" t="s">
        <v>515</v>
      </c>
      <c r="D99" s="82"/>
      <c r="E99" s="23">
        <v>500</v>
      </c>
      <c r="H99"/>
    </row>
    <row r="100" spans="1:8" ht="39.950000000000003" customHeight="1" x14ac:dyDescent="0.25">
      <c r="A100" s="104"/>
      <c r="B100" s="105"/>
      <c r="C100" s="108" t="s">
        <v>527</v>
      </c>
      <c r="D100" s="128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9020.7000000000007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342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343</v>
      </c>
      <c r="B107" s="98"/>
      <c r="C107" s="82"/>
      <c r="D107" s="82"/>
      <c r="E107" s="6">
        <f>E102</f>
        <v>9020.7000000000007</v>
      </c>
      <c r="H107"/>
    </row>
    <row r="108" spans="1:8" ht="21.6" customHeight="1" x14ac:dyDescent="0.25">
      <c r="A108" s="100" t="s">
        <v>127</v>
      </c>
      <c r="B108" s="101"/>
      <c r="C108" s="82" t="s">
        <v>344</v>
      </c>
      <c r="D108" s="82"/>
      <c r="E108" s="23">
        <v>0</v>
      </c>
      <c r="H108"/>
    </row>
    <row r="109" spans="1:8" ht="21.6" customHeight="1" x14ac:dyDescent="0.25">
      <c r="A109" s="102"/>
      <c r="B109" s="103"/>
      <c r="C109" s="116" t="s">
        <v>515</v>
      </c>
      <c r="D109" s="82"/>
      <c r="E109" s="23">
        <v>500</v>
      </c>
      <c r="H109"/>
    </row>
    <row r="110" spans="1:8" ht="39.950000000000003" customHeight="1" x14ac:dyDescent="0.25">
      <c r="A110" s="104"/>
      <c r="B110" s="105"/>
      <c r="C110" s="108" t="s">
        <v>527</v>
      </c>
      <c r="D110" s="128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10578.7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topLeftCell="A94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5" t="s">
        <v>345</v>
      </c>
      <c r="B1" s="75"/>
      <c r="C1" s="75"/>
      <c r="D1" s="75"/>
      <c r="E1" s="75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175</v>
      </c>
      <c r="C3" s="6">
        <f>E112</f>
        <v>15306.7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3" t="s">
        <v>22</v>
      </c>
      <c r="B4" s="113"/>
      <c r="C4" s="6">
        <f>SUM(C3)</f>
        <v>15306.7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6" t="s">
        <v>23</v>
      </c>
      <c r="B5" s="10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8" t="s">
        <v>346</v>
      </c>
      <c r="B8" s="138"/>
      <c r="C8" s="138"/>
      <c r="D8" s="138"/>
      <c r="E8" s="13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347</v>
      </c>
      <c r="B10" s="14" t="s">
        <v>32</v>
      </c>
      <c r="C10" s="82" t="s">
        <v>33</v>
      </c>
      <c r="D10" s="82"/>
      <c r="E10" s="6">
        <v>2405</v>
      </c>
    </row>
    <row r="11" spans="1:26" ht="21.6" customHeight="1" x14ac:dyDescent="0.25">
      <c r="A11" s="13" t="s">
        <v>348</v>
      </c>
      <c r="B11" s="14" t="s">
        <v>256</v>
      </c>
      <c r="C11" s="92" t="s">
        <v>33</v>
      </c>
      <c r="D11" s="92"/>
      <c r="E11" s="6">
        <v>68</v>
      </c>
    </row>
    <row r="12" spans="1:26" ht="21.6" customHeight="1" x14ac:dyDescent="0.25">
      <c r="A12" s="13" t="s">
        <v>349</v>
      </c>
      <c r="B12" s="14" t="s">
        <v>256</v>
      </c>
      <c r="C12" s="92" t="s">
        <v>33</v>
      </c>
      <c r="D12" s="92"/>
      <c r="E12" s="6">
        <v>68</v>
      </c>
    </row>
    <row r="13" spans="1:26" ht="21.6" customHeight="1" x14ac:dyDescent="0.25">
      <c r="A13" s="13" t="s">
        <v>350</v>
      </c>
      <c r="B13" s="14" t="s">
        <v>53</v>
      </c>
      <c r="C13" s="82" t="s">
        <v>196</v>
      </c>
      <c r="D13" s="82"/>
      <c r="E13" s="6">
        <v>0</v>
      </c>
    </row>
    <row r="14" spans="1:26" ht="21.6" customHeight="1" x14ac:dyDescent="0.25">
      <c r="A14" s="83"/>
      <c r="B14" s="83"/>
      <c r="C14" s="106" t="s">
        <v>35</v>
      </c>
      <c r="D14" s="10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8" t="s">
        <v>351</v>
      </c>
      <c r="B16" s="138"/>
      <c r="C16" s="138"/>
      <c r="D16" s="138"/>
      <c r="E16" s="13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352</v>
      </c>
      <c r="B18" s="14" t="s">
        <v>32</v>
      </c>
      <c r="C18" s="82" t="s">
        <v>33</v>
      </c>
      <c r="D18" s="8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353</v>
      </c>
      <c r="B19" s="14" t="s">
        <v>256</v>
      </c>
      <c r="C19" s="92" t="s">
        <v>33</v>
      </c>
      <c r="D19" s="92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354</v>
      </c>
      <c r="B20" s="14" t="s">
        <v>53</v>
      </c>
      <c r="C20" s="82" t="s">
        <v>196</v>
      </c>
      <c r="D20" s="82"/>
      <c r="E20" s="6">
        <v>0</v>
      </c>
    </row>
    <row r="21" spans="1:26" ht="21.6" customHeight="1" x14ac:dyDescent="0.25">
      <c r="A21" s="83"/>
      <c r="B21" s="83"/>
      <c r="C21" s="106" t="s">
        <v>35</v>
      </c>
      <c r="D21" s="10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8" t="s">
        <v>355</v>
      </c>
      <c r="B23" s="138"/>
      <c r="C23" s="138"/>
      <c r="D23" s="138"/>
      <c r="E23" s="13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27</v>
      </c>
      <c r="C24" s="81" t="s">
        <v>28</v>
      </c>
      <c r="D24" s="81"/>
      <c r="E24" s="5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356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357</v>
      </c>
      <c r="B26" s="14" t="s">
        <v>53</v>
      </c>
      <c r="C26" s="82" t="s">
        <v>196</v>
      </c>
      <c r="D26" s="82"/>
      <c r="E26" s="6">
        <v>0</v>
      </c>
    </row>
    <row r="27" spans="1:2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94" t="s">
        <v>358</v>
      </c>
      <c r="B32" s="94"/>
      <c r="C32" s="94"/>
    </row>
    <row r="33" spans="1:5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5" ht="21.6" customHeight="1" x14ac:dyDescent="0.25">
      <c r="A34" s="93" t="s">
        <v>67</v>
      </c>
      <c r="B34" s="93"/>
      <c r="C34" s="93"/>
    </row>
    <row r="35" spans="1:5" ht="21.6" customHeight="1" x14ac:dyDescent="0.25">
      <c r="A35" s="13" t="s">
        <v>252</v>
      </c>
      <c r="B35" s="14"/>
      <c r="C35" s="23">
        <v>78</v>
      </c>
      <c r="E35" s="45"/>
    </row>
    <row r="36" spans="1:5" ht="21.6" customHeight="1" x14ac:dyDescent="0.25">
      <c r="A36" s="13" t="s">
        <v>46</v>
      </c>
      <c r="B36" s="4"/>
      <c r="C36" s="23">
        <v>0</v>
      </c>
    </row>
    <row r="37" spans="1:5" ht="21.6" customHeight="1" x14ac:dyDescent="0.25">
      <c r="A37" s="13" t="s">
        <v>70</v>
      </c>
      <c r="B37" s="14" t="s">
        <v>71</v>
      </c>
      <c r="C37" s="23">
        <v>149</v>
      </c>
    </row>
    <row r="38" spans="1:5" ht="21.6" customHeight="1" x14ac:dyDescent="0.25">
      <c r="A38" s="25"/>
      <c r="B38" s="11" t="s">
        <v>73</v>
      </c>
      <c r="C38" s="23">
        <f>SUM(C35:C37)</f>
        <v>227</v>
      </c>
    </row>
    <row r="39" spans="1:5" ht="21.6" customHeight="1" x14ac:dyDescent="0.25">
      <c r="A39" s="93" t="s">
        <v>272</v>
      </c>
      <c r="B39" s="93"/>
      <c r="C39" s="93"/>
    </row>
    <row r="40" spans="1:5" ht="21.6" customHeight="1" x14ac:dyDescent="0.25">
      <c r="A40" s="93"/>
      <c r="B40" s="93"/>
      <c r="C40" s="93"/>
    </row>
    <row r="41" spans="1:5" ht="21.6" customHeight="1" x14ac:dyDescent="0.25">
      <c r="A41" s="13" t="s">
        <v>78</v>
      </c>
      <c r="B41" s="14"/>
      <c r="C41" s="23">
        <v>0</v>
      </c>
    </row>
    <row r="42" spans="1:5" ht="21.6" customHeight="1" x14ac:dyDescent="0.25">
      <c r="A42" s="13" t="s">
        <v>80</v>
      </c>
      <c r="B42" s="14"/>
      <c r="C42" s="23">
        <v>0</v>
      </c>
    </row>
    <row r="43" spans="1:5" ht="21.6" customHeight="1" x14ac:dyDescent="0.25">
      <c r="A43" s="13" t="s">
        <v>82</v>
      </c>
      <c r="B43" s="14"/>
      <c r="C43" s="23">
        <v>0</v>
      </c>
    </row>
    <row r="44" spans="1:5" ht="21.6" customHeight="1" x14ac:dyDescent="0.25">
      <c r="A44" s="13" t="s">
        <v>84</v>
      </c>
      <c r="B44" s="14"/>
      <c r="C44" s="23">
        <v>0</v>
      </c>
    </row>
    <row r="45" spans="1:5" ht="43.15" customHeight="1" x14ac:dyDescent="0.25">
      <c r="A45" s="13" t="s">
        <v>142</v>
      </c>
      <c r="B45" s="14"/>
      <c r="C45" s="23">
        <v>0</v>
      </c>
    </row>
    <row r="46" spans="1:5" ht="21.6" customHeight="1" x14ac:dyDescent="0.25">
      <c r="A46" s="13"/>
      <c r="B46" s="11" t="s">
        <v>86</v>
      </c>
      <c r="C46" s="23">
        <f>SUM(C41:C45)</f>
        <v>0</v>
      </c>
    </row>
    <row r="47" spans="1:5" ht="21.6" customHeight="1" x14ac:dyDescent="0.25">
      <c r="A47" s="93" t="s">
        <v>88</v>
      </c>
      <c r="B47" s="93"/>
      <c r="C47" s="93"/>
    </row>
    <row r="48" spans="1:5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23">
        <v>0</v>
      </c>
    </row>
    <row r="67" spans="1:10" ht="21.6" customHeight="1" x14ac:dyDescent="0.25">
      <c r="A67" s="25" t="s">
        <v>123</v>
      </c>
      <c r="B67" s="4" t="s">
        <v>124</v>
      </c>
      <c r="C67" s="23">
        <v>0</v>
      </c>
    </row>
    <row r="68" spans="1:10" ht="21.6" customHeight="1" x14ac:dyDescent="0.25">
      <c r="A68" s="13" t="s">
        <v>53</v>
      </c>
      <c r="B68" s="14" t="s">
        <v>125</v>
      </c>
      <c r="C68" s="23">
        <v>0</v>
      </c>
    </row>
    <row r="69" spans="1:10" ht="21.6" customHeight="1" x14ac:dyDescent="0.25">
      <c r="A69" s="13"/>
      <c r="B69" s="11" t="s">
        <v>126</v>
      </c>
      <c r="C69" s="23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  <c r="D82" s="52"/>
    </row>
    <row r="83" spans="1:8" ht="21.6" customHeight="1" x14ac:dyDescent="0.25">
      <c r="A83" s="25"/>
      <c r="B83" s="27" t="s">
        <v>144</v>
      </c>
      <c r="C83" s="6">
        <f>C78+C79+C80+C81+C82</f>
        <v>-2433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7" t="s">
        <v>359</v>
      </c>
      <c r="B87" s="137"/>
      <c r="C87" s="137"/>
      <c r="D87" s="137"/>
      <c r="E87" s="137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338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16" t="s">
        <v>516</v>
      </c>
      <c r="D90" s="82"/>
      <c r="E90" s="23">
        <v>500</v>
      </c>
      <c r="H90"/>
    </row>
    <row r="91" spans="1:8" ht="39.950000000000003" customHeight="1" x14ac:dyDescent="0.25">
      <c r="A91" s="104"/>
      <c r="B91" s="105"/>
      <c r="C91" s="108" t="s">
        <v>527</v>
      </c>
      <c r="D91" s="128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('July 2025 - September 2025'!E112+E14)-SUM(E89:E92)</f>
        <v>12122.7</v>
      </c>
      <c r="H93"/>
    </row>
    <row r="94" spans="1:8" ht="21.6" customHeight="1" x14ac:dyDescent="0.25">
      <c r="H94"/>
    </row>
    <row r="95" spans="1:8" ht="21.6" customHeight="1" x14ac:dyDescent="0.25">
      <c r="A95" s="137" t="s">
        <v>360</v>
      </c>
      <c r="B95" s="137"/>
      <c r="C95" s="137"/>
      <c r="D95" s="137"/>
      <c r="E95" s="137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361</v>
      </c>
      <c r="B97" s="98"/>
      <c r="C97" s="82"/>
      <c r="D97" s="82"/>
      <c r="E97" s="6">
        <f>E93</f>
        <v>12122.7</v>
      </c>
      <c r="H97"/>
    </row>
    <row r="98" spans="1:8" ht="21.6" customHeight="1" x14ac:dyDescent="0.25">
      <c r="A98" s="100" t="s">
        <v>127</v>
      </c>
      <c r="B98" s="101"/>
      <c r="C98" s="92" t="s">
        <v>344</v>
      </c>
      <c r="D98" s="92"/>
      <c r="E98" s="23">
        <v>0</v>
      </c>
      <c r="H98"/>
    </row>
    <row r="99" spans="1:8" ht="21.6" customHeight="1" x14ac:dyDescent="0.25">
      <c r="A99" s="102"/>
      <c r="B99" s="103"/>
      <c r="C99" s="82" t="s">
        <v>515</v>
      </c>
      <c r="D99" s="82"/>
      <c r="E99" s="23">
        <v>500</v>
      </c>
      <c r="H99"/>
    </row>
    <row r="100" spans="1:8" ht="39.950000000000003" customHeight="1" x14ac:dyDescent="0.25">
      <c r="A100" s="104"/>
      <c r="B100" s="105"/>
      <c r="C100" s="108" t="s">
        <v>527</v>
      </c>
      <c r="D100" s="128"/>
      <c r="E100" s="23">
        <v>0</v>
      </c>
    </row>
    <row r="101" spans="1:8" ht="21.6" customHeight="1" x14ac:dyDescent="0.25">
      <c r="A101" s="98" t="s">
        <v>148</v>
      </c>
      <c r="B101" s="98"/>
      <c r="C101" s="99"/>
      <c r="D101" s="99"/>
      <c r="E101" s="23">
        <f>C84</f>
        <v>347</v>
      </c>
      <c r="H101"/>
    </row>
    <row r="102" spans="1:8" ht="21.6" customHeight="1" x14ac:dyDescent="0.25">
      <c r="A102" s="98"/>
      <c r="B102" s="98"/>
      <c r="C102" s="106" t="s">
        <v>158</v>
      </c>
      <c r="D102" s="106"/>
      <c r="E102" s="6">
        <f>(E21+E97)-SUM(E98:E101)</f>
        <v>13748.7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363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364</v>
      </c>
      <c r="B107" s="98"/>
      <c r="C107" s="82"/>
      <c r="D107" s="82"/>
      <c r="E107" s="6">
        <f>E102</f>
        <v>13748.7</v>
      </c>
      <c r="H107"/>
    </row>
    <row r="108" spans="1:8" ht="21.6" customHeight="1" x14ac:dyDescent="0.25">
      <c r="A108" s="100" t="s">
        <v>127</v>
      </c>
      <c r="B108" s="101"/>
      <c r="C108" s="92" t="s">
        <v>344</v>
      </c>
      <c r="D108" s="92"/>
      <c r="E108" s="23">
        <v>0</v>
      </c>
      <c r="H108"/>
    </row>
    <row r="109" spans="1:8" ht="21.6" customHeight="1" x14ac:dyDescent="0.25">
      <c r="A109" s="102"/>
      <c r="B109" s="103"/>
      <c r="C109" s="82" t="s">
        <v>515</v>
      </c>
      <c r="D109" s="82"/>
      <c r="E109" s="23">
        <v>500</v>
      </c>
      <c r="H109"/>
    </row>
    <row r="110" spans="1:8" ht="39.950000000000003" customHeight="1" x14ac:dyDescent="0.25">
      <c r="A110" s="104"/>
      <c r="B110" s="105"/>
      <c r="C110" s="108" t="s">
        <v>527</v>
      </c>
      <c r="D110" s="128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15306.7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91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5" t="s">
        <v>365</v>
      </c>
      <c r="B1" s="75"/>
      <c r="C1" s="75"/>
      <c r="D1" s="75"/>
      <c r="E1" s="75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175</v>
      </c>
      <c r="C3" s="6">
        <f>E112</f>
        <v>20034.7</v>
      </c>
      <c r="D3" s="12"/>
      <c r="E3" s="12"/>
      <c r="F3" s="15"/>
    </row>
    <row r="4" spans="1:6" ht="21.6" customHeight="1" x14ac:dyDescent="0.25">
      <c r="A4" s="106" t="s">
        <v>22</v>
      </c>
      <c r="B4" s="106"/>
      <c r="C4" s="6">
        <f>SUM(C3)</f>
        <v>20034.7</v>
      </c>
      <c r="D4" s="12"/>
      <c r="E4" s="12"/>
      <c r="F4" s="15"/>
    </row>
    <row r="5" spans="1:6" ht="21.6" customHeight="1" x14ac:dyDescent="0.25">
      <c r="A5" s="106" t="s">
        <v>23</v>
      </c>
      <c r="B5" s="10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8" t="s">
        <v>366</v>
      </c>
      <c r="B8" s="88"/>
      <c r="C8" s="88"/>
      <c r="D8" s="88"/>
      <c r="E8" s="88"/>
      <c r="F8" s="15"/>
    </row>
    <row r="9" spans="1:6" ht="21.6" customHeight="1" x14ac:dyDescent="0.25">
      <c r="A9" s="1" t="s">
        <v>4</v>
      </c>
      <c r="B9" s="1" t="s">
        <v>27</v>
      </c>
      <c r="C9" s="81" t="s">
        <v>28</v>
      </c>
      <c r="D9" s="81"/>
      <c r="E9" s="5" t="s">
        <v>29</v>
      </c>
      <c r="F9" s="15"/>
    </row>
    <row r="10" spans="1:6" ht="21.6" customHeight="1" x14ac:dyDescent="0.25">
      <c r="A10" s="13" t="s">
        <v>367</v>
      </c>
      <c r="B10" s="14" t="s">
        <v>32</v>
      </c>
      <c r="C10" s="82" t="s">
        <v>33</v>
      </c>
      <c r="D10" s="82"/>
      <c r="E10" s="6">
        <v>2405</v>
      </c>
      <c r="F10" s="15"/>
    </row>
    <row r="11" spans="1:6" ht="21.6" customHeight="1" x14ac:dyDescent="0.25">
      <c r="A11" s="13" t="s">
        <v>368</v>
      </c>
      <c r="B11" s="14" t="s">
        <v>256</v>
      </c>
      <c r="C11" s="92" t="s">
        <v>33</v>
      </c>
      <c r="D11" s="92"/>
      <c r="E11" s="6">
        <v>68</v>
      </c>
    </row>
    <row r="12" spans="1:6" ht="21.6" customHeight="1" x14ac:dyDescent="0.25">
      <c r="A12" s="13" t="s">
        <v>369</v>
      </c>
      <c r="B12" s="14" t="s">
        <v>256</v>
      </c>
      <c r="C12" s="92" t="s">
        <v>33</v>
      </c>
      <c r="D12" s="92"/>
      <c r="E12" s="6">
        <v>68</v>
      </c>
    </row>
    <row r="13" spans="1:6" ht="21.6" customHeight="1" x14ac:dyDescent="0.25">
      <c r="A13" s="13" t="s">
        <v>370</v>
      </c>
      <c r="B13" s="14" t="s">
        <v>53</v>
      </c>
      <c r="C13" s="82" t="s">
        <v>196</v>
      </c>
      <c r="D13" s="82"/>
      <c r="E13" s="6">
        <v>0</v>
      </c>
    </row>
    <row r="14" spans="1:6" ht="21.6" customHeight="1" x14ac:dyDescent="0.25">
      <c r="A14" s="83"/>
      <c r="B14" s="83"/>
      <c r="C14" s="106" t="s">
        <v>35</v>
      </c>
      <c r="D14" s="10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8" t="s">
        <v>371</v>
      </c>
      <c r="B16" s="88"/>
      <c r="C16" s="88"/>
      <c r="D16" s="88"/>
      <c r="E16" s="88"/>
      <c r="F16" s="15"/>
    </row>
    <row r="17" spans="1:6" ht="21.6" customHeight="1" x14ac:dyDescent="0.25">
      <c r="A17" s="1" t="s">
        <v>4</v>
      </c>
      <c r="B17" s="1" t="s">
        <v>27</v>
      </c>
      <c r="C17" s="81" t="s">
        <v>28</v>
      </c>
      <c r="D17" s="81"/>
      <c r="E17" s="5" t="s">
        <v>29</v>
      </c>
      <c r="F17" s="15"/>
    </row>
    <row r="18" spans="1:6" ht="21.6" customHeight="1" x14ac:dyDescent="0.25">
      <c r="A18" s="13" t="s">
        <v>372</v>
      </c>
      <c r="B18" s="14" t="s">
        <v>32</v>
      </c>
      <c r="C18" s="82" t="s">
        <v>33</v>
      </c>
      <c r="D18" s="82"/>
      <c r="E18" s="6">
        <v>2405</v>
      </c>
      <c r="F18" s="15"/>
    </row>
    <row r="19" spans="1:6" ht="21.6" customHeight="1" x14ac:dyDescent="0.25">
      <c r="A19" s="13" t="s">
        <v>373</v>
      </c>
      <c r="B19" s="14" t="s">
        <v>256</v>
      </c>
      <c r="C19" s="92" t="s">
        <v>33</v>
      </c>
      <c r="D19" s="92"/>
      <c r="E19" s="6">
        <v>68</v>
      </c>
      <c r="F19" s="15"/>
    </row>
    <row r="20" spans="1:6" ht="21.6" customHeight="1" x14ac:dyDescent="0.25">
      <c r="A20" s="13" t="s">
        <v>374</v>
      </c>
      <c r="B20" s="14" t="s">
        <v>53</v>
      </c>
      <c r="C20" s="82" t="s">
        <v>196</v>
      </c>
      <c r="D20" s="82"/>
      <c r="E20" s="6">
        <v>0</v>
      </c>
    </row>
    <row r="21" spans="1:6" ht="21.6" customHeight="1" x14ac:dyDescent="0.25">
      <c r="A21" s="83"/>
      <c r="B21" s="83"/>
      <c r="C21" s="106" t="s">
        <v>35</v>
      </c>
      <c r="D21" s="10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38" t="s">
        <v>375</v>
      </c>
      <c r="B23" s="138"/>
      <c r="C23" s="138"/>
      <c r="D23" s="138"/>
      <c r="E23" s="138"/>
      <c r="F23" s="15"/>
    </row>
    <row r="24" spans="1:6" ht="21.6" customHeight="1" x14ac:dyDescent="0.25">
      <c r="A24" s="41" t="s">
        <v>4</v>
      </c>
      <c r="B24" s="1" t="s">
        <v>27</v>
      </c>
      <c r="C24" s="81" t="s">
        <v>28</v>
      </c>
      <c r="D24" s="81"/>
      <c r="E24" s="5" t="s">
        <v>29</v>
      </c>
      <c r="F24" s="15"/>
    </row>
    <row r="25" spans="1:6" ht="21.6" customHeight="1" x14ac:dyDescent="0.25">
      <c r="A25" s="13" t="s">
        <v>376</v>
      </c>
      <c r="B25" s="14" t="s">
        <v>32</v>
      </c>
      <c r="C25" s="82" t="s">
        <v>33</v>
      </c>
      <c r="D25" s="82"/>
      <c r="E25" s="6">
        <v>2405</v>
      </c>
    </row>
    <row r="26" spans="1:6" ht="21.6" customHeight="1" x14ac:dyDescent="0.25">
      <c r="A26" s="13" t="s">
        <v>377</v>
      </c>
      <c r="B26" s="14" t="s">
        <v>53</v>
      </c>
      <c r="C26" s="82" t="s">
        <v>196</v>
      </c>
      <c r="D26" s="82"/>
      <c r="E26" s="6">
        <v>0</v>
      </c>
    </row>
    <row r="27" spans="1:6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94" t="s">
        <v>378</v>
      </c>
      <c r="B32" s="94"/>
      <c r="C32" s="94"/>
      <c r="D32" s="53"/>
    </row>
    <row r="33" spans="1:6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6" ht="21.6" customHeight="1" x14ac:dyDescent="0.25">
      <c r="A34" s="93" t="s">
        <v>67</v>
      </c>
      <c r="B34" s="93"/>
      <c r="C34" s="93"/>
    </row>
    <row r="35" spans="1:6" ht="21.6" customHeight="1" x14ac:dyDescent="0.25">
      <c r="A35" s="13" t="s">
        <v>252</v>
      </c>
      <c r="B35" s="14"/>
      <c r="C35" s="23">
        <v>78</v>
      </c>
      <c r="F35" s="45"/>
    </row>
    <row r="36" spans="1:6" ht="21.6" customHeight="1" x14ac:dyDescent="0.25">
      <c r="A36" s="13" t="s">
        <v>46</v>
      </c>
      <c r="B36" s="4"/>
      <c r="C36" s="23">
        <v>0</v>
      </c>
    </row>
    <row r="37" spans="1:6" ht="21.6" customHeight="1" x14ac:dyDescent="0.25">
      <c r="A37" s="13" t="s">
        <v>70</v>
      </c>
      <c r="B37" s="14" t="s">
        <v>71</v>
      </c>
      <c r="C37" s="23">
        <v>149</v>
      </c>
    </row>
    <row r="38" spans="1:6" ht="21.6" customHeight="1" x14ac:dyDescent="0.25">
      <c r="A38" s="25"/>
      <c r="B38" s="11" t="s">
        <v>73</v>
      </c>
      <c r="C38" s="23">
        <f>SUM(C35:C37)</f>
        <v>227</v>
      </c>
    </row>
    <row r="39" spans="1:6" ht="21.6" customHeight="1" x14ac:dyDescent="0.25">
      <c r="A39" s="93" t="s">
        <v>272</v>
      </c>
      <c r="B39" s="93"/>
      <c r="C39" s="93"/>
    </row>
    <row r="40" spans="1:6" ht="21.6" customHeight="1" x14ac:dyDescent="0.25">
      <c r="A40" s="93"/>
      <c r="B40" s="93"/>
      <c r="C40" s="93"/>
    </row>
    <row r="41" spans="1:6" ht="21.6" customHeight="1" x14ac:dyDescent="0.25">
      <c r="A41" s="13" t="s">
        <v>78</v>
      </c>
      <c r="B41" s="14"/>
      <c r="C41" s="23">
        <v>0</v>
      </c>
    </row>
    <row r="42" spans="1:6" ht="21.6" customHeight="1" x14ac:dyDescent="0.25">
      <c r="A42" s="13" t="s">
        <v>80</v>
      </c>
      <c r="B42" s="14"/>
      <c r="C42" s="23">
        <v>0</v>
      </c>
    </row>
    <row r="43" spans="1:6" ht="21.6" customHeight="1" x14ac:dyDescent="0.25">
      <c r="A43" s="13" t="s">
        <v>82</v>
      </c>
      <c r="B43" s="14"/>
      <c r="C43" s="23">
        <v>0</v>
      </c>
    </row>
    <row r="44" spans="1:6" ht="21.6" customHeight="1" x14ac:dyDescent="0.25">
      <c r="A44" s="13" t="s">
        <v>84</v>
      </c>
      <c r="B44" s="14"/>
      <c r="C44" s="23">
        <v>0</v>
      </c>
    </row>
    <row r="45" spans="1:6" ht="43.15" customHeight="1" x14ac:dyDescent="0.25">
      <c r="A45" s="13" t="s">
        <v>142</v>
      </c>
      <c r="B45" s="14"/>
      <c r="C45" s="23">
        <v>0</v>
      </c>
    </row>
    <row r="46" spans="1:6" ht="21.6" customHeight="1" x14ac:dyDescent="0.25">
      <c r="A46" s="13"/>
      <c r="B46" s="11" t="s">
        <v>86</v>
      </c>
      <c r="C46" s="23">
        <f>SUM(C41:C45)</f>
        <v>0</v>
      </c>
    </row>
    <row r="47" spans="1:6" ht="21.6" customHeight="1" x14ac:dyDescent="0.25">
      <c r="A47" s="93" t="s">
        <v>88</v>
      </c>
      <c r="B47" s="93"/>
      <c r="C47" s="93"/>
    </row>
    <row r="48" spans="1:6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54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3" t="s">
        <v>121</v>
      </c>
      <c r="B65" s="93"/>
      <c r="C65" s="93"/>
    </row>
    <row r="66" spans="1:42" ht="21.6" customHeight="1" x14ac:dyDescent="0.25">
      <c r="A66" s="13" t="s">
        <v>122</v>
      </c>
      <c r="B66" s="4"/>
      <c r="C66" s="23">
        <v>0</v>
      </c>
    </row>
    <row r="67" spans="1:42" ht="21.6" customHeight="1" x14ac:dyDescent="0.25">
      <c r="A67" s="25" t="s">
        <v>123</v>
      </c>
      <c r="B67" s="4" t="s">
        <v>124</v>
      </c>
      <c r="C67" s="23">
        <v>0</v>
      </c>
    </row>
    <row r="68" spans="1:42" ht="21.6" customHeight="1" x14ac:dyDescent="0.25">
      <c r="A68" s="13" t="s">
        <v>53</v>
      </c>
      <c r="B68" s="14" t="s">
        <v>125</v>
      </c>
      <c r="C68" s="23">
        <v>0</v>
      </c>
    </row>
    <row r="69" spans="1:42" ht="21.6" customHeight="1" x14ac:dyDescent="0.25">
      <c r="A69" s="13"/>
      <c r="B69" s="11" t="s">
        <v>126</v>
      </c>
      <c r="C69" s="23">
        <f>SUM(C66:C68)</f>
        <v>0</v>
      </c>
    </row>
    <row r="70" spans="1:42" ht="21.6" customHeight="1" x14ac:dyDescent="0.25">
      <c r="A70" s="93" t="s">
        <v>127</v>
      </c>
      <c r="B70" s="93"/>
      <c r="C70" s="93"/>
    </row>
    <row r="71" spans="1:42" ht="21.6" customHeight="1" x14ac:dyDescent="0.25">
      <c r="A71" s="13" t="s">
        <v>128</v>
      </c>
      <c r="B71" s="4" t="s">
        <v>129</v>
      </c>
      <c r="C71" s="23">
        <v>0</v>
      </c>
    </row>
    <row r="72" spans="1:42" ht="21.6" customHeight="1" x14ac:dyDescent="0.25">
      <c r="A72" s="7" t="s">
        <v>130</v>
      </c>
      <c r="B72" s="36" t="s">
        <v>131</v>
      </c>
      <c r="C72" s="23">
        <v>68</v>
      </c>
    </row>
    <row r="73" spans="1:42" ht="39.950000000000003" customHeight="1" x14ac:dyDescent="0.25">
      <c r="A73" s="13" t="s">
        <v>132</v>
      </c>
      <c r="B73" s="14" t="s">
        <v>296</v>
      </c>
      <c r="C73" s="23">
        <v>52</v>
      </c>
    </row>
    <row r="74" spans="1:42" ht="21.6" customHeight="1" x14ac:dyDescent="0.25">
      <c r="A74" s="13" t="s">
        <v>509</v>
      </c>
      <c r="B74" s="42" t="s">
        <v>510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136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3" t="s">
        <v>138</v>
      </c>
      <c r="B77" s="93"/>
      <c r="C77" s="93"/>
    </row>
    <row r="78" spans="1:42" ht="21.6" customHeight="1" x14ac:dyDescent="0.25">
      <c r="A78" s="25" t="s">
        <v>139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140</v>
      </c>
      <c r="B79" s="4"/>
      <c r="C79" s="6">
        <v>0</v>
      </c>
    </row>
    <row r="80" spans="1:42" ht="21.6" customHeight="1" x14ac:dyDescent="0.25">
      <c r="A80" s="25" t="s">
        <v>141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142</v>
      </c>
      <c r="B81" s="4"/>
      <c r="C81" s="6">
        <v>0</v>
      </c>
    </row>
    <row r="82" spans="1:42" ht="43.15" customHeight="1" x14ac:dyDescent="0.25">
      <c r="A82" s="13" t="s">
        <v>143</v>
      </c>
      <c r="B82" s="4"/>
      <c r="C82" s="6">
        <v>0</v>
      </c>
    </row>
    <row r="83" spans="1:42" ht="21.6" customHeight="1" x14ac:dyDescent="0.25">
      <c r="A83" s="25"/>
      <c r="B83" s="27" t="s">
        <v>144</v>
      </c>
      <c r="C83" s="6">
        <f>C78+C79+C80+C81+C82</f>
        <v>-933</v>
      </c>
    </row>
    <row r="84" spans="1:42" ht="21.6" customHeight="1" x14ac:dyDescent="0.25">
      <c r="A84" s="13"/>
      <c r="B84" s="11" t="s">
        <v>145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40" t="s">
        <v>379</v>
      </c>
      <c r="B87" s="140"/>
      <c r="C87" s="140"/>
      <c r="D87" s="140"/>
      <c r="E87" s="140"/>
    </row>
    <row r="88" spans="1:42" ht="21.6" customHeight="1" x14ac:dyDescent="0.25">
      <c r="A88" s="97" t="s">
        <v>147</v>
      </c>
      <c r="B88" s="97"/>
      <c r="C88" s="97" t="s">
        <v>28</v>
      </c>
      <c r="D88" s="97"/>
      <c r="E88" s="28" t="s">
        <v>29</v>
      </c>
    </row>
    <row r="89" spans="1:42" ht="43.15" customHeight="1" x14ac:dyDescent="0.25">
      <c r="A89" s="100" t="s">
        <v>127</v>
      </c>
      <c r="B89" s="101"/>
      <c r="C89" s="92" t="s">
        <v>380</v>
      </c>
      <c r="D89" s="92"/>
      <c r="E89" s="23">
        <v>150</v>
      </c>
    </row>
    <row r="90" spans="1:42" ht="21.6" customHeight="1" x14ac:dyDescent="0.25">
      <c r="A90" s="102"/>
      <c r="B90" s="103"/>
      <c r="C90" s="82" t="s">
        <v>515</v>
      </c>
      <c r="D90" s="82"/>
      <c r="E90" s="23">
        <v>500</v>
      </c>
    </row>
    <row r="91" spans="1:42" ht="39.950000000000003" customHeight="1" x14ac:dyDescent="0.25">
      <c r="A91" s="104"/>
      <c r="B91" s="105"/>
      <c r="C91" s="108" t="s">
        <v>527</v>
      </c>
      <c r="D91" s="128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8" t="s">
        <v>148</v>
      </c>
      <c r="B92" s="98"/>
      <c r="C92" s="82"/>
      <c r="D92" s="82"/>
      <c r="E92" s="23">
        <f>C84</f>
        <v>347</v>
      </c>
    </row>
    <row r="93" spans="1:42" ht="21.6" customHeight="1" x14ac:dyDescent="0.25">
      <c r="A93" s="98"/>
      <c r="B93" s="98"/>
      <c r="C93" s="139" t="s">
        <v>149</v>
      </c>
      <c r="D93" s="139"/>
      <c r="E93" s="6">
        <f>('October 2025 - December 2025'!E112+E14)-SUM(E89:E92)</f>
        <v>16850.7</v>
      </c>
    </row>
    <row r="94" spans="1:42" ht="21.6" customHeight="1" x14ac:dyDescent="0.25"/>
    <row r="95" spans="1:42" ht="21.6" customHeight="1" x14ac:dyDescent="0.25">
      <c r="A95" s="97" t="s">
        <v>381</v>
      </c>
      <c r="B95" s="97"/>
      <c r="C95" s="97"/>
      <c r="D95" s="97"/>
      <c r="E95" s="97"/>
    </row>
    <row r="96" spans="1:42" ht="21.6" customHeight="1" x14ac:dyDescent="0.25">
      <c r="A96" s="97" t="s">
        <v>147</v>
      </c>
      <c r="B96" s="97"/>
      <c r="C96" s="97" t="s">
        <v>28</v>
      </c>
      <c r="D96" s="97"/>
      <c r="E96" s="28" t="s">
        <v>29</v>
      </c>
    </row>
    <row r="97" spans="1:42" ht="21.6" customHeight="1" x14ac:dyDescent="0.25">
      <c r="A97" s="98" t="s">
        <v>382</v>
      </c>
      <c r="B97" s="98"/>
      <c r="C97" s="82"/>
      <c r="D97" s="82"/>
      <c r="E97" s="6">
        <f>E93</f>
        <v>16850.7</v>
      </c>
    </row>
    <row r="98" spans="1:42" ht="21.6" customHeight="1" x14ac:dyDescent="0.25">
      <c r="A98" s="100" t="s">
        <v>127</v>
      </c>
      <c r="B98" s="101"/>
      <c r="C98" s="82" t="s">
        <v>344</v>
      </c>
      <c r="D98" s="82"/>
      <c r="E98" s="23">
        <v>0</v>
      </c>
    </row>
    <row r="99" spans="1:42" ht="21.6" customHeight="1" x14ac:dyDescent="0.25">
      <c r="A99" s="102"/>
      <c r="B99" s="103"/>
      <c r="C99" s="82" t="s">
        <v>515</v>
      </c>
      <c r="D99" s="82"/>
      <c r="E99" s="23">
        <v>500</v>
      </c>
    </row>
    <row r="100" spans="1:42" ht="39.950000000000003" customHeight="1" x14ac:dyDescent="0.25">
      <c r="A100" s="104"/>
      <c r="B100" s="105"/>
      <c r="C100" s="108" t="s">
        <v>527</v>
      </c>
      <c r="D100" s="128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8" t="s">
        <v>148</v>
      </c>
      <c r="B101" s="98"/>
      <c r="C101" s="82"/>
      <c r="D101" s="82"/>
      <c r="E101" s="23">
        <f>C84</f>
        <v>347</v>
      </c>
    </row>
    <row r="102" spans="1:42" ht="21.6" customHeight="1" x14ac:dyDescent="0.25">
      <c r="A102" s="95"/>
      <c r="B102" s="95"/>
      <c r="C102" s="141" t="s">
        <v>158</v>
      </c>
      <c r="D102" s="141"/>
      <c r="E102" s="6">
        <f>(E21+E97)-SUM(E98:E101)</f>
        <v>18476.7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40" t="s">
        <v>383</v>
      </c>
      <c r="B105" s="140"/>
      <c r="C105" s="140"/>
      <c r="D105" s="140"/>
      <c r="E105" s="140"/>
    </row>
    <row r="106" spans="1:42" ht="21.6" customHeight="1" x14ac:dyDescent="0.25">
      <c r="A106" s="97" t="s">
        <v>147</v>
      </c>
      <c r="B106" s="97"/>
      <c r="C106" s="97" t="s">
        <v>28</v>
      </c>
      <c r="D106" s="97"/>
      <c r="E106" s="28" t="s">
        <v>29</v>
      </c>
    </row>
    <row r="107" spans="1:42" ht="21.6" customHeight="1" x14ac:dyDescent="0.25">
      <c r="A107" s="98" t="s">
        <v>384</v>
      </c>
      <c r="B107" s="98"/>
      <c r="C107" s="82"/>
      <c r="D107" s="82"/>
      <c r="E107" s="6">
        <f>E102</f>
        <v>18476.7</v>
      </c>
    </row>
    <row r="108" spans="1:42" ht="21.6" customHeight="1" x14ac:dyDescent="0.25">
      <c r="A108" s="100" t="s">
        <v>127</v>
      </c>
      <c r="B108" s="101"/>
      <c r="C108" s="92" t="s">
        <v>344</v>
      </c>
      <c r="D108" s="92"/>
      <c r="E108" s="23">
        <v>0</v>
      </c>
    </row>
    <row r="109" spans="1:42" ht="21.6" customHeight="1" x14ac:dyDescent="0.25">
      <c r="A109" s="102"/>
      <c r="B109" s="103"/>
      <c r="C109" s="82" t="s">
        <v>515</v>
      </c>
      <c r="D109" s="82"/>
      <c r="E109" s="23">
        <v>500</v>
      </c>
    </row>
    <row r="110" spans="1:42" ht="39.950000000000003" customHeight="1" x14ac:dyDescent="0.25">
      <c r="A110" s="104"/>
      <c r="B110" s="105"/>
      <c r="C110" s="108" t="s">
        <v>527</v>
      </c>
      <c r="D110" s="128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42" ht="21.6" customHeight="1" x14ac:dyDescent="0.25">
      <c r="A112" s="98"/>
      <c r="B112" s="98"/>
      <c r="C112" s="141" t="s">
        <v>158</v>
      </c>
      <c r="D112" s="141"/>
      <c r="E112" s="6">
        <f>(E27+E107)-SUM(E108:E111)</f>
        <v>20034.7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topLeftCell="A94" zoomScaleNormal="100" workbookViewId="0">
      <selection activeCell="E99" sqref="E9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5" t="s">
        <v>385</v>
      </c>
      <c r="B1" s="75"/>
      <c r="C1" s="75"/>
      <c r="D1" s="75"/>
      <c r="E1" s="75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175</v>
      </c>
      <c r="C3" s="6">
        <f>E112</f>
        <v>25179.7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13" t="s">
        <v>22</v>
      </c>
      <c r="B4" s="113"/>
      <c r="C4" s="6">
        <f>SUM(C3)</f>
        <v>25179.7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106" t="s">
        <v>23</v>
      </c>
      <c r="B5" s="10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2" t="s">
        <v>386</v>
      </c>
      <c r="B8" s="142"/>
      <c r="C8" s="142"/>
      <c r="D8" s="142"/>
      <c r="E8" s="14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3" t="s">
        <v>28</v>
      </c>
      <c r="D9" s="143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387</v>
      </c>
      <c r="B10" s="14" t="s">
        <v>32</v>
      </c>
      <c r="C10" s="82" t="s">
        <v>33</v>
      </c>
      <c r="D10" s="8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388</v>
      </c>
      <c r="B11" s="14" t="s">
        <v>256</v>
      </c>
      <c r="C11" s="92" t="s">
        <v>33</v>
      </c>
      <c r="D11" s="92"/>
      <c r="E11" s="6">
        <v>68</v>
      </c>
    </row>
    <row r="12" spans="1:33" ht="21.6" customHeight="1" x14ac:dyDescent="0.25">
      <c r="A12" s="13" t="s">
        <v>389</v>
      </c>
      <c r="B12" s="14" t="s">
        <v>53</v>
      </c>
      <c r="C12" s="82" t="s">
        <v>196</v>
      </c>
      <c r="D12" s="82"/>
      <c r="E12" s="6">
        <v>0</v>
      </c>
    </row>
    <row r="13" spans="1:33" ht="21.6" customHeight="1" x14ac:dyDescent="0.25">
      <c r="A13" s="83"/>
      <c r="B13" s="83"/>
      <c r="C13" s="106" t="s">
        <v>35</v>
      </c>
      <c r="D13" s="10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42" t="s">
        <v>390</v>
      </c>
      <c r="B15" s="142"/>
      <c r="C15" s="142"/>
      <c r="D15" s="142"/>
      <c r="E15" s="14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27</v>
      </c>
      <c r="C16" s="143" t="s">
        <v>28</v>
      </c>
      <c r="D16" s="143"/>
      <c r="E16" s="56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391</v>
      </c>
      <c r="B17" s="14" t="s">
        <v>32</v>
      </c>
      <c r="C17" s="82" t="s">
        <v>33</v>
      </c>
      <c r="D17" s="8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392</v>
      </c>
      <c r="B18" s="14" t="s">
        <v>256</v>
      </c>
      <c r="C18" s="92" t="s">
        <v>33</v>
      </c>
      <c r="D18" s="92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393</v>
      </c>
      <c r="B19" s="14" t="s">
        <v>256</v>
      </c>
      <c r="C19" s="92" t="s">
        <v>33</v>
      </c>
      <c r="D19" s="92"/>
      <c r="E19" s="6">
        <v>68</v>
      </c>
    </row>
    <row r="20" spans="1:33" ht="21.6" customHeight="1" x14ac:dyDescent="0.25">
      <c r="A20" s="13" t="s">
        <v>394</v>
      </c>
      <c r="B20" s="14" t="s">
        <v>53</v>
      </c>
      <c r="C20" s="82" t="s">
        <v>196</v>
      </c>
      <c r="D20" s="82"/>
      <c r="E20" s="6">
        <v>0</v>
      </c>
    </row>
    <row r="21" spans="1:33" ht="21.6" customHeight="1" x14ac:dyDescent="0.25">
      <c r="A21" s="83"/>
      <c r="B21" s="83"/>
      <c r="C21" s="106" t="s">
        <v>35</v>
      </c>
      <c r="D21" s="10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42" t="s">
        <v>395</v>
      </c>
      <c r="B23" s="142"/>
      <c r="C23" s="142"/>
      <c r="D23" s="142"/>
      <c r="E23" s="14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27</v>
      </c>
      <c r="C24" s="143" t="s">
        <v>28</v>
      </c>
      <c r="D24" s="143"/>
      <c r="E24" s="56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396</v>
      </c>
      <c r="B25" s="14" t="s">
        <v>32</v>
      </c>
      <c r="C25" s="82" t="s">
        <v>33</v>
      </c>
      <c r="D25" s="8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397</v>
      </c>
      <c r="B26" s="14" t="s">
        <v>53</v>
      </c>
      <c r="C26" s="82" t="s">
        <v>196</v>
      </c>
      <c r="D26" s="82"/>
      <c r="E26" s="6">
        <v>0</v>
      </c>
    </row>
    <row r="27" spans="1:33" ht="21.6" customHeight="1" x14ac:dyDescent="0.25">
      <c r="A27" s="83"/>
      <c r="B27" s="83"/>
      <c r="C27" s="106" t="s">
        <v>35</v>
      </c>
      <c r="D27" s="10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94" t="s">
        <v>398</v>
      </c>
      <c r="B32" s="94"/>
      <c r="C32" s="94"/>
    </row>
    <row r="33" spans="1:7" ht="21.6" customHeight="1" x14ac:dyDescent="0.25">
      <c r="A33" s="22" t="s">
        <v>27</v>
      </c>
      <c r="B33" s="22" t="s">
        <v>28</v>
      </c>
      <c r="C33" s="9" t="s">
        <v>29</v>
      </c>
      <c r="D33" s="20"/>
    </row>
    <row r="34" spans="1:7" ht="21.6" customHeight="1" x14ac:dyDescent="0.25">
      <c r="A34" s="93" t="s">
        <v>67</v>
      </c>
      <c r="B34" s="93"/>
      <c r="C34" s="93"/>
    </row>
    <row r="35" spans="1:7" ht="21.6" customHeight="1" x14ac:dyDescent="0.25">
      <c r="A35" s="13" t="s">
        <v>252</v>
      </c>
      <c r="B35" s="14"/>
      <c r="C35" s="23">
        <v>78</v>
      </c>
      <c r="G35" s="45"/>
    </row>
    <row r="36" spans="1:7" ht="21.6" customHeight="1" x14ac:dyDescent="0.25">
      <c r="A36" s="13" t="s">
        <v>46</v>
      </c>
      <c r="B36" s="4"/>
      <c r="C36" s="23">
        <v>0</v>
      </c>
    </row>
    <row r="37" spans="1:7" ht="21.6" customHeight="1" x14ac:dyDescent="0.25">
      <c r="A37" s="13" t="s">
        <v>70</v>
      </c>
      <c r="B37" s="14" t="s">
        <v>71</v>
      </c>
      <c r="C37" s="23">
        <v>149</v>
      </c>
    </row>
    <row r="38" spans="1:7" ht="21.6" customHeight="1" x14ac:dyDescent="0.25">
      <c r="A38" s="25"/>
      <c r="B38" s="11" t="s">
        <v>73</v>
      </c>
      <c r="C38" s="23">
        <f>SUM(C35:C37)</f>
        <v>227</v>
      </c>
    </row>
    <row r="39" spans="1:7" ht="21.6" customHeight="1" x14ac:dyDescent="0.25">
      <c r="A39" s="93" t="s">
        <v>272</v>
      </c>
      <c r="B39" s="93"/>
      <c r="C39" s="93"/>
    </row>
    <row r="40" spans="1:7" ht="21.6" customHeight="1" x14ac:dyDescent="0.25">
      <c r="A40" s="93"/>
      <c r="B40" s="93"/>
      <c r="C40" s="93"/>
    </row>
    <row r="41" spans="1:7" ht="21.6" customHeight="1" x14ac:dyDescent="0.25">
      <c r="A41" s="13" t="s">
        <v>78</v>
      </c>
      <c r="B41" s="14"/>
      <c r="C41" s="23">
        <v>0</v>
      </c>
    </row>
    <row r="42" spans="1:7" ht="21.6" customHeight="1" x14ac:dyDescent="0.25">
      <c r="A42" s="13" t="s">
        <v>80</v>
      </c>
      <c r="B42" s="14"/>
      <c r="C42" s="23">
        <v>0</v>
      </c>
    </row>
    <row r="43" spans="1:7" ht="21.6" customHeight="1" x14ac:dyDescent="0.25">
      <c r="A43" s="13" t="s">
        <v>82</v>
      </c>
      <c r="B43" s="14"/>
      <c r="C43" s="23">
        <v>0</v>
      </c>
    </row>
    <row r="44" spans="1:7" ht="21.6" customHeight="1" x14ac:dyDescent="0.25">
      <c r="A44" s="13" t="s">
        <v>84</v>
      </c>
      <c r="B44" s="14"/>
      <c r="C44" s="23">
        <v>0</v>
      </c>
    </row>
    <row r="45" spans="1:7" ht="43.15" customHeight="1" x14ac:dyDescent="0.25">
      <c r="A45" s="13" t="s">
        <v>142</v>
      </c>
      <c r="B45" s="14"/>
      <c r="C45" s="23">
        <v>0</v>
      </c>
    </row>
    <row r="46" spans="1:7" ht="21.6" customHeight="1" x14ac:dyDescent="0.25">
      <c r="A46" s="13"/>
      <c r="B46" s="11" t="s">
        <v>86</v>
      </c>
      <c r="C46" s="23">
        <f>SUM(C41:C45)</f>
        <v>0</v>
      </c>
    </row>
    <row r="47" spans="1:7" ht="21.6" customHeight="1" x14ac:dyDescent="0.25">
      <c r="A47" s="93" t="s">
        <v>88</v>
      </c>
      <c r="B47" s="93"/>
      <c r="C47" s="93"/>
    </row>
    <row r="48" spans="1:7" ht="21.6" customHeight="1" x14ac:dyDescent="0.25">
      <c r="A48" s="13" t="s">
        <v>90</v>
      </c>
      <c r="B48" s="14" t="s">
        <v>91</v>
      </c>
      <c r="C48" s="23">
        <v>0</v>
      </c>
    </row>
    <row r="49" spans="1:3" ht="21.6" customHeight="1" x14ac:dyDescent="0.25">
      <c r="A49" s="13" t="s">
        <v>93</v>
      </c>
      <c r="B49" s="14" t="s">
        <v>94</v>
      </c>
      <c r="C49" s="23">
        <v>0</v>
      </c>
    </row>
    <row r="50" spans="1:3" ht="21.6" customHeight="1" x14ac:dyDescent="0.25">
      <c r="A50" s="13"/>
      <c r="B50" s="11" t="s">
        <v>96</v>
      </c>
      <c r="C50" s="23">
        <f>SUM(C48:C49)</f>
        <v>0</v>
      </c>
    </row>
    <row r="51" spans="1:3" ht="21.6" customHeight="1" x14ac:dyDescent="0.25">
      <c r="A51" s="93" t="s">
        <v>98</v>
      </c>
      <c r="B51" s="93"/>
      <c r="C51" s="93"/>
    </row>
    <row r="52" spans="1:3" ht="21.6" customHeight="1" x14ac:dyDescent="0.25">
      <c r="A52" s="13" t="s">
        <v>100</v>
      </c>
      <c r="B52" s="14" t="s">
        <v>101</v>
      </c>
      <c r="C52" s="23">
        <v>0</v>
      </c>
    </row>
    <row r="53" spans="1:3" ht="21.6" customHeight="1" x14ac:dyDescent="0.25">
      <c r="A53" s="25"/>
      <c r="B53" s="14" t="s">
        <v>103</v>
      </c>
      <c r="C53" s="23">
        <v>0</v>
      </c>
    </row>
    <row r="54" spans="1:3" ht="21.6" customHeight="1" x14ac:dyDescent="0.25">
      <c r="A54" s="25"/>
      <c r="B54" s="14" t="s">
        <v>105</v>
      </c>
      <c r="C54" s="23">
        <v>0</v>
      </c>
    </row>
    <row r="55" spans="1:3" ht="21.6" customHeight="1" x14ac:dyDescent="0.25">
      <c r="A55" s="25"/>
      <c r="B55" s="11" t="s">
        <v>107</v>
      </c>
      <c r="C55" s="23">
        <f>SUM(C52:C54)</f>
        <v>0</v>
      </c>
    </row>
    <row r="56" spans="1:3" ht="21.6" customHeight="1" x14ac:dyDescent="0.25">
      <c r="A56" s="93" t="s">
        <v>108</v>
      </c>
      <c r="B56" s="93"/>
      <c r="C56" s="93"/>
    </row>
    <row r="57" spans="1:3" ht="21.6" customHeight="1" x14ac:dyDescent="0.25">
      <c r="A57" s="13" t="s">
        <v>109</v>
      </c>
      <c r="B57" s="14" t="s">
        <v>110</v>
      </c>
      <c r="C57" s="23">
        <v>0</v>
      </c>
    </row>
    <row r="58" spans="1:3" ht="21.6" customHeight="1" x14ac:dyDescent="0.25">
      <c r="A58" s="25"/>
      <c r="B58" s="11" t="s">
        <v>111</v>
      </c>
      <c r="C58" s="23">
        <f>SUM(C57)</f>
        <v>0</v>
      </c>
    </row>
    <row r="59" spans="1:3" ht="21.6" customHeight="1" x14ac:dyDescent="0.25">
      <c r="A59" s="93" t="s">
        <v>112</v>
      </c>
      <c r="B59" s="93"/>
      <c r="C59" s="93"/>
    </row>
    <row r="60" spans="1:3" ht="43.15" customHeight="1" x14ac:dyDescent="0.25">
      <c r="A60" s="13" t="s">
        <v>273</v>
      </c>
      <c r="B60" s="14" t="s">
        <v>114</v>
      </c>
      <c r="C60" s="23">
        <v>0</v>
      </c>
    </row>
    <row r="61" spans="1:3" ht="21.6" customHeight="1" x14ac:dyDescent="0.25">
      <c r="A61" s="13" t="s">
        <v>115</v>
      </c>
      <c r="B61" s="14" t="s">
        <v>116</v>
      </c>
      <c r="C61" s="23">
        <v>0</v>
      </c>
    </row>
    <row r="62" spans="1:3" ht="43.15" customHeight="1" x14ac:dyDescent="0.25">
      <c r="A62" s="13" t="s">
        <v>117</v>
      </c>
      <c r="B62" s="14" t="s">
        <v>118</v>
      </c>
      <c r="C62" s="23">
        <v>0</v>
      </c>
    </row>
    <row r="63" spans="1:3" ht="21.6" customHeight="1" x14ac:dyDescent="0.25">
      <c r="A63" s="13" t="s">
        <v>119</v>
      </c>
      <c r="B63" s="14" t="s">
        <v>119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3" t="s">
        <v>121</v>
      </c>
      <c r="B65" s="93"/>
      <c r="C65" s="93"/>
    </row>
    <row r="66" spans="1:10" ht="21.6" customHeight="1" x14ac:dyDescent="0.25">
      <c r="A66" s="13" t="s">
        <v>122</v>
      </c>
      <c r="B66" s="4"/>
      <c r="C66" s="54">
        <v>0</v>
      </c>
    </row>
    <row r="67" spans="1:10" ht="21.6" customHeight="1" x14ac:dyDescent="0.25">
      <c r="A67" s="25" t="s">
        <v>123</v>
      </c>
      <c r="B67" s="4" t="s">
        <v>124</v>
      </c>
      <c r="C67" s="54">
        <v>0</v>
      </c>
    </row>
    <row r="68" spans="1:10" ht="21.6" customHeight="1" x14ac:dyDescent="0.25">
      <c r="A68" s="13" t="s">
        <v>53</v>
      </c>
      <c r="B68" s="14" t="s">
        <v>125</v>
      </c>
      <c r="C68" s="54">
        <v>0</v>
      </c>
    </row>
    <row r="69" spans="1:10" ht="21.6" customHeight="1" x14ac:dyDescent="0.25">
      <c r="A69" s="13"/>
      <c r="B69" s="11" t="s">
        <v>126</v>
      </c>
      <c r="C69" s="54">
        <f>SUM(C66:C68)</f>
        <v>0</v>
      </c>
    </row>
    <row r="70" spans="1:10" ht="21.6" customHeight="1" x14ac:dyDescent="0.25">
      <c r="A70" s="93" t="s">
        <v>127</v>
      </c>
      <c r="B70" s="93"/>
      <c r="C70" s="93"/>
    </row>
    <row r="71" spans="1:10" ht="21.6" customHeight="1" x14ac:dyDescent="0.25">
      <c r="A71" s="13" t="s">
        <v>128</v>
      </c>
      <c r="B71" s="4" t="s">
        <v>129</v>
      </c>
      <c r="C71" s="23">
        <v>0</v>
      </c>
    </row>
    <row r="72" spans="1:10" ht="21.6" customHeight="1" x14ac:dyDescent="0.25">
      <c r="A72" s="7" t="s">
        <v>130</v>
      </c>
      <c r="B72" s="36" t="s">
        <v>131</v>
      </c>
      <c r="C72" s="23">
        <v>68</v>
      </c>
    </row>
    <row r="73" spans="1:10" ht="39.950000000000003" customHeight="1" x14ac:dyDescent="0.25">
      <c r="A73" s="13" t="s">
        <v>132</v>
      </c>
      <c r="B73" s="14" t="s">
        <v>296</v>
      </c>
      <c r="C73" s="23">
        <v>52</v>
      </c>
    </row>
    <row r="74" spans="1:10" ht="21.6" customHeight="1" x14ac:dyDescent="0.25">
      <c r="A74" s="13" t="s">
        <v>509</v>
      </c>
      <c r="B74" s="42" t="s">
        <v>510</v>
      </c>
      <c r="C74" s="23">
        <v>0</v>
      </c>
      <c r="H74"/>
      <c r="J74" s="31"/>
    </row>
    <row r="75" spans="1:10" ht="21.6" customHeight="1" x14ac:dyDescent="0.25">
      <c r="A75" s="25"/>
      <c r="B75" s="27" t="s">
        <v>136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3" t="s">
        <v>138</v>
      </c>
      <c r="B77" s="93"/>
      <c r="C77" s="93"/>
    </row>
    <row r="78" spans="1:10" ht="21.6" customHeight="1" x14ac:dyDescent="0.25">
      <c r="A78" s="25" t="s">
        <v>139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140</v>
      </c>
      <c r="B79" s="4"/>
      <c r="C79" s="6">
        <v>0</v>
      </c>
    </row>
    <row r="80" spans="1:10" ht="21.6" customHeight="1" x14ac:dyDescent="0.25">
      <c r="A80" s="25" t="s">
        <v>141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142</v>
      </c>
      <c r="B81" s="4"/>
      <c r="C81" s="6">
        <v>0</v>
      </c>
    </row>
    <row r="82" spans="1:8" ht="43.15" customHeight="1" x14ac:dyDescent="0.25">
      <c r="A82" s="13" t="s">
        <v>143</v>
      </c>
      <c r="B82" s="4"/>
      <c r="C82" s="6">
        <v>0</v>
      </c>
    </row>
    <row r="83" spans="1:8" ht="21.6" customHeight="1" x14ac:dyDescent="0.25">
      <c r="A83" s="25"/>
      <c r="B83" s="27" t="s">
        <v>144</v>
      </c>
      <c r="C83" s="6">
        <f>C78+C79+C80+C81+C82</f>
        <v>0</v>
      </c>
    </row>
    <row r="84" spans="1:8" ht="21.6" customHeight="1" x14ac:dyDescent="0.25">
      <c r="A84" s="13"/>
      <c r="B84" s="11" t="s">
        <v>145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7" t="s">
        <v>399</v>
      </c>
      <c r="B87" s="137"/>
      <c r="C87" s="137"/>
      <c r="D87" s="137"/>
      <c r="E87" s="137"/>
      <c r="H87"/>
    </row>
    <row r="88" spans="1:8" ht="21.6" customHeight="1" x14ac:dyDescent="0.25">
      <c r="A88" s="136" t="s">
        <v>147</v>
      </c>
      <c r="B88" s="136"/>
      <c r="C88" s="136" t="s">
        <v>28</v>
      </c>
      <c r="D88" s="136"/>
      <c r="E88" s="50" t="s">
        <v>29</v>
      </c>
      <c r="H88"/>
    </row>
    <row r="89" spans="1:8" ht="43.15" customHeight="1" x14ac:dyDescent="0.25">
      <c r="A89" s="100" t="s">
        <v>127</v>
      </c>
      <c r="B89" s="101"/>
      <c r="C89" s="92" t="s">
        <v>300</v>
      </c>
      <c r="D89" s="92"/>
      <c r="E89" s="23">
        <v>150</v>
      </c>
      <c r="H89"/>
    </row>
    <row r="90" spans="1:8" ht="21.6" customHeight="1" x14ac:dyDescent="0.25">
      <c r="A90" s="102"/>
      <c r="B90" s="103"/>
      <c r="C90" s="116" t="s">
        <v>515</v>
      </c>
      <c r="D90" s="82"/>
      <c r="E90" s="23">
        <v>500</v>
      </c>
      <c r="H90"/>
    </row>
    <row r="91" spans="1:8" ht="39.950000000000003" customHeight="1" x14ac:dyDescent="0.25">
      <c r="A91" s="104"/>
      <c r="B91" s="105"/>
      <c r="C91" s="108" t="s">
        <v>527</v>
      </c>
      <c r="D91" s="128"/>
      <c r="E91" s="23">
        <v>0</v>
      </c>
    </row>
    <row r="92" spans="1:8" ht="21.6" customHeight="1" x14ac:dyDescent="0.25">
      <c r="A92" s="98" t="s">
        <v>148</v>
      </c>
      <c r="B92" s="98"/>
      <c r="C92" s="82"/>
      <c r="D92" s="82"/>
      <c r="E92" s="23">
        <f>C84</f>
        <v>347</v>
      </c>
      <c r="H92"/>
    </row>
    <row r="93" spans="1:8" ht="21.6" customHeight="1" x14ac:dyDescent="0.25">
      <c r="A93" s="98"/>
      <c r="B93" s="98"/>
      <c r="C93" s="96" t="s">
        <v>149</v>
      </c>
      <c r="D93" s="96"/>
      <c r="E93" s="6">
        <f>('January 2026 - March 2026'!E112+E13)-SUM(E89:E92)</f>
        <v>21510.7</v>
      </c>
      <c r="H93"/>
    </row>
    <row r="94" spans="1:8" ht="21.6" customHeight="1" x14ac:dyDescent="0.25">
      <c r="H94"/>
    </row>
    <row r="95" spans="1:8" ht="21.6" customHeight="1" x14ac:dyDescent="0.25">
      <c r="A95" s="137" t="s">
        <v>400</v>
      </c>
      <c r="B95" s="137"/>
      <c r="C95" s="137"/>
      <c r="D95" s="137"/>
      <c r="E95" s="137"/>
      <c r="H95"/>
    </row>
    <row r="96" spans="1:8" ht="21.6" customHeight="1" x14ac:dyDescent="0.25">
      <c r="A96" s="136" t="s">
        <v>147</v>
      </c>
      <c r="B96" s="136"/>
      <c r="C96" s="136" t="s">
        <v>28</v>
      </c>
      <c r="D96" s="136"/>
      <c r="E96" s="50" t="s">
        <v>29</v>
      </c>
      <c r="H96"/>
    </row>
    <row r="97" spans="1:8" ht="21.6" customHeight="1" x14ac:dyDescent="0.25">
      <c r="A97" s="98" t="s">
        <v>401</v>
      </c>
      <c r="B97" s="98"/>
      <c r="C97" s="82"/>
      <c r="D97" s="82"/>
      <c r="E97" s="6">
        <f>E93</f>
        <v>21510.7</v>
      </c>
      <c r="H97"/>
    </row>
    <row r="98" spans="1:8" ht="90" customHeight="1" x14ac:dyDescent="0.25">
      <c r="A98" s="100" t="s">
        <v>127</v>
      </c>
      <c r="B98" s="101"/>
      <c r="C98" s="92" t="s">
        <v>402</v>
      </c>
      <c r="D98" s="92"/>
      <c r="E98" s="23">
        <v>150</v>
      </c>
      <c r="H98"/>
    </row>
    <row r="99" spans="1:8" ht="21.6" customHeight="1" x14ac:dyDescent="0.25">
      <c r="A99" s="102"/>
      <c r="B99" s="103"/>
      <c r="C99" s="116" t="s">
        <v>518</v>
      </c>
      <c r="D99" s="82"/>
      <c r="E99" s="23">
        <v>433</v>
      </c>
      <c r="H99"/>
    </row>
    <row r="100" spans="1:8" ht="39.950000000000003" customHeight="1" x14ac:dyDescent="0.25">
      <c r="A100" s="104"/>
      <c r="B100" s="105"/>
      <c r="C100" s="108" t="s">
        <v>527</v>
      </c>
      <c r="D100" s="128"/>
      <c r="E100" s="23">
        <v>0</v>
      </c>
    </row>
    <row r="101" spans="1:8" ht="21.6" customHeight="1" x14ac:dyDescent="0.25">
      <c r="A101" s="98" t="s">
        <v>148</v>
      </c>
      <c r="B101" s="98"/>
      <c r="C101" s="82"/>
      <c r="D101" s="82"/>
      <c r="E101" s="23">
        <f>C84</f>
        <v>347</v>
      </c>
      <c r="H101"/>
    </row>
    <row r="102" spans="1:8" ht="21.6" customHeight="1" x14ac:dyDescent="0.25">
      <c r="A102" s="95"/>
      <c r="B102" s="95"/>
      <c r="C102" s="106" t="s">
        <v>158</v>
      </c>
      <c r="D102" s="106"/>
      <c r="E102" s="6">
        <f>(E21+E97)-SUM(E98:E101)</f>
        <v>23121.7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37" t="s">
        <v>403</v>
      </c>
      <c r="B105" s="137"/>
      <c r="C105" s="137"/>
      <c r="D105" s="137"/>
      <c r="E105" s="137"/>
      <c r="H105"/>
    </row>
    <row r="106" spans="1:8" ht="21.6" customHeight="1" x14ac:dyDescent="0.25">
      <c r="A106" s="136" t="s">
        <v>147</v>
      </c>
      <c r="B106" s="136"/>
      <c r="C106" s="136" t="s">
        <v>28</v>
      </c>
      <c r="D106" s="136"/>
      <c r="E106" s="50" t="s">
        <v>29</v>
      </c>
      <c r="H106"/>
    </row>
    <row r="107" spans="1:8" ht="21.6" customHeight="1" x14ac:dyDescent="0.25">
      <c r="A107" s="98" t="s">
        <v>404</v>
      </c>
      <c r="B107" s="98"/>
      <c r="C107" s="82"/>
      <c r="D107" s="82"/>
      <c r="E107" s="6">
        <f>E102</f>
        <v>23121.7</v>
      </c>
      <c r="H107"/>
    </row>
    <row r="108" spans="1:8" ht="21.6" customHeight="1" x14ac:dyDescent="0.25">
      <c r="A108" s="100" t="s">
        <v>127</v>
      </c>
      <c r="B108" s="101"/>
      <c r="C108" s="82" t="s">
        <v>344</v>
      </c>
      <c r="D108" s="82"/>
      <c r="E108" s="23">
        <v>0</v>
      </c>
      <c r="H108"/>
    </row>
    <row r="109" spans="1:8" ht="21.6" customHeight="1" x14ac:dyDescent="0.25">
      <c r="A109" s="102"/>
      <c r="B109" s="103"/>
      <c r="C109" s="116" t="s">
        <v>512</v>
      </c>
      <c r="D109" s="82"/>
      <c r="E109" s="23">
        <v>0</v>
      </c>
    </row>
    <row r="110" spans="1:8" ht="39.950000000000003" customHeight="1" x14ac:dyDescent="0.25">
      <c r="A110" s="104"/>
      <c r="B110" s="105"/>
      <c r="C110" s="108" t="s">
        <v>527</v>
      </c>
      <c r="D110" s="128"/>
      <c r="E110" s="23">
        <v>0</v>
      </c>
    </row>
    <row r="111" spans="1:8" ht="21.6" customHeight="1" x14ac:dyDescent="0.25">
      <c r="A111" s="98" t="s">
        <v>148</v>
      </c>
      <c r="B111" s="98"/>
      <c r="C111" s="82"/>
      <c r="D111" s="82"/>
      <c r="E111" s="23">
        <f>C84</f>
        <v>347</v>
      </c>
    </row>
    <row r="112" spans="1:8" ht="21.6" customHeight="1" x14ac:dyDescent="0.25">
      <c r="A112" s="98"/>
      <c r="B112" s="98"/>
      <c r="C112" s="106" t="s">
        <v>158</v>
      </c>
      <c r="D112" s="106"/>
      <c r="E112" s="6">
        <f>(E27+E107)-SUM(E108:E111)</f>
        <v>25179.7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2024-12-20T12:44:33Z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