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B3C80447-46B1-4796-BF70-DC31B8CE27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w8YORLM0X7wgYWvV1rSQRho1R8Q=="/>
    </ext>
  </extLst>
</workbook>
</file>

<file path=xl/calcChain.xml><?xml version="1.0" encoding="utf-8"?>
<calcChain xmlns="http://schemas.openxmlformats.org/spreadsheetml/2006/main">
  <c r="C76" i="8" l="1"/>
  <c r="C69" i="8"/>
  <c r="C63" i="8"/>
  <c r="C58" i="8"/>
  <c r="C55" i="8"/>
  <c r="C52" i="8"/>
  <c r="C47" i="8"/>
  <c r="C43" i="8"/>
  <c r="C35" i="8"/>
  <c r="C70" i="8" s="1"/>
  <c r="C77" i="8" s="1"/>
  <c r="E24" i="8"/>
  <c r="E18" i="8"/>
  <c r="E12" i="8"/>
  <c r="C76" i="7"/>
  <c r="C69" i="7"/>
  <c r="C63" i="7"/>
  <c r="C58" i="7"/>
  <c r="C55" i="7"/>
  <c r="C52" i="7"/>
  <c r="C47" i="7"/>
  <c r="C43" i="7"/>
  <c r="C35" i="7"/>
  <c r="C70" i="7" s="1"/>
  <c r="C77" i="7" s="1"/>
  <c r="E24" i="7"/>
  <c r="E18" i="7"/>
  <c r="E12" i="7"/>
  <c r="E24" i="6"/>
  <c r="E18" i="6"/>
  <c r="E12" i="6"/>
  <c r="E24" i="5"/>
  <c r="E18" i="5"/>
  <c r="E12" i="5"/>
  <c r="E24" i="4"/>
  <c r="E18" i="4"/>
  <c r="E12" i="4"/>
  <c r="E39" i="1"/>
  <c r="E96" i="1"/>
  <c r="F11" i="1"/>
  <c r="E24" i="3"/>
  <c r="E18" i="3"/>
  <c r="E12" i="3"/>
  <c r="C66" i="2"/>
  <c r="C43" i="6"/>
  <c r="C43" i="5"/>
  <c r="C43" i="4"/>
  <c r="C43" i="3"/>
  <c r="C46" i="2"/>
  <c r="E20" i="2"/>
  <c r="E14" i="2"/>
  <c r="C76" i="6"/>
  <c r="C89" i="1"/>
  <c r="C12" i="1" s="1"/>
  <c r="E30" i="1"/>
  <c r="C69" i="6"/>
  <c r="C63" i="6"/>
  <c r="C58" i="6"/>
  <c r="C55" i="6"/>
  <c r="C52" i="6"/>
  <c r="C47" i="6"/>
  <c r="C35" i="6"/>
  <c r="C69" i="5"/>
  <c r="C63" i="5"/>
  <c r="C58" i="5"/>
  <c r="C55" i="5"/>
  <c r="C52" i="5"/>
  <c r="C47" i="5"/>
  <c r="C35" i="5"/>
  <c r="C69" i="4"/>
  <c r="C63" i="4"/>
  <c r="C58" i="4"/>
  <c r="C55" i="4"/>
  <c r="C52" i="4"/>
  <c r="C47" i="4"/>
  <c r="C35" i="4"/>
  <c r="E27" i="2"/>
  <c r="C69" i="3"/>
  <c r="C63" i="3"/>
  <c r="C58" i="3"/>
  <c r="C55" i="3"/>
  <c r="C52" i="3"/>
  <c r="C47" i="3"/>
  <c r="C35" i="3"/>
  <c r="C72" i="2"/>
  <c r="C61" i="2"/>
  <c r="C58" i="2"/>
  <c r="C55" i="2"/>
  <c r="C50" i="2"/>
  <c r="C38" i="2"/>
  <c r="C11" i="1"/>
  <c r="C82" i="1"/>
  <c r="C76" i="1"/>
  <c r="C71" i="1"/>
  <c r="C65" i="1"/>
  <c r="C68" i="1"/>
  <c r="E18" i="1"/>
  <c r="C60" i="1"/>
  <c r="C49" i="1"/>
  <c r="C56" i="1"/>
  <c r="E98" i="8" l="1"/>
  <c r="E83" i="8"/>
  <c r="E90" i="8"/>
  <c r="E98" i="7"/>
  <c r="E83" i="7"/>
  <c r="E90" i="7"/>
  <c r="I31" i="1"/>
  <c r="C5" i="2" s="1"/>
  <c r="I32" i="1" s="1"/>
  <c r="I30" i="1"/>
  <c r="C76" i="3"/>
  <c r="C79" i="2"/>
  <c r="C70" i="4"/>
  <c r="C77" i="4" s="1"/>
  <c r="E98" i="4" s="1"/>
  <c r="C70" i="6"/>
  <c r="C77" i="6" s="1"/>
  <c r="E98" i="6" s="1"/>
  <c r="C70" i="5"/>
  <c r="C77" i="5" s="1"/>
  <c r="C72" i="4"/>
  <c r="C76" i="4" s="1"/>
  <c r="C70" i="3"/>
  <c r="C77" i="3" s="1"/>
  <c r="C73" i="2"/>
  <c r="C80" i="2" s="1"/>
  <c r="E91" i="2" s="1"/>
  <c r="C83" i="1"/>
  <c r="C90" i="1" s="1"/>
  <c r="E127" i="1" s="1"/>
  <c r="E83" i="5" l="1"/>
  <c r="E90" i="5"/>
  <c r="E99" i="3"/>
  <c r="E84" i="3"/>
  <c r="C5" i="3"/>
  <c r="I33" i="1" s="1"/>
  <c r="E90" i="4"/>
  <c r="E83" i="4"/>
  <c r="E83" i="6"/>
  <c r="E90" i="6"/>
  <c r="E98" i="5"/>
  <c r="C76" i="5"/>
  <c r="E91" i="3"/>
  <c r="E95" i="1"/>
  <c r="E107" i="1"/>
  <c r="E99" i="2"/>
  <c r="E108" i="2"/>
  <c r="E100" i="1"/>
  <c r="C5" i="4" l="1"/>
  <c r="E108" i="1"/>
  <c r="E113" i="1" s="1"/>
  <c r="E128" i="1" s="1"/>
  <c r="I5" i="1" s="1"/>
  <c r="I34" i="1" l="1"/>
  <c r="C5" i="5"/>
  <c r="I35" i="1" s="1"/>
  <c r="C3" i="2"/>
  <c r="C4" i="2" s="1"/>
  <c r="E92" i="2"/>
  <c r="E96" i="2" s="1"/>
  <c r="E100" i="2" s="1"/>
  <c r="I4" i="1"/>
  <c r="C5" i="6" l="1"/>
  <c r="I6" i="1"/>
  <c r="E105" i="2"/>
  <c r="E109" i="2" s="1"/>
  <c r="E82" i="3" s="1"/>
  <c r="I7" i="1"/>
  <c r="I36" i="1" l="1"/>
  <c r="C5" i="7"/>
  <c r="I8" i="1"/>
  <c r="C3" i="3"/>
  <c r="C4" i="3" s="1"/>
  <c r="E85" i="3"/>
  <c r="C5" i="8" l="1"/>
  <c r="I38" i="1" s="1"/>
  <c r="I37" i="1"/>
  <c r="E89" i="3"/>
  <c r="E92" i="3" s="1"/>
  <c r="I9" i="1"/>
  <c r="E97" i="3" l="1"/>
  <c r="E100" i="3" s="1"/>
  <c r="I10" i="1"/>
  <c r="I11" i="1" l="1"/>
  <c r="C3" i="4"/>
  <c r="C4" i="4" s="1"/>
  <c r="E84" i="4"/>
  <c r="E88" i="4" l="1"/>
  <c r="E91" i="4" s="1"/>
  <c r="I12" i="1"/>
  <c r="E96" i="4" l="1"/>
  <c r="E99" i="4" s="1"/>
  <c r="I13" i="1"/>
  <c r="I14" i="1" l="1"/>
  <c r="E84" i="5"/>
  <c r="C3" i="5"/>
  <c r="C4" i="5" s="1"/>
  <c r="E88" i="5" l="1"/>
  <c r="E91" i="5" s="1"/>
  <c r="I15" i="1"/>
  <c r="E96" i="5" l="1"/>
  <c r="E99" i="5" s="1"/>
  <c r="I16" i="1"/>
  <c r="I17" i="1" l="1"/>
  <c r="C3" i="6"/>
  <c r="C4" i="6" s="1"/>
  <c r="E84" i="6"/>
  <c r="E88" i="6" l="1"/>
  <c r="E91" i="6" s="1"/>
  <c r="I18" i="1"/>
  <c r="E96" i="6" l="1"/>
  <c r="E99" i="6" s="1"/>
  <c r="I19" i="1"/>
  <c r="I20" i="1" l="1"/>
  <c r="C3" i="7"/>
  <c r="C4" i="7" s="1"/>
  <c r="E84" i="7"/>
  <c r="E88" i="7" l="1"/>
  <c r="E91" i="7" s="1"/>
  <c r="I21" i="1"/>
  <c r="E96" i="7" l="1"/>
  <c r="E99" i="7" s="1"/>
  <c r="I22" i="1"/>
  <c r="I23" i="1" l="1"/>
  <c r="E84" i="8"/>
  <c r="C3" i="8"/>
  <c r="C4" i="8" s="1"/>
  <c r="I24" i="1" l="1"/>
  <c r="E88" i="8"/>
  <c r="E91" i="8" s="1"/>
  <c r="I25" i="1" l="1"/>
  <c r="E96" i="8"/>
  <c r="E99" i="8" s="1"/>
  <c r="I26" i="1" s="1"/>
</calcChain>
</file>

<file path=xl/sharedStrings.xml><?xml version="1.0" encoding="utf-8"?>
<sst xmlns="http://schemas.openxmlformats.org/spreadsheetml/2006/main" count="1122" uniqueCount="297">
  <si>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</si>
  <si>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</si>
  <si>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</si>
  <si>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</si>
  <si>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</si>
  <si>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</si>
  <si>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</si>
  <si>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</si>
  <si>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</si>
  <si>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</si>
  <si>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</si>
  <si>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</si>
  <si>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</si>
  <si>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</si>
  <si>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</si>
  <si>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</si>
  <si>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</si>
  <si>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</si>
  <si>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</si>
  <si>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</si>
  <si>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</si>
  <si>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</si>
  <si>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</si>
  <si>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</si>
  <si>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</si>
  <si>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</si>
  <si>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</si>
  <si>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</si>
  <si>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</si>
  <si>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</si>
  <si>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2" type="noConversion"/>
  </si>
  <si>
    <t>Other Expense</t>
    <phoneticPr fontId="22" type="noConversion"/>
  </si>
  <si>
    <t>Total Payment</t>
    <phoneticPr fontId="22" type="noConversion"/>
  </si>
  <si>
    <t>Total Donation</t>
    <phoneticPr fontId="22" type="noConversion"/>
  </si>
  <si>
    <t>Total Insurance</t>
    <phoneticPr fontId="22" type="noConversion"/>
  </si>
  <si>
    <t>House Expense</t>
    <phoneticPr fontId="22" type="noConversion"/>
  </si>
  <si>
    <t>Total House Expense</t>
    <phoneticPr fontId="22" type="noConversion"/>
  </si>
  <si>
    <t>Description</t>
    <phoneticPr fontId="22" type="noConversion"/>
  </si>
  <si>
    <t>Principal</t>
    <phoneticPr fontId="22" type="noConversion"/>
  </si>
  <si>
    <t>Bank Cheque For Inland Revenue</t>
    <phoneticPr fontId="22" type="noConversion"/>
  </si>
  <si>
    <t>Fixed Expense</t>
    <phoneticPr fontId="22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</si>
  <si>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2" type="noConversion"/>
  </si>
  <si>
    <t>Other Stuff</t>
    <phoneticPr fontId="22" type="noConversion"/>
  </si>
  <si>
    <t>Total Other Expense</t>
    <phoneticPr fontId="22" type="noConversion"/>
  </si>
  <si>
    <t>Debts</t>
    <phoneticPr fontId="22" type="noConversion"/>
  </si>
  <si>
    <t>Total Debts</t>
    <phoneticPr fontId="22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</si>
  <si>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</si>
  <si>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</si>
  <si>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</si>
  <si>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</si>
  <si>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</si>
  <si>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</si>
  <si>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</si>
  <si>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</si>
  <si>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</si>
  <si>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</si>
  <si>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</si>
  <si>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</si>
  <si>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</si>
  <si>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</si>
  <si>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</si>
  <si>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</si>
  <si>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</si>
  <si>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</si>
  <si>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</si>
  <si>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</si>
  <si>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</si>
  <si>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</si>
  <si>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</si>
  <si>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</si>
  <si>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</si>
  <si>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</si>
  <si>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</si>
  <si>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</si>
  <si>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</si>
  <si>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</si>
  <si>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</si>
  <si>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</si>
  <si>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</si>
  <si>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</si>
  <si>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</si>
  <si>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</si>
  <si>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</si>
  <si>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</si>
  <si>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</si>
  <si>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</si>
  <si>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</si>
  <si>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</si>
  <si>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</si>
  <si>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</si>
  <si>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</si>
  <si>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</si>
  <si>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</si>
  <si>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Balance Brought Forward From August 2024</t>
  </si>
  <si>
    <t>October 2024 Revenue / Defered Debts Or Expenses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</si>
  <si>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</si>
  <si>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</si>
  <si>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</si>
  <si>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</si>
  <si>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November 2024 Revenue / Defered Debts Or Expenses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</si>
  <si>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</si>
  <si>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</si>
  <si>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</si>
  <si>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</si>
  <si>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</si>
  <si>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</si>
  <si>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</si>
  <si>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</si>
  <si>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February 2025 Revenue / Defered Debts Or Expenses</t>
  </si>
  <si>
    <t>April 2025 Revenue / Defered Debts Or Expenses</t>
  </si>
  <si>
    <t>Alan Tang's Income Expense For the Forecast Year 2025 April - 2025 June</t>
  </si>
  <si>
    <t>June 2025 Revenue / Defered Debts Or Expenses</t>
  </si>
  <si>
    <t>Fixed Expense For the Year 2025 April - 2025 June</t>
  </si>
  <si>
    <t>May 2025 Revenue / Defered Debts Or Expenses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</si>
  <si>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</si>
  <si>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</si>
  <si>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</si>
  <si>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</si>
  <si>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</si>
  <si>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</si>
  <si>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</si>
  <si>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</si>
  <si>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</si>
  <si>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August 2025 Revenue / Defered Debts Or Expenses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</si>
  <si>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</si>
  <si>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</si>
  <si>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</si>
  <si>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</si>
  <si>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</si>
  <si>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</si>
  <si>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</si>
  <si>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</si>
  <si>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</si>
  <si>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</si>
  <si>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1. Terminate the Fixed Line Phone 23290612 pay $187 remaining fees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</si>
  <si>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</si>
  <si>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</si>
  <si>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</si>
  <si>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</si>
  <si>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</si>
  <si>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</si>
  <si>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</si>
  <si>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</si>
  <si>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</si>
  <si>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</si>
  <si>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</si>
  <si>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</si>
  <si>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</si>
  <si>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</si>
  <si>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</si>
  <si>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</si>
  <si>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</si>
  <si>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</si>
  <si>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</si>
  <si>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</si>
  <si>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</si>
  <si>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</si>
  <si>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</si>
  <si>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</si>
  <si>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</si>
  <si>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</si>
  <si>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</si>
  <si>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</si>
  <si>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</si>
  <si>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</si>
  <si>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</si>
  <si>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</si>
  <si>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</si>
  <si>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</si>
  <si>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</si>
  <si>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</si>
  <si>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</si>
  <si>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</si>
  <si>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</si>
  <si>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</si>
  <si>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</si>
  <si>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</si>
  <si>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</si>
  <si>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</si>
  <si>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</si>
  <si>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</si>
  <si>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</si>
  <si>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</si>
  <si>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</si>
  <si>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</si>
  <si>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</si>
  <si>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</si>
  <si>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</si>
  <si>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</si>
  <si>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</si>
  <si>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</si>
  <si>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</si>
  <si>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</si>
  <si>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</si>
  <si>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</si>
  <si>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</si>
  <si>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</si>
  <si>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</si>
  <si>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</si>
  <si>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</si>
  <si>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</si>
  <si>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September 20th 2024 to October 19th 2024</t>
  </si>
  <si>
    <t>October 20th 2024 to November 19th 2024</t>
  </si>
  <si>
    <t>November 20th 2024 to December 19th 2024</t>
  </si>
  <si>
    <t>December 20th 2024 to January 19th 2025</t>
  </si>
  <si>
    <t>January 20th 2025 to February 19th 2025</t>
  </si>
  <si>
    <t>February 20th 2025 to March 19th 2025</t>
  </si>
  <si>
    <t>March 20th 2025 to April 19th 2025</t>
  </si>
  <si>
    <t>April 20th 2025 to May 19th 2025</t>
  </si>
  <si>
    <t>May 20th 2025 to June 19th 2025</t>
  </si>
  <si>
    <t>June 20th 2025 to July 19th 2025</t>
  </si>
  <si>
    <t>July 20th 2025 to August 19th 2025</t>
  </si>
  <si>
    <t>August 20th 2025 to September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</si>
  <si>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</si>
  <si>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</si>
  <si>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</si>
  <si>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</si>
  <si>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</si>
  <si>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</si>
  <si>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</si>
  <si>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</si>
  <si>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</si>
  <si>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</si>
  <si>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</si>
  <si>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</si>
  <si>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</si>
  <si>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</si>
  <si>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</si>
  <si>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</si>
  <si>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</si>
  <si>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</si>
  <si>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</si>
  <si>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</si>
  <si>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</si>
  <si>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</si>
  <si>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</si>
  <si>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1st of July 2024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</si>
  <si>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</si>
  <si>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</si>
  <si>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</si>
  <si>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</si>
  <si>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</si>
  <si>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</si>
  <si>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</si>
  <si>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$60 for Hair Cut plus Color treatment</t>
  </si>
  <si>
    <t>October 2025 Revenue / Defered Debts Or Expenses</t>
  </si>
  <si>
    <t>31st October 2025</t>
  </si>
  <si>
    <t>Balance Brought Forward From October 2025</t>
  </si>
  <si>
    <t>Alan Tang's Income Expense For the Forecast Year 2025 October - 2025 December</t>
  </si>
  <si>
    <t>December 2025 Revenue / Defered Debts Or Expenses</t>
  </si>
  <si>
    <t>30th December 2025</t>
  </si>
  <si>
    <t>Fixed Expense For the Year 2025 October - 2025 December</t>
  </si>
  <si>
    <t>November 2025 Revenue / Defered Debts Or Expenses</t>
  </si>
  <si>
    <t>31st November 2025</t>
  </si>
  <si>
    <t>Debts Or Credits For the Comming October 20th 2025 to November 19th 2025</t>
  </si>
  <si>
    <t>Debts Or Credits For the Coming November 20th 2025 to December 19th December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</si>
  <si>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</si>
  <si>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</si>
  <si>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</si>
  <si>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</si>
  <si>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</si>
  <si>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</si>
  <si>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</si>
  <si>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</si>
  <si>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</si>
  <si>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</si>
  <si>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</si>
  <si>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</si>
  <si>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</si>
  <si>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</si>
  <si>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</si>
  <si>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January 2026 Revenue / Defered Debts Or Expenses</t>
  </si>
  <si>
    <t>20th January 2026</t>
  </si>
  <si>
    <t>31st January 2026</t>
  </si>
  <si>
    <t>Feburary 2026 Revenue / Defered Debts Or Expenses</t>
  </si>
  <si>
    <t>20th Feburary 2026</t>
  </si>
  <si>
    <t>31st Feburary 2026</t>
  </si>
  <si>
    <t>March 2026 Revenue / Defered Debts Or Expenses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</si>
  <si>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</si>
  <si>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</si>
  <si>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</si>
  <si>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</si>
  <si>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October 20th 2025 to November 19th 2025</t>
  </si>
  <si>
    <t>November 20th 2025 to December 19th 2025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</si>
  <si>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</si>
  <si>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</si>
  <si>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</si>
  <si>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</si>
  <si>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</si>
  <si>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</si>
  <si>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Debts Or Credits For the Coming Feburary 20th 2026 to March 19th March 2026</t>
  </si>
  <si>
    <t>October  2025 to December 2025</t>
  </si>
  <si>
    <t>January  2026 to March 2026</t>
  </si>
  <si>
    <r>
      <t xml:space="preserve">1. Payback $539 to Mom - </t>
    </r>
    <r>
      <rPr>
        <b/>
        <sz val="11"/>
        <color rgb="FFFF0000"/>
        <rFont val="Calibri"/>
        <family val="2"/>
      </rPr>
      <t>Last Payment</t>
    </r>
  </si>
  <si>
    <t>2. Payback $600 to Mom</t>
  </si>
  <si>
    <t>1. Payback $600 to Mom</t>
  </si>
  <si>
    <t xml:space="preserve">1. Payback $600 to Mom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</si>
</sst>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4" xfId="0" applyFont="1" applyBorder="1" applyAlignment="1">
      <alignment vertical="center" wrapText="1"/>
    </xf>
    <xf numFmtId="0" fontId="15" fillId="2" borderId="4" xfId="0" applyFont="1" applyFill="1" applyBorder="1" applyAlignment="1">
      <alignment horizontal="center" vertical="center" wrapText="1"/>
    </xf>
    <xf numFmtId="164" fontId="16" fillId="2" borderId="4" xfId="0" applyNumberFormat="1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164" fontId="13" fillId="0" borderId="4" xfId="0" applyNumberFormat="1" applyFont="1" applyBorder="1" applyAlignment="1">
      <alignment vertical="center"/>
    </xf>
    <xf numFmtId="0" fontId="13" fillId="0" borderId="0" xfId="0" applyFont="1" applyAlignment="1">
      <alignment vertical="center" wrapText="1"/>
    </xf>
    <xf numFmtId="0" fontId="11" fillId="0" borderId="4" xfId="0" applyFont="1" applyBorder="1" applyAlignment="1">
      <alignment horizontal="right" vertical="center" wrapText="1"/>
    </xf>
    <xf numFmtId="165" fontId="20" fillId="0" borderId="4" xfId="0" applyNumberFormat="1" applyFont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19" fillId="3" borderId="4" xfId="0" applyFont="1" applyFill="1" applyBorder="1" applyAlignment="1">
      <alignment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/>
    </xf>
    <xf numFmtId="164" fontId="13" fillId="0" borderId="4" xfId="0" applyNumberFormat="1" applyFont="1" applyBorder="1" applyAlignment="1">
      <alignment horizontal="right" vertical="center"/>
    </xf>
    <xf numFmtId="165" fontId="13" fillId="0" borderId="4" xfId="0" applyNumberFormat="1" applyFont="1" applyBorder="1" applyAlignment="1">
      <alignment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5" fillId="0" borderId="4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165" fontId="13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164" fontId="13" fillId="0" borderId="14" xfId="0" applyNumberFormat="1" applyFont="1" applyBorder="1" applyAlignment="1">
      <alignment horizontal="right" vertical="center"/>
    </xf>
    <xf numFmtId="0" fontId="13" fillId="0" borderId="13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164" fontId="13" fillId="0" borderId="13" xfId="0" applyNumberFormat="1" applyFont="1" applyBorder="1" applyAlignment="1">
      <alignment horizontal="right" vertical="center"/>
    </xf>
    <xf numFmtId="0" fontId="26" fillId="2" borderId="4" xfId="0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0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1" fillId="0" borderId="13" xfId="0" applyFont="1" applyBorder="1" applyAlignment="1">
      <alignment horizontal="right" vertical="center" wrapText="1"/>
    </xf>
    <xf numFmtId="165" fontId="18" fillId="0" borderId="13" xfId="0" applyNumberFormat="1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17" fillId="6" borderId="14" xfId="0" applyFont="1" applyFill="1" applyBorder="1" applyAlignment="1">
      <alignment horizontal="center" vertical="center"/>
    </xf>
    <xf numFmtId="164" fontId="21" fillId="0" borderId="22" xfId="0" applyNumberFormat="1" applyFont="1" applyBorder="1" applyAlignment="1">
      <alignment vertical="center"/>
    </xf>
    <xf numFmtId="0" fontId="13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vertical="center"/>
    </xf>
    <xf numFmtId="0" fontId="11" fillId="0" borderId="5" xfId="0" applyFont="1" applyBorder="1" applyAlignment="1">
      <alignment horizontal="right" vertical="center" wrapText="1"/>
    </xf>
    <xf numFmtId="165" fontId="20" fillId="0" borderId="5" xfId="0" applyNumberFormat="1" applyFont="1" applyBorder="1" applyAlignment="1">
      <alignment vertical="center"/>
    </xf>
    <xf numFmtId="164" fontId="29" fillId="0" borderId="13" xfId="0" applyNumberFormat="1" applyFont="1" applyBorder="1" applyAlignment="1">
      <alignment vertical="center"/>
    </xf>
    <xf numFmtId="0" fontId="11" fillId="0" borderId="11" xfId="0" applyFont="1" applyBorder="1" applyAlignment="1">
      <alignment horizontal="right" vertical="center" wrapText="1"/>
    </xf>
    <xf numFmtId="165" fontId="20" fillId="0" borderId="11" xfId="0" applyNumberFormat="1" applyFont="1" applyBorder="1" applyAlignment="1">
      <alignment vertical="center"/>
    </xf>
    <xf numFmtId="167" fontId="29" fillId="0" borderId="13" xfId="0" applyNumberFormat="1" applyFont="1" applyBorder="1" applyAlignment="1">
      <alignment vertical="center"/>
    </xf>
    <xf numFmtId="0" fontId="30" fillId="0" borderId="13" xfId="0" applyFont="1" applyBorder="1" applyAlignment="1">
      <alignment horizontal="right" vertical="center"/>
    </xf>
    <xf numFmtId="8" fontId="10" fillId="0" borderId="13" xfId="0" applyNumberFormat="1" applyFont="1" applyBorder="1" applyAlignment="1">
      <alignment vertical="center"/>
    </xf>
    <xf numFmtId="0" fontId="29" fillId="0" borderId="13" xfId="0" applyFont="1" applyBorder="1" applyAlignment="1">
      <alignment horizontal="right" vertical="center"/>
    </xf>
    <xf numFmtId="168" fontId="31" fillId="2" borderId="4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164" fontId="13" fillId="0" borderId="3" xfId="0" applyNumberFormat="1" applyFont="1" applyBorder="1" applyAlignment="1">
      <alignment horizontal="right" vertical="center"/>
    </xf>
    <xf numFmtId="164" fontId="13" fillId="0" borderId="21" xfId="0" applyNumberFormat="1" applyFont="1" applyBorder="1" applyAlignment="1">
      <alignment horizontal="right" vertical="center"/>
    </xf>
    <xf numFmtId="0" fontId="13" fillId="0" borderId="22" xfId="0" applyFont="1" applyBorder="1" applyAlignment="1">
      <alignment vertical="center" wrapText="1"/>
    </xf>
    <xf numFmtId="0" fontId="8" fillId="0" borderId="13" xfId="0" applyFont="1" applyBorder="1" applyAlignment="1">
      <alignment vertical="center"/>
    </xf>
    <xf numFmtId="0" fontId="26" fillId="2" borderId="4" xfId="0" applyFont="1" applyFill="1" applyBorder="1" applyAlignment="1">
      <alignment horizontal="right" vertical="center" wrapText="1"/>
    </xf>
    <xf numFmtId="0" fontId="7" fillId="0" borderId="13" xfId="0" applyFont="1" applyBorder="1" applyAlignment="1">
      <alignment vertical="center" wrapText="1"/>
    </xf>
    <xf numFmtId="164" fontId="21" fillId="0" borderId="5" xfId="0" applyNumberFormat="1" applyFont="1" applyBorder="1" applyAlignment="1">
      <alignment vertical="center"/>
    </xf>
    <xf numFmtId="165" fontId="13" fillId="0" borderId="13" xfId="0" applyNumberFormat="1" applyFont="1" applyBorder="1" applyAlignment="1">
      <alignment vertical="center"/>
    </xf>
    <xf numFmtId="0" fontId="25" fillId="8" borderId="20" xfId="0" applyFont="1" applyFill="1" applyBorder="1" applyAlignment="1">
      <alignment vertical="center" wrapText="1"/>
    </xf>
    <xf numFmtId="164" fontId="25" fillId="8" borderId="21" xfId="0" applyNumberFormat="1" applyFont="1" applyFill="1" applyBorder="1" applyAlignment="1">
      <alignment horizontal="right" vertical="center"/>
    </xf>
    <xf numFmtId="0" fontId="6" fillId="0" borderId="13" xfId="0" applyFont="1" applyBorder="1" applyAlignment="1">
      <alignment vertical="center"/>
    </xf>
    <xf numFmtId="0" fontId="19" fillId="3" borderId="14" xfId="0" applyFont="1" applyFill="1" applyBorder="1" applyAlignment="1">
      <alignment vertical="center" wrapText="1"/>
    </xf>
    <xf numFmtId="0" fontId="19" fillId="3" borderId="14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/>
    </xf>
    <xf numFmtId="167" fontId="29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1" fillId="0" borderId="13" xfId="0" applyNumberFormat="1" applyFont="1" applyBorder="1" applyAlignment="1">
      <alignment vertical="center"/>
    </xf>
    <xf numFmtId="0" fontId="28" fillId="8" borderId="13" xfId="0" applyFont="1" applyFill="1" applyBorder="1" applyAlignment="1">
      <alignment vertical="center"/>
    </xf>
    <xf numFmtId="0" fontId="5" fillId="8" borderId="13" xfId="0" applyFont="1" applyFill="1" applyBorder="1" applyAlignment="1">
      <alignment vertical="center"/>
    </xf>
    <xf numFmtId="0" fontId="4" fillId="0" borderId="13" xfId="0" applyFont="1" applyBorder="1" applyAlignment="1">
      <alignment vertical="center" wrapText="1"/>
    </xf>
    <xf numFmtId="0" fontId="13" fillId="0" borderId="20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165" fontId="13" fillId="0" borderId="21" xfId="0" applyNumberFormat="1" applyFont="1" applyBorder="1" applyAlignment="1">
      <alignment vertical="center"/>
    </xf>
    <xf numFmtId="165" fontId="13" fillId="0" borderId="26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165" fontId="13" fillId="0" borderId="31" xfId="0" applyNumberFormat="1" applyFont="1" applyBorder="1" applyAlignment="1">
      <alignment vertical="center"/>
    </xf>
    <xf numFmtId="0" fontId="13" fillId="0" borderId="33" xfId="0" applyFont="1" applyBorder="1" applyAlignment="1">
      <alignment vertical="center" wrapText="1"/>
    </xf>
    <xf numFmtId="165" fontId="13" fillId="0" borderId="33" xfId="0" applyNumberFormat="1" applyFont="1" applyBorder="1" applyAlignment="1">
      <alignment vertical="center"/>
    </xf>
    <xf numFmtId="167" fontId="29" fillId="0" borderId="26" xfId="0" applyNumberFormat="1" applyFont="1" applyBorder="1" applyAlignment="1">
      <alignment vertical="center"/>
    </xf>
    <xf numFmtId="8" fontId="2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29" fillId="0" borderId="36" xfId="0" applyNumberFormat="1" applyFont="1" applyBorder="1" applyAlignment="1">
      <alignment vertical="center"/>
    </xf>
    <xf numFmtId="166" fontId="25" fillId="0" borderId="26" xfId="0" applyNumberFormat="1" applyFont="1" applyBorder="1" applyAlignment="1">
      <alignment horizontal="left" vertical="center"/>
    </xf>
    <xf numFmtId="166" fontId="25" fillId="0" borderId="25" xfId="0" applyNumberFormat="1" applyFont="1" applyBorder="1" applyAlignment="1">
      <alignment horizontal="left" vertical="center"/>
    </xf>
    <xf numFmtId="0" fontId="15" fillId="2" borderId="5" xfId="0" applyFont="1" applyFill="1" applyBorder="1" applyAlignment="1">
      <alignment horizontal="center" vertical="center" wrapText="1"/>
    </xf>
    <xf numFmtId="164" fontId="16" fillId="2" borderId="5" xfId="0" applyNumberFormat="1" applyFont="1" applyFill="1" applyBorder="1" applyAlignment="1">
      <alignment horizontal="center" vertical="center" wrapText="1"/>
    </xf>
    <xf numFmtId="0" fontId="14" fillId="0" borderId="5" xfId="0" applyFont="1" applyBorder="1" applyAlignment="1">
      <alignment vertical="center"/>
    </xf>
    <xf numFmtId="0" fontId="34" fillId="9" borderId="13" xfId="0" applyFont="1" applyFill="1" applyBorder="1" applyAlignment="1">
      <alignment horizontal="center" vertical="center"/>
    </xf>
    <xf numFmtId="0" fontId="35" fillId="2" borderId="13" xfId="0" applyFont="1" applyFill="1" applyBorder="1" applyAlignment="1">
      <alignment horizontal="center" vertical="center"/>
    </xf>
    <xf numFmtId="168" fontId="35" fillId="2" borderId="13" xfId="0" applyNumberFormat="1" applyFont="1" applyFill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167" fontId="36" fillId="0" borderId="13" xfId="0" applyNumberFormat="1" applyFont="1" applyBorder="1" applyAlignment="1">
      <alignment horizontal="center" vertical="center"/>
    </xf>
    <xf numFmtId="17" fontId="25" fillId="0" borderId="13" xfId="0" applyNumberFormat="1" applyFont="1" applyBorder="1" applyAlignment="1">
      <alignment horizontal="left" vertical="center" wrapText="1"/>
    </xf>
    <xf numFmtId="164" fontId="13" fillId="0" borderId="31" xfId="0" applyNumberFormat="1" applyFont="1" applyBorder="1" applyAlignment="1">
      <alignment horizontal="right" vertical="center"/>
    </xf>
    <xf numFmtId="167" fontId="29" fillId="0" borderId="33" xfId="0" applyNumberFormat="1" applyFont="1" applyBorder="1" applyAlignment="1">
      <alignment vertical="center"/>
    </xf>
    <xf numFmtId="166" fontId="25" fillId="0" borderId="26" xfId="0" applyNumberFormat="1" applyFont="1" applyBorder="1" applyAlignment="1">
      <alignment horizontal="left" vertical="center"/>
    </xf>
    <xf numFmtId="166" fontId="25" fillId="0" borderId="13" xfId="0" applyNumberFormat="1" applyFont="1" applyBorder="1" applyAlignment="1">
      <alignment horizontal="left" vertical="center"/>
    </xf>
    <xf numFmtId="166" fontId="25" fillId="0" borderId="25" xfId="0" applyNumberFormat="1" applyFont="1" applyBorder="1" applyAlignment="1">
      <alignment horizontal="left" vertical="center"/>
    </xf>
    <xf numFmtId="0" fontId="25" fillId="0" borderId="35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left" vertical="center" wrapText="1"/>
    </xf>
    <xf numFmtId="166" fontId="25" fillId="0" borderId="27" xfId="0" applyNumberFormat="1" applyFont="1" applyBorder="1" applyAlignment="1">
      <alignment horizontal="left" vertical="center" wrapText="1"/>
    </xf>
    <xf numFmtId="166" fontId="25" fillId="0" borderId="23" xfId="0" applyNumberFormat="1" applyFont="1" applyBorder="1" applyAlignment="1">
      <alignment horizontal="left" vertical="center"/>
    </xf>
    <xf numFmtId="166" fontId="25" fillId="0" borderId="39" xfId="0" applyNumberFormat="1" applyFont="1" applyBorder="1" applyAlignment="1">
      <alignment horizontal="left" vertical="center"/>
    </xf>
    <xf numFmtId="0" fontId="25" fillId="5" borderId="8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3" fillId="0" borderId="32" xfId="0" applyFont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3" fillId="5" borderId="1" xfId="0" applyFont="1" applyFill="1" applyBorder="1" applyAlignment="1">
      <alignment vertical="center" wrapText="1"/>
    </xf>
    <xf numFmtId="0" fontId="24" fillId="6" borderId="1" xfId="0" applyFont="1" applyFill="1" applyBorder="1" applyAlignment="1">
      <alignment horizontal="center" vertical="center"/>
    </xf>
    <xf numFmtId="0" fontId="24" fillId="6" borderId="20" xfId="0" applyFont="1" applyFill="1" applyBorder="1" applyAlignment="1">
      <alignment horizontal="center" vertical="center"/>
    </xf>
    <xf numFmtId="0" fontId="24" fillId="6" borderId="21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32" fillId="7" borderId="13" xfId="0" applyFont="1" applyFill="1" applyBorder="1" applyAlignment="1">
      <alignment horizontal="center" vertical="center" wrapText="1"/>
    </xf>
    <xf numFmtId="166" fontId="25" fillId="0" borderId="2" xfId="0" applyNumberFormat="1" applyFont="1" applyBorder="1" applyAlignment="1">
      <alignment horizontal="left" vertical="center"/>
    </xf>
    <xf numFmtId="166" fontId="25" fillId="0" borderId="27" xfId="0" applyNumberFormat="1" applyFont="1" applyBorder="1" applyAlignment="1">
      <alignment horizontal="left" vertical="center"/>
    </xf>
    <xf numFmtId="166" fontId="13" fillId="0" borderId="1" xfId="0" applyNumberFormat="1" applyFont="1" applyBorder="1" applyAlignment="1">
      <alignment horizontal="center" vertical="center"/>
    </xf>
    <xf numFmtId="166" fontId="13" fillId="0" borderId="8" xfId="0" applyNumberFormat="1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3" fillId="5" borderId="2" xfId="0" applyFont="1" applyFill="1" applyBorder="1" applyAlignment="1">
      <alignment vertical="center" wrapText="1"/>
    </xf>
    <xf numFmtId="0" fontId="13" fillId="5" borderId="3" xfId="0" applyFont="1" applyFill="1" applyBorder="1" applyAlignment="1">
      <alignment vertical="center" wrapText="1"/>
    </xf>
    <xf numFmtId="166" fontId="25" fillId="0" borderId="1" xfId="0" applyNumberFormat="1" applyFont="1" applyBorder="1" applyAlignment="1">
      <alignment horizontal="left" vertical="center"/>
    </xf>
    <xf numFmtId="166" fontId="13" fillId="0" borderId="2" xfId="0" applyNumberFormat="1" applyFont="1" applyBorder="1" applyAlignment="1">
      <alignment horizontal="left" vertical="center"/>
    </xf>
    <xf numFmtId="166" fontId="25" fillId="0" borderId="20" xfId="0" applyNumberFormat="1" applyFont="1" applyBorder="1" applyAlignment="1">
      <alignment horizontal="left" vertical="center"/>
    </xf>
    <xf numFmtId="166" fontId="13" fillId="0" borderId="28" xfId="0" applyNumberFormat="1" applyFont="1" applyBorder="1" applyAlignment="1">
      <alignment horizontal="center" vertical="center"/>
    </xf>
    <xf numFmtId="166" fontId="13" fillId="0" borderId="10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right" vertical="center"/>
    </xf>
    <xf numFmtId="0" fontId="13" fillId="0" borderId="25" xfId="0" applyFont="1" applyBorder="1" applyAlignment="1">
      <alignment horizontal="left" vertical="center"/>
    </xf>
    <xf numFmtId="0" fontId="13" fillId="0" borderId="26" xfId="0" applyFont="1" applyBorder="1" applyAlignment="1">
      <alignment horizontal="left" vertical="center"/>
    </xf>
    <xf numFmtId="0" fontId="25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24" fillId="6" borderId="8" xfId="0" applyFont="1" applyFill="1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0" fontId="25" fillId="5" borderId="17" xfId="0" applyFont="1" applyFill="1" applyBorder="1" applyAlignment="1">
      <alignment horizontal="left" vertical="center" wrapText="1"/>
    </xf>
    <xf numFmtId="0" fontId="25" fillId="5" borderId="18" xfId="0" applyFont="1" applyFill="1" applyBorder="1" applyAlignment="1">
      <alignment horizontal="left" vertical="center" wrapText="1"/>
    </xf>
    <xf numFmtId="0" fontId="25" fillId="5" borderId="19" xfId="0" applyFont="1" applyFill="1" applyBorder="1" applyAlignment="1">
      <alignment horizontal="left" vertical="center" wrapText="1"/>
    </xf>
    <xf numFmtId="0" fontId="25" fillId="0" borderId="8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166" fontId="13" fillId="0" borderId="27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66" fontId="25" fillId="0" borderId="37" xfId="0" applyNumberFormat="1" applyFont="1" applyBorder="1" applyAlignment="1">
      <alignment horizontal="left" vertical="center"/>
    </xf>
    <xf numFmtId="0" fontId="32" fillId="7" borderId="25" xfId="0" applyFont="1" applyFill="1" applyBorder="1" applyAlignment="1">
      <alignment horizontal="center" vertical="center" wrapText="1"/>
    </xf>
    <xf numFmtId="0" fontId="32" fillId="7" borderId="26" xfId="0" applyFont="1" applyFill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33" fillId="9" borderId="8" xfId="0" applyFont="1" applyFill="1" applyBorder="1" applyAlignment="1">
      <alignment horizontal="center" vertical="center" wrapText="1"/>
    </xf>
    <xf numFmtId="0" fontId="33" fillId="9" borderId="12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/>
    </xf>
    <xf numFmtId="0" fontId="12" fillId="0" borderId="21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vertical="center"/>
    </xf>
    <xf numFmtId="0" fontId="13" fillId="0" borderId="20" xfId="0" applyFont="1" applyBorder="1" applyAlignment="1">
      <alignment horizontal="center" vertical="center"/>
    </xf>
    <xf numFmtId="0" fontId="12" fillId="0" borderId="23" xfId="0" applyFont="1" applyBorder="1" applyAlignment="1">
      <alignment vertical="center"/>
    </xf>
    <xf numFmtId="0" fontId="27" fillId="0" borderId="1" xfId="0" applyFont="1" applyBorder="1" applyAlignment="1">
      <alignment horizontal="right" vertical="center"/>
    </xf>
    <xf numFmtId="0" fontId="27" fillId="0" borderId="27" xfId="0" applyFont="1" applyBorder="1" applyAlignment="1">
      <alignment horizontal="right" vertical="center"/>
    </xf>
    <xf numFmtId="0" fontId="13" fillId="5" borderId="15" xfId="0" applyFont="1" applyFill="1" applyBorder="1" applyAlignment="1">
      <alignment vertical="center" wrapText="1"/>
    </xf>
    <xf numFmtId="0" fontId="12" fillId="0" borderId="11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25" fillId="5" borderId="20" xfId="0" applyFont="1" applyFill="1" applyBorder="1" applyAlignment="1">
      <alignment vertical="center" wrapText="1"/>
    </xf>
    <xf numFmtId="0" fontId="13" fillId="0" borderId="25" xfId="0" applyFont="1" applyBorder="1" applyAlignment="1">
      <alignment horizontal="left" vertical="center" wrapText="1"/>
    </xf>
    <xf numFmtId="0" fontId="13" fillId="0" borderId="26" xfId="0" applyFont="1" applyBorder="1" applyAlignment="1">
      <alignment horizontal="left" vertical="center" wrapText="1"/>
    </xf>
    <xf numFmtId="0" fontId="25" fillId="5" borderId="24" xfId="0" applyFont="1" applyFill="1" applyBorder="1" applyAlignment="1">
      <alignment horizontal="left" vertical="center" wrapText="1"/>
    </xf>
    <xf numFmtId="0" fontId="34" fillId="9" borderId="33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68" fontId="31" fillId="2" borderId="1" xfId="0" applyNumberFormat="1" applyFont="1" applyFill="1" applyBorder="1" applyAlignment="1">
      <alignment horizontal="center" vertical="center" wrapText="1"/>
    </xf>
    <xf numFmtId="168" fontId="31" fillId="2" borderId="2" xfId="0" applyNumberFormat="1" applyFont="1" applyFill="1" applyBorder="1" applyAlignment="1">
      <alignment horizontal="center" vertical="center" wrapText="1"/>
    </xf>
    <xf numFmtId="168" fontId="31" fillId="2" borderId="3" xfId="0" applyNumberFormat="1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166" fontId="13" fillId="0" borderId="13" xfId="0" applyNumberFormat="1" applyFont="1" applyBorder="1" applyAlignment="1">
      <alignment horizontal="left" vertical="center"/>
    </xf>
    <xf numFmtId="166" fontId="13" fillId="0" borderId="23" xfId="0" applyNumberFormat="1" applyFont="1" applyBorder="1" applyAlignment="1">
      <alignment horizontal="left" vertical="center"/>
    </xf>
    <xf numFmtId="166" fontId="13" fillId="0" borderId="8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166" fontId="13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right" vertical="center"/>
    </xf>
    <xf numFmtId="166" fontId="13" fillId="0" borderId="20" xfId="0" applyNumberFormat="1" applyFont="1" applyBorder="1" applyAlignment="1">
      <alignment horizontal="left" vertical="center"/>
    </xf>
    <xf numFmtId="166" fontId="13" fillId="0" borderId="21" xfId="0" applyNumberFormat="1" applyFont="1" applyBorder="1" applyAlignment="1">
      <alignment horizontal="left" vertical="center"/>
    </xf>
    <xf numFmtId="0" fontId="25" fillId="0" borderId="13" xfId="0" applyFont="1" applyBorder="1" applyAlignment="1">
      <alignment horizontal="center" vertical="center"/>
    </xf>
    <xf numFmtId="166" fontId="13" fillId="0" borderId="1" xfId="0" applyNumberFormat="1" applyFont="1" applyBorder="1" applyAlignment="1">
      <alignment horizontal="left" vertical="center"/>
    </xf>
    <xf numFmtId="166" fontId="13" fillId="0" borderId="3" xfId="0" applyNumberFormat="1" applyFont="1" applyBorder="1" applyAlignment="1">
      <alignment horizontal="left" vertical="center"/>
    </xf>
    <xf numFmtId="166" fontId="13" fillId="0" borderId="27" xfId="0" applyNumberFormat="1" applyFont="1" applyBorder="1" applyAlignment="1">
      <alignment horizontal="left" vertical="center"/>
    </xf>
    <xf numFmtId="0" fontId="25" fillId="0" borderId="21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9" fillId="3" borderId="20" xfId="0" applyFont="1" applyFill="1" applyBorder="1" applyAlignment="1">
      <alignment horizontal="center" vertical="center" wrapText="1"/>
    </xf>
    <xf numFmtId="0" fontId="19" fillId="3" borderId="15" xfId="0" applyFont="1" applyFill="1" applyBorder="1" applyAlignment="1">
      <alignment horizontal="center" vertical="center" wrapText="1"/>
    </xf>
    <xf numFmtId="0" fontId="19" fillId="3" borderId="40" xfId="0" applyFont="1" applyFill="1" applyBorder="1" applyAlignment="1">
      <alignment horizontal="center" vertical="center" wrapText="1"/>
    </xf>
    <xf numFmtId="0" fontId="19" fillId="3" borderId="23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3" borderId="32" xfId="0" applyFont="1" applyFill="1" applyBorder="1" applyAlignment="1">
      <alignment horizontal="center" vertical="center" wrapText="1"/>
    </xf>
    <xf numFmtId="0" fontId="19" fillId="3" borderId="23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19" fillId="3" borderId="32" xfId="0" applyFont="1" applyFill="1" applyBorder="1" applyAlignment="1">
      <alignment horizontal="center" vertical="center"/>
    </xf>
    <xf numFmtId="0" fontId="19" fillId="3" borderId="21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19" fillId="3" borderId="41" xfId="0" applyFont="1" applyFill="1" applyBorder="1" applyAlignment="1">
      <alignment horizontal="center" vertical="center"/>
    </xf>
  </cellXfs>
  <cellStyles count="1">
    <cellStyle name="Normal" xfId="0" builtinId="0"/>
  </cellStyles>
  <dxfs count="102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1"/>
  <sheetViews>
    <sheetView tabSelected="1" zoomScaleNormal="100" workbookViewId="0">
      <selection activeCell="H1" sqref="H1:I1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30" t="s">
        <v>62</v>
      </c>
      <c r="B1" s="130"/>
      <c r="C1" s="130"/>
      <c r="D1" s="130"/>
      <c r="E1" s="130"/>
      <c r="F1" s="130"/>
      <c r="G1" s="1"/>
      <c r="H1" s="130" t="s">
        <v>194</v>
      </c>
      <c r="I1" s="130"/>
    </row>
    <row r="2" spans="1:25" ht="21">
      <c r="A2" s="165" t="s">
        <v>191</v>
      </c>
      <c r="B2" s="166"/>
      <c r="C2" s="166"/>
      <c r="D2" s="186" t="s">
        <v>192</v>
      </c>
      <c r="E2" s="186"/>
      <c r="F2" s="186"/>
      <c r="H2" s="96" t="s">
        <v>1</v>
      </c>
      <c r="I2" s="96" t="s">
        <v>195</v>
      </c>
    </row>
    <row r="3" spans="1:25" ht="30" customHeight="1">
      <c r="A3" s="3" t="s">
        <v>0</v>
      </c>
      <c r="B3" s="3" t="s">
        <v>82</v>
      </c>
      <c r="C3" s="4">
        <v>2946.64</v>
      </c>
      <c r="D3" s="93" t="s">
        <v>0</v>
      </c>
      <c r="E3" s="93" t="s">
        <v>82</v>
      </c>
      <c r="F3" s="94">
        <v>3476.64</v>
      </c>
      <c r="G3" s="6"/>
      <c r="H3" s="97" t="s">
        <v>196</v>
      </c>
      <c r="I3" s="98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80</v>
      </c>
      <c r="C4" s="4">
        <v>70</v>
      </c>
      <c r="D4" s="3"/>
      <c r="E4" s="3" t="s">
        <v>80</v>
      </c>
      <c r="F4" s="4">
        <v>0</v>
      </c>
      <c r="G4" s="6"/>
      <c r="H4" s="97" t="s">
        <v>197</v>
      </c>
      <c r="I4" s="98">
        <f>E108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81</v>
      </c>
      <c r="C5" s="4">
        <v>23.6</v>
      </c>
      <c r="D5" s="3"/>
      <c r="E5" s="3" t="s">
        <v>81</v>
      </c>
      <c r="F5" s="4">
        <v>14.2</v>
      </c>
      <c r="G5" s="6"/>
      <c r="H5" s="97" t="s">
        <v>198</v>
      </c>
      <c r="I5" s="98">
        <f>E128</f>
        <v>2848.619999999999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7" t="s">
        <v>199</v>
      </c>
      <c r="I6" s="98">
        <f>'July 2024 - September 2024'!E92</f>
        <v>1439.619999999999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157</v>
      </c>
      <c r="C7" s="55">
        <v>4</v>
      </c>
      <c r="D7" s="3"/>
      <c r="E7" s="34" t="s">
        <v>157</v>
      </c>
      <c r="F7" s="55">
        <v>0</v>
      </c>
      <c r="G7" s="6"/>
      <c r="H7" s="97" t="s">
        <v>200</v>
      </c>
      <c r="I7" s="98">
        <f>'July 2024 - September 2024'!E100</f>
        <v>1265.119999999999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149</v>
      </c>
      <c r="C8" s="4">
        <v>0</v>
      </c>
      <c r="D8" s="3"/>
      <c r="E8" s="34" t="s">
        <v>149</v>
      </c>
      <c r="F8" s="4">
        <v>0</v>
      </c>
      <c r="G8" s="6"/>
      <c r="H8" s="97" t="s">
        <v>201</v>
      </c>
      <c r="I8" s="98">
        <f>'July 2024 - September 2024'!E109</f>
        <v>1216.619999999999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150</v>
      </c>
      <c r="C9" s="4">
        <v>2</v>
      </c>
      <c r="D9" s="3"/>
      <c r="E9" s="34" t="s">
        <v>150</v>
      </c>
      <c r="F9" s="4">
        <v>2</v>
      </c>
      <c r="G9" s="6"/>
      <c r="H9" s="97" t="s">
        <v>202</v>
      </c>
      <c r="I9" s="98">
        <f>'October 2024 - December 2024'!E85</f>
        <v>1168.119999999999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31.6</v>
      </c>
      <c r="D10" s="3"/>
      <c r="E10" s="34" t="s">
        <v>48</v>
      </c>
      <c r="F10" s="55">
        <v>31.6</v>
      </c>
      <c r="G10" s="6"/>
      <c r="H10" s="97" t="s">
        <v>203</v>
      </c>
      <c r="I10" s="98">
        <f>'October 2024 - December 2024'!E92</f>
        <v>1119.619999999999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3077.8399999999997</v>
      </c>
      <c r="D11" s="3"/>
      <c r="E11" s="62" t="s">
        <v>57</v>
      </c>
      <c r="F11" s="55">
        <f>SUM(F3:F10)</f>
        <v>3524.4399999999996</v>
      </c>
      <c r="G11" s="6"/>
      <c r="H11" s="97" t="s">
        <v>204</v>
      </c>
      <c r="I11" s="98">
        <f>'October 2024 - December 2024'!E100</f>
        <v>1071.119999999999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129</v>
      </c>
      <c r="C12" s="189">
        <f>-C89</f>
        <v>-17739</v>
      </c>
      <c r="D12" s="190"/>
      <c r="E12" s="190"/>
      <c r="F12" s="191"/>
      <c r="G12" s="6"/>
      <c r="H12" s="97" t="s">
        <v>205</v>
      </c>
      <c r="I12" s="98">
        <f>'January 2025 - March 2025'!E84</f>
        <v>1022.619999999999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7" t="s">
        <v>206</v>
      </c>
      <c r="I13" s="98">
        <f>'January 2025 - March 2025'!E91</f>
        <v>974.11999999999898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7" t="s">
        <v>207</v>
      </c>
      <c r="I14" s="98">
        <f>'January 2025 - March 2025'!E99</f>
        <v>925.61999999999898</v>
      </c>
    </row>
    <row r="15" spans="1:25" ht="30" customHeight="1">
      <c r="A15" s="168" t="s">
        <v>58</v>
      </c>
      <c r="B15" s="149"/>
      <c r="C15" s="149"/>
      <c r="D15" s="149"/>
      <c r="E15" s="119"/>
      <c r="G15" s="13"/>
      <c r="H15" s="97" t="s">
        <v>208</v>
      </c>
      <c r="I15" s="98">
        <f>'April 2025 - June 2025'!E84</f>
        <v>877.11999999999898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67" t="s">
        <v>3</v>
      </c>
      <c r="D16" s="123"/>
      <c r="E16" s="16" t="s">
        <v>4</v>
      </c>
      <c r="H16" s="97" t="s">
        <v>209</v>
      </c>
      <c r="I16" s="98">
        <f>'April 2025 - June 2025'!E91</f>
        <v>828.61999999999898</v>
      </c>
    </row>
    <row r="17" spans="1:25" ht="30" customHeight="1">
      <c r="A17" s="2" t="s">
        <v>63</v>
      </c>
      <c r="B17" s="2" t="s">
        <v>5</v>
      </c>
      <c r="C17" s="187" t="s">
        <v>6</v>
      </c>
      <c r="D17" s="188"/>
      <c r="E17" s="17">
        <v>2405</v>
      </c>
      <c r="H17" s="97" t="s">
        <v>210</v>
      </c>
      <c r="I17" s="98">
        <f>'April 2025 - June 2025'!E99</f>
        <v>780.11999999999898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7" t="s">
        <v>211</v>
      </c>
      <c r="I18" s="98">
        <f>'July 2025 - September 2025'!E84</f>
        <v>731.61999999999898</v>
      </c>
    </row>
    <row r="19" spans="1:25" ht="30" customHeight="1">
      <c r="A19" s="10"/>
      <c r="B19" s="10"/>
      <c r="H19" s="97" t="s">
        <v>212</v>
      </c>
      <c r="I19" s="98">
        <f>'July 2025 - September 2025'!E91</f>
        <v>683.11999999999898</v>
      </c>
    </row>
    <row r="20" spans="1:25" ht="30" customHeight="1">
      <c r="A20" s="168" t="s">
        <v>59</v>
      </c>
      <c r="B20" s="149"/>
      <c r="C20" s="149"/>
      <c r="D20" s="149"/>
      <c r="E20" s="119"/>
      <c r="G20" s="13"/>
      <c r="H20" s="97" t="s">
        <v>213</v>
      </c>
      <c r="I20" s="98">
        <f>'July 2025 - September 2025'!E99</f>
        <v>634.61999999999898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209" t="s">
        <v>1</v>
      </c>
      <c r="B21" s="212" t="s">
        <v>2</v>
      </c>
      <c r="C21" s="215" t="s">
        <v>3</v>
      </c>
      <c r="D21" s="215"/>
      <c r="E21" s="218" t="s">
        <v>4</v>
      </c>
      <c r="G21" s="13"/>
      <c r="H21" s="97" t="s">
        <v>282</v>
      </c>
      <c r="I21" s="98">
        <f>'October 2025 - December 2025'!E84</f>
        <v>586.11999999999898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210"/>
      <c r="B22" s="213"/>
      <c r="C22" s="216"/>
      <c r="D22" s="216"/>
      <c r="E22" s="219"/>
      <c r="G22" s="13"/>
      <c r="H22" s="97" t="s">
        <v>283</v>
      </c>
      <c r="I22" s="98">
        <f>'October 2025 - December 2025'!E91</f>
        <v>537.61999999999898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210"/>
      <c r="B23" s="213"/>
      <c r="C23" s="216"/>
      <c r="D23" s="216"/>
      <c r="E23" s="219"/>
      <c r="G23" s="13"/>
      <c r="H23" s="97" t="s">
        <v>284</v>
      </c>
      <c r="I23" s="98">
        <f>'October 2025 - December 2025'!E99</f>
        <v>489.11999999999898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210"/>
      <c r="B24" s="213"/>
      <c r="C24" s="216"/>
      <c r="D24" s="216"/>
      <c r="E24" s="219"/>
      <c r="G24" s="13"/>
      <c r="H24" s="97" t="s">
        <v>285</v>
      </c>
      <c r="I24" s="98">
        <f>'January 2026 - March 2026'!E84</f>
        <v>540.61999999999898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30" customHeight="1">
      <c r="A25" s="210"/>
      <c r="B25" s="213"/>
      <c r="C25" s="216"/>
      <c r="D25" s="216"/>
      <c r="E25" s="219"/>
      <c r="G25" s="13"/>
      <c r="H25" s="97" t="s">
        <v>286</v>
      </c>
      <c r="I25" s="98">
        <f>'January 2026 - March 2026'!E91</f>
        <v>592.11999999999898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210"/>
      <c r="B26" s="213"/>
      <c r="C26" s="216"/>
      <c r="D26" s="216"/>
      <c r="E26" s="219"/>
      <c r="G26" s="13"/>
      <c r="H26" s="97" t="s">
        <v>287</v>
      </c>
      <c r="I26" s="98">
        <f>'January 2026 - March 2026'!E99</f>
        <v>604.61999999999898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211"/>
      <c r="B27" s="214"/>
      <c r="C27" s="217"/>
      <c r="D27" s="217"/>
      <c r="E27" s="220"/>
    </row>
    <row r="28" spans="1:25" ht="30" customHeight="1">
      <c r="A28" s="31" t="s">
        <v>64</v>
      </c>
      <c r="B28" s="31" t="s">
        <v>5</v>
      </c>
      <c r="C28" s="171" t="s">
        <v>6</v>
      </c>
      <c r="D28" s="172"/>
      <c r="E28" s="65">
        <v>2405</v>
      </c>
      <c r="H28" s="160" t="s">
        <v>214</v>
      </c>
      <c r="I28" s="161"/>
    </row>
    <row r="29" spans="1:25" ht="30" customHeight="1">
      <c r="A29" s="31" t="s">
        <v>128</v>
      </c>
      <c r="B29" s="31" t="s">
        <v>5</v>
      </c>
      <c r="C29" s="144" t="s">
        <v>86</v>
      </c>
      <c r="D29" s="145"/>
      <c r="E29" s="65">
        <v>1035</v>
      </c>
      <c r="H29" s="96" t="s">
        <v>215</v>
      </c>
      <c r="I29" s="96" t="s">
        <v>216</v>
      </c>
    </row>
    <row r="30" spans="1:25" ht="30" customHeight="1">
      <c r="A30" s="44"/>
      <c r="B30" s="44"/>
      <c r="C30" s="45"/>
      <c r="D30" s="46" t="s">
        <v>7</v>
      </c>
      <c r="E30" s="47">
        <f>SUM(E28:E29)</f>
        <v>3440</v>
      </c>
      <c r="H30" s="97" t="s">
        <v>223</v>
      </c>
      <c r="I30" s="100">
        <f>-C89</f>
        <v>-17739</v>
      </c>
    </row>
    <row r="31" spans="1:25" ht="30" customHeight="1">
      <c r="A31" s="10"/>
      <c r="B31" s="10"/>
      <c r="C31" s="1"/>
      <c r="D31" s="49"/>
      <c r="E31" s="50"/>
      <c r="H31" s="97" t="s">
        <v>217</v>
      </c>
      <c r="I31" s="100">
        <f>(-C89+SUM(E102,E114))</f>
        <v>-12739</v>
      </c>
    </row>
    <row r="32" spans="1:25" ht="30" customHeight="1">
      <c r="A32" s="168" t="s">
        <v>60</v>
      </c>
      <c r="B32" s="149"/>
      <c r="C32" s="149"/>
      <c r="D32" s="149"/>
      <c r="E32" s="119"/>
      <c r="G32" s="13"/>
      <c r="H32" s="99" t="s">
        <v>218</v>
      </c>
      <c r="I32" s="100">
        <f>('July 2024 - September 2024'!C5)</f>
        <v>-10539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9" ht="30" customHeight="1">
      <c r="A33" s="14" t="s">
        <v>1</v>
      </c>
      <c r="B33" s="15" t="s">
        <v>2</v>
      </c>
      <c r="C33" s="167" t="s">
        <v>3</v>
      </c>
      <c r="D33" s="123"/>
      <c r="E33" s="71" t="s">
        <v>4</v>
      </c>
      <c r="H33" s="97" t="s">
        <v>219</v>
      </c>
      <c r="I33" s="100">
        <f>('October 2024 - December 2024'!C5)</f>
        <v>-8739</v>
      </c>
    </row>
    <row r="34" spans="1:9" ht="30" customHeight="1">
      <c r="A34" s="25" t="s">
        <v>65</v>
      </c>
      <c r="B34" s="25" t="s">
        <v>5</v>
      </c>
      <c r="C34" s="173" t="s">
        <v>6</v>
      </c>
      <c r="D34" s="174"/>
      <c r="E34" s="84">
        <v>2405</v>
      </c>
      <c r="H34" s="99" t="s">
        <v>220</v>
      </c>
      <c r="I34" s="100">
        <f>('January 2025 - March 2025'!C5)</f>
        <v>-6939</v>
      </c>
    </row>
    <row r="35" spans="1:9" ht="30" customHeight="1">
      <c r="A35" s="31" t="s">
        <v>151</v>
      </c>
      <c r="B35" s="31" t="s">
        <v>152</v>
      </c>
      <c r="C35" s="144" t="s">
        <v>153</v>
      </c>
      <c r="D35" s="145"/>
      <c r="E35" s="65">
        <v>150</v>
      </c>
      <c r="H35" s="99" t="s">
        <v>221</v>
      </c>
      <c r="I35" s="100">
        <f>('April 2025 - June 2025'!C5)</f>
        <v>-5139</v>
      </c>
    </row>
    <row r="36" spans="1:9" ht="30" customHeight="1">
      <c r="A36" s="85" t="s">
        <v>154</v>
      </c>
      <c r="B36" s="85" t="s">
        <v>25</v>
      </c>
      <c r="C36" s="183" t="s">
        <v>155</v>
      </c>
      <c r="D36" s="184"/>
      <c r="E36" s="86">
        <v>7700</v>
      </c>
      <c r="H36" s="99" t="s">
        <v>222</v>
      </c>
      <c r="I36" s="100">
        <f>('July 2025 - September 2025'!C5)</f>
        <v>-3339</v>
      </c>
    </row>
    <row r="37" spans="1:9" ht="30" customHeight="1">
      <c r="A37" s="85" t="s">
        <v>126</v>
      </c>
      <c r="B37" s="85" t="s">
        <v>125</v>
      </c>
      <c r="C37" s="120" t="s">
        <v>127</v>
      </c>
      <c r="D37" s="120"/>
      <c r="E37" s="86">
        <v>50</v>
      </c>
      <c r="H37" s="99" t="s">
        <v>291</v>
      </c>
      <c r="I37" s="100">
        <f>('October 2025 - December 2025'!C5)</f>
        <v>-1539</v>
      </c>
    </row>
    <row r="38" spans="1:9" ht="30" customHeight="1">
      <c r="A38" s="85" t="s">
        <v>228</v>
      </c>
      <c r="B38" s="85" t="s">
        <v>229</v>
      </c>
      <c r="C38" s="183" t="s">
        <v>230</v>
      </c>
      <c r="D38" s="184"/>
      <c r="E38" s="86">
        <v>9350</v>
      </c>
      <c r="H38" s="99" t="s">
        <v>292</v>
      </c>
      <c r="I38" s="100">
        <f>('January 2026 - March 2026'!C5)</f>
        <v>0</v>
      </c>
    </row>
    <row r="39" spans="1:9" ht="30" customHeight="1">
      <c r="A39" s="10"/>
      <c r="B39" s="10"/>
      <c r="C39" s="1"/>
      <c r="D39" s="46" t="s">
        <v>7</v>
      </c>
      <c r="E39" s="47">
        <f>SUM(E34:E38)</f>
        <v>19655</v>
      </c>
    </row>
    <row r="40" spans="1:9" ht="13.15" customHeight="1">
      <c r="A40" s="10"/>
      <c r="B40" s="10"/>
      <c r="C40" s="1"/>
      <c r="D40" s="49"/>
      <c r="E40" s="50"/>
    </row>
    <row r="41" spans="1:9" ht="13.5" customHeight="1">
      <c r="A41" s="10"/>
      <c r="B41" s="10"/>
      <c r="C41" s="1"/>
      <c r="D41" s="49"/>
      <c r="E41" s="50"/>
    </row>
    <row r="42" spans="1:9" ht="13.5" customHeight="1">
      <c r="A42" s="10"/>
      <c r="B42" s="10"/>
    </row>
    <row r="43" spans="1:9" ht="13.5" customHeight="1">
      <c r="A43" s="121" t="s">
        <v>61</v>
      </c>
      <c r="B43" s="122"/>
      <c r="C43" s="123"/>
    </row>
    <row r="44" spans="1:9" ht="13.5" customHeight="1">
      <c r="A44" s="19" t="s">
        <v>2</v>
      </c>
      <c r="B44" s="19" t="s">
        <v>3</v>
      </c>
      <c r="C44" s="20" t="s">
        <v>4</v>
      </c>
      <c r="D44" s="21"/>
    </row>
    <row r="45" spans="1:9" ht="13.5" customHeight="1">
      <c r="A45" s="124" t="s">
        <v>8</v>
      </c>
      <c r="B45" s="122"/>
      <c r="C45" s="123"/>
    </row>
    <row r="46" spans="1:9" ht="13.5" customHeight="1">
      <c r="A46" s="24" t="s">
        <v>30</v>
      </c>
      <c r="B46" s="2"/>
      <c r="C46" s="18">
        <v>204</v>
      </c>
    </row>
    <row r="47" spans="1:9" ht="13.5" customHeight="1">
      <c r="A47" s="29" t="s">
        <v>125</v>
      </c>
      <c r="B47" s="25"/>
      <c r="C47" s="26">
        <v>42</v>
      </c>
    </row>
    <row r="48" spans="1:9" ht="13.5" customHeight="1">
      <c r="A48" s="25" t="s">
        <v>9</v>
      </c>
      <c r="B48" s="25" t="s">
        <v>10</v>
      </c>
      <c r="C48" s="26">
        <v>197</v>
      </c>
    </row>
    <row r="49" spans="1:3" ht="13.5" customHeight="1">
      <c r="A49" s="27"/>
      <c r="B49" s="24" t="s">
        <v>32</v>
      </c>
      <c r="C49" s="28">
        <f>SUM(C46:C48)</f>
        <v>443</v>
      </c>
    </row>
    <row r="50" spans="1:3" ht="13.5" customHeight="1">
      <c r="A50" s="177" t="s">
        <v>135</v>
      </c>
      <c r="B50" s="178"/>
      <c r="C50" s="179"/>
    </row>
    <row r="51" spans="1:3" ht="13.5" customHeight="1">
      <c r="A51" s="180"/>
      <c r="B51" s="118"/>
      <c r="C51" s="181"/>
    </row>
    <row r="52" spans="1:3" ht="13.5" customHeight="1">
      <c r="A52" s="2" t="s">
        <v>12</v>
      </c>
      <c r="B52" s="2"/>
      <c r="C52" s="17">
        <v>0</v>
      </c>
    </row>
    <row r="53" spans="1:3" ht="13.5" customHeight="1">
      <c r="A53" s="2" t="s">
        <v>13</v>
      </c>
      <c r="B53" s="2"/>
      <c r="C53" s="9">
        <v>0</v>
      </c>
    </row>
    <row r="54" spans="1:3" ht="13.5" customHeight="1">
      <c r="A54" s="2" t="s">
        <v>14</v>
      </c>
      <c r="B54" s="2"/>
      <c r="C54" s="9">
        <v>0</v>
      </c>
    </row>
    <row r="55" spans="1:3" ht="13.5" customHeight="1">
      <c r="A55" s="2" t="s">
        <v>15</v>
      </c>
      <c r="B55" s="2"/>
      <c r="C55" s="9">
        <v>0</v>
      </c>
    </row>
    <row r="56" spans="1:3" ht="13.5" customHeight="1">
      <c r="A56" s="2"/>
      <c r="B56" s="2" t="s">
        <v>16</v>
      </c>
      <c r="C56" s="9">
        <f>SUM(C52:C55)</f>
        <v>0</v>
      </c>
    </row>
    <row r="57" spans="1:3" ht="13.5" customHeight="1">
      <c r="A57" s="124" t="s">
        <v>17</v>
      </c>
      <c r="B57" s="122"/>
      <c r="C57" s="123"/>
    </row>
    <row r="58" spans="1:3" ht="13.5" customHeight="1">
      <c r="A58" s="2" t="s">
        <v>18</v>
      </c>
      <c r="B58" s="2" t="s">
        <v>19</v>
      </c>
      <c r="C58" s="18">
        <v>0</v>
      </c>
    </row>
    <row r="59" spans="1:3" ht="13.5" customHeight="1">
      <c r="A59" s="2" t="s">
        <v>20</v>
      </c>
      <c r="B59" s="2" t="s">
        <v>21</v>
      </c>
      <c r="C59" s="18">
        <v>0</v>
      </c>
    </row>
    <row r="60" spans="1:3" ht="13.5" customHeight="1">
      <c r="A60" s="2"/>
      <c r="B60" s="24" t="s">
        <v>33</v>
      </c>
      <c r="C60" s="18">
        <f>SUM(C58:C59)</f>
        <v>0</v>
      </c>
    </row>
    <row r="61" spans="1:3" ht="13.5" customHeight="1">
      <c r="A61" s="124" t="s">
        <v>50</v>
      </c>
      <c r="B61" s="136"/>
      <c r="C61" s="137"/>
    </row>
    <row r="62" spans="1:3" ht="13.5" customHeight="1">
      <c r="A62" s="2" t="s">
        <v>51</v>
      </c>
      <c r="B62" s="2" t="s">
        <v>53</v>
      </c>
      <c r="C62" s="17">
        <v>0</v>
      </c>
    </row>
    <row r="63" spans="1:3" ht="13.5" customHeight="1">
      <c r="A63" s="25"/>
      <c r="B63" s="29" t="s">
        <v>69</v>
      </c>
      <c r="C63" s="30">
        <v>0</v>
      </c>
    </row>
    <row r="64" spans="1:3" ht="13.5" customHeight="1">
      <c r="A64" s="25"/>
      <c r="B64" s="25" t="s">
        <v>83</v>
      </c>
      <c r="C64" s="30">
        <v>0</v>
      </c>
    </row>
    <row r="65" spans="1:3" ht="13.5" customHeight="1">
      <c r="A65" s="25"/>
      <c r="B65" s="29" t="s">
        <v>52</v>
      </c>
      <c r="C65" s="30">
        <f>SUM(C62:C64)</f>
        <v>0</v>
      </c>
    </row>
    <row r="66" spans="1:3" ht="13.5" customHeight="1">
      <c r="A66" s="124" t="s">
        <v>22</v>
      </c>
      <c r="B66" s="136"/>
      <c r="C66" s="137"/>
    </row>
    <row r="67" spans="1:3" ht="13.5" customHeight="1">
      <c r="A67" s="2" t="s">
        <v>23</v>
      </c>
      <c r="B67" s="2" t="s">
        <v>24</v>
      </c>
      <c r="C67" s="17">
        <v>0</v>
      </c>
    </row>
    <row r="68" spans="1:3" ht="13.5" customHeight="1">
      <c r="A68" s="25"/>
      <c r="B68" s="29" t="s">
        <v>34</v>
      </c>
      <c r="C68" s="30">
        <f>SUM(C67)</f>
        <v>0</v>
      </c>
    </row>
    <row r="69" spans="1:3" ht="13.5" customHeight="1">
      <c r="A69" s="182" t="s">
        <v>54</v>
      </c>
      <c r="B69" s="174"/>
      <c r="C69" s="170"/>
    </row>
    <row r="70" spans="1:3" ht="33" customHeight="1">
      <c r="A70" s="31" t="s">
        <v>55</v>
      </c>
      <c r="B70" s="32" t="s">
        <v>56</v>
      </c>
      <c r="C70" s="33">
        <v>0</v>
      </c>
    </row>
    <row r="71" spans="1:3" ht="19.899999999999999" customHeight="1">
      <c r="A71" s="31"/>
      <c r="B71" s="32" t="s">
        <v>57</v>
      </c>
      <c r="C71" s="33">
        <f>SUM(C70)</f>
        <v>0</v>
      </c>
    </row>
    <row r="72" spans="1:3" ht="13.5" customHeight="1">
      <c r="A72" s="117" t="s">
        <v>35</v>
      </c>
      <c r="B72" s="118"/>
      <c r="C72" s="119"/>
    </row>
    <row r="73" spans="1:3" ht="13.5" customHeight="1">
      <c r="A73" s="25" t="s">
        <v>66</v>
      </c>
      <c r="B73" s="25"/>
      <c r="C73" s="17">
        <v>0</v>
      </c>
    </row>
    <row r="74" spans="1:3" ht="15" customHeight="1">
      <c r="A74" s="27" t="s">
        <v>68</v>
      </c>
      <c r="B74" s="27" t="s">
        <v>67</v>
      </c>
      <c r="C74" s="17">
        <v>0</v>
      </c>
    </row>
    <row r="75" spans="1:3" ht="13.5" customHeight="1">
      <c r="A75" s="8" t="s">
        <v>25</v>
      </c>
      <c r="B75" s="8" t="s">
        <v>26</v>
      </c>
      <c r="C75" s="17">
        <v>0</v>
      </c>
    </row>
    <row r="76" spans="1:3" ht="13.5" customHeight="1">
      <c r="A76" s="31"/>
      <c r="B76" s="32" t="s">
        <v>36</v>
      </c>
      <c r="C76" s="33">
        <f>SUM(C73:C75)</f>
        <v>0</v>
      </c>
    </row>
    <row r="77" spans="1:3" ht="13.5" customHeight="1">
      <c r="A77" s="150" t="s">
        <v>31</v>
      </c>
      <c r="B77" s="185"/>
      <c r="C77" s="152"/>
    </row>
    <row r="78" spans="1:3" ht="13.5" customHeight="1">
      <c r="A78" s="56" t="s">
        <v>42</v>
      </c>
      <c r="B78" s="61" t="s">
        <v>49</v>
      </c>
      <c r="C78" s="58">
        <v>300</v>
      </c>
    </row>
    <row r="79" spans="1:3" ht="13.5" customHeight="1">
      <c r="A79" s="57" t="s">
        <v>79</v>
      </c>
      <c r="B79" s="83" t="s">
        <v>130</v>
      </c>
      <c r="C79" s="59">
        <v>0</v>
      </c>
    </row>
    <row r="80" spans="1:3" ht="13.5" customHeight="1">
      <c r="A80" s="57" t="s">
        <v>70</v>
      </c>
      <c r="B80" s="83" t="s">
        <v>156</v>
      </c>
      <c r="C80" s="59">
        <v>0</v>
      </c>
    </row>
    <row r="81" spans="1:8" ht="13.5" customHeight="1">
      <c r="A81" s="29" t="s">
        <v>46</v>
      </c>
      <c r="B81" s="60" t="s">
        <v>101</v>
      </c>
      <c r="C81" s="30">
        <v>760</v>
      </c>
    </row>
    <row r="82" spans="1:8" ht="13.5" customHeight="1">
      <c r="A82" s="27"/>
      <c r="B82" s="37" t="s">
        <v>43</v>
      </c>
      <c r="C82" s="38">
        <f>SUM(C78:C81)</f>
        <v>1060</v>
      </c>
    </row>
    <row r="83" spans="1:8" ht="13.5" customHeight="1">
      <c r="A83" s="27"/>
      <c r="B83" s="52" t="s">
        <v>57</v>
      </c>
      <c r="C83" s="38">
        <f>C49+C56+C60+C65+C68+C71+C76+C82</f>
        <v>1503</v>
      </c>
    </row>
    <row r="84" spans="1:8" ht="13.5" customHeight="1">
      <c r="A84" s="150" t="s">
        <v>44</v>
      </c>
      <c r="B84" s="151"/>
      <c r="C84" s="152"/>
    </row>
    <row r="85" spans="1:8" ht="13.5" customHeight="1">
      <c r="A85" s="41" t="s">
        <v>47</v>
      </c>
      <c r="B85" s="37"/>
      <c r="C85" s="48">
        <v>12739</v>
      </c>
    </row>
    <row r="86" spans="1:8" ht="13.5" customHeight="1">
      <c r="A86" s="68" t="s">
        <v>84</v>
      </c>
      <c r="B86" s="37"/>
      <c r="C86" s="48">
        <v>5000</v>
      </c>
    </row>
    <row r="87" spans="1:8" ht="60">
      <c r="A87" s="63" t="s">
        <v>74</v>
      </c>
      <c r="B87" s="53"/>
      <c r="C87" s="48">
        <v>0</v>
      </c>
    </row>
    <row r="88" spans="1:8" ht="45">
      <c r="A88" s="78" t="s">
        <v>131</v>
      </c>
      <c r="B88" s="53"/>
      <c r="C88" s="48">
        <v>0</v>
      </c>
    </row>
    <row r="89" spans="1:8" ht="13.5" customHeight="1">
      <c r="A89" s="27"/>
      <c r="B89" s="54" t="s">
        <v>45</v>
      </c>
      <c r="C89" s="48">
        <f>SUM(C85:C88)</f>
        <v>17739</v>
      </c>
    </row>
    <row r="90" spans="1:8" ht="13.5" customHeight="1">
      <c r="A90" s="31"/>
      <c r="B90" s="39" t="s">
        <v>27</v>
      </c>
      <c r="C90" s="40">
        <f>C83</f>
        <v>1503</v>
      </c>
      <c r="H90" s="35"/>
    </row>
    <row r="91" spans="1:8" ht="13.5" customHeight="1">
      <c r="A91" s="10"/>
      <c r="B91" s="10"/>
    </row>
    <row r="92" spans="1:8" ht="13.5" customHeight="1">
      <c r="A92" s="10"/>
      <c r="B92" s="10"/>
    </row>
    <row r="93" spans="1:8" ht="13.5" customHeight="1">
      <c r="A93" s="125" t="s">
        <v>166</v>
      </c>
      <c r="B93" s="128"/>
      <c r="C93" s="128"/>
      <c r="D93" s="128"/>
      <c r="E93" s="129"/>
    </row>
    <row r="94" spans="1:8" ht="13.5" customHeight="1">
      <c r="A94" s="126" t="s">
        <v>38</v>
      </c>
      <c r="B94" s="127"/>
      <c r="C94" s="126" t="s">
        <v>37</v>
      </c>
      <c r="D94" s="127"/>
      <c r="E94" s="42" t="s">
        <v>4</v>
      </c>
    </row>
    <row r="95" spans="1:8" ht="13.5" customHeight="1">
      <c r="A95" s="111" t="s">
        <v>40</v>
      </c>
      <c r="B95" s="112"/>
      <c r="C95" s="141"/>
      <c r="D95" s="142"/>
      <c r="E95" s="43">
        <f>C90</f>
        <v>1503</v>
      </c>
    </row>
    <row r="96" spans="1:8" ht="13.5" customHeight="1">
      <c r="C96" s="175" t="s">
        <v>41</v>
      </c>
      <c r="D96" s="176"/>
      <c r="E96" s="36">
        <f>I3</f>
        <v>0</v>
      </c>
    </row>
    <row r="97" spans="1:5" ht="13.5" customHeight="1"/>
    <row r="98" spans="1:5" ht="13.5" customHeight="1">
      <c r="A98" s="125" t="s">
        <v>167</v>
      </c>
      <c r="B98" s="122"/>
      <c r="C98" s="122"/>
      <c r="D98" s="122"/>
      <c r="E98" s="123"/>
    </row>
    <row r="99" spans="1:5" ht="13.5" customHeight="1">
      <c r="A99" s="125" t="s">
        <v>38</v>
      </c>
      <c r="B99" s="129"/>
      <c r="C99" s="125" t="s">
        <v>37</v>
      </c>
      <c r="D99" s="123"/>
      <c r="E99" s="22" t="s">
        <v>4</v>
      </c>
    </row>
    <row r="100" spans="1:5" ht="13.5" customHeight="1">
      <c r="A100" s="157" t="s">
        <v>72</v>
      </c>
      <c r="B100" s="158"/>
      <c r="C100" s="133"/>
      <c r="D100" s="155"/>
      <c r="E100" s="36">
        <f>E96</f>
        <v>0</v>
      </c>
    </row>
    <row r="101" spans="1:5" ht="13.5" customHeight="1">
      <c r="A101" s="162" t="s">
        <v>77</v>
      </c>
      <c r="B101" s="162"/>
      <c r="C101" s="138" t="s">
        <v>78</v>
      </c>
      <c r="D101" s="139"/>
      <c r="E101" s="51">
        <v>0</v>
      </c>
    </row>
    <row r="102" spans="1:5" ht="13.5" customHeight="1">
      <c r="A102" s="163"/>
      <c r="B102" s="163"/>
      <c r="C102" s="140" t="s">
        <v>184</v>
      </c>
      <c r="D102" s="115"/>
      <c r="E102" s="72">
        <v>1000</v>
      </c>
    </row>
    <row r="103" spans="1:5" ht="13.5" customHeight="1">
      <c r="A103" s="163"/>
      <c r="B103" s="163"/>
      <c r="C103" s="106" t="s">
        <v>185</v>
      </c>
      <c r="D103" s="104"/>
      <c r="E103" s="51">
        <v>140</v>
      </c>
    </row>
    <row r="104" spans="1:5" ht="13.5" customHeight="1">
      <c r="A104" s="163"/>
      <c r="B104" s="163"/>
      <c r="C104" s="106" t="s">
        <v>186</v>
      </c>
      <c r="D104" s="104"/>
      <c r="E104" s="51">
        <v>68</v>
      </c>
    </row>
    <row r="105" spans="1:5" ht="13.5" customHeight="1">
      <c r="A105" s="163"/>
      <c r="B105" s="163"/>
      <c r="C105" s="92" t="s">
        <v>187</v>
      </c>
      <c r="D105" s="91"/>
      <c r="E105" s="51">
        <v>420</v>
      </c>
    </row>
    <row r="106" spans="1:5" ht="13.5" customHeight="1">
      <c r="A106" s="164"/>
      <c r="B106" s="164"/>
      <c r="C106" s="106" t="s">
        <v>193</v>
      </c>
      <c r="D106" s="104"/>
      <c r="E106" s="51">
        <v>775.68</v>
      </c>
    </row>
    <row r="107" spans="1:5" ht="13.5" customHeight="1">
      <c r="A107" s="153" t="s">
        <v>40</v>
      </c>
      <c r="B107" s="154"/>
      <c r="C107" s="134" t="s">
        <v>85</v>
      </c>
      <c r="D107" s="135"/>
      <c r="E107" s="64">
        <f>C90</f>
        <v>1503</v>
      </c>
    </row>
    <row r="108" spans="1:5" ht="13.5" customHeight="1">
      <c r="C108" s="143" t="s">
        <v>28</v>
      </c>
      <c r="D108" s="123"/>
      <c r="E108" s="36">
        <f>SUM(E30,E100)-SUM(E101:E107)</f>
        <v>-466.67999999999984</v>
      </c>
    </row>
    <row r="109" spans="1:5" ht="13.5" customHeight="1">
      <c r="A109" s="23"/>
      <c r="B109" s="23"/>
      <c r="C109" s="23"/>
      <c r="D109" s="23"/>
      <c r="E109" s="23"/>
    </row>
    <row r="110" spans="1:5" ht="17.25" customHeight="1">
      <c r="A110" s="23"/>
      <c r="B110" s="23"/>
      <c r="C110" s="23"/>
      <c r="D110" s="23"/>
      <c r="E110" s="23"/>
    </row>
    <row r="111" spans="1:5" ht="13.5" customHeight="1">
      <c r="A111" s="148" t="s">
        <v>168</v>
      </c>
      <c r="B111" s="149"/>
      <c r="C111" s="149"/>
      <c r="D111" s="149"/>
      <c r="E111" s="119"/>
    </row>
    <row r="112" spans="1:5" ht="13.5" customHeight="1">
      <c r="A112" s="125" t="s">
        <v>38</v>
      </c>
      <c r="B112" s="123"/>
      <c r="C112" s="125" t="s">
        <v>37</v>
      </c>
      <c r="D112" s="123"/>
      <c r="E112" s="22" t="s">
        <v>4</v>
      </c>
    </row>
    <row r="113" spans="1:5" ht="13.5" customHeight="1">
      <c r="A113" s="146" t="s">
        <v>73</v>
      </c>
      <c r="B113" s="147"/>
      <c r="C113" s="133"/>
      <c r="D113" s="123"/>
      <c r="E113" s="36">
        <f>E108</f>
        <v>-466.67999999999984</v>
      </c>
    </row>
    <row r="114" spans="1:5" ht="13.5" customHeight="1">
      <c r="A114" s="107" t="s">
        <v>77</v>
      </c>
      <c r="B114" s="108"/>
      <c r="C114" s="131" t="s">
        <v>159</v>
      </c>
      <c r="D114" s="139"/>
      <c r="E114" s="51">
        <v>4000</v>
      </c>
    </row>
    <row r="115" spans="1:5" ht="13.5" customHeight="1">
      <c r="A115" s="109"/>
      <c r="B115" s="110"/>
      <c r="C115" s="131" t="s">
        <v>188</v>
      </c>
      <c r="D115" s="132"/>
      <c r="E115" s="51">
        <v>2254</v>
      </c>
    </row>
    <row r="116" spans="1:5" ht="13.5" customHeight="1">
      <c r="A116" s="109"/>
      <c r="B116" s="110"/>
      <c r="C116" s="131" t="s">
        <v>189</v>
      </c>
      <c r="D116" s="132"/>
      <c r="E116" s="51">
        <v>560</v>
      </c>
    </row>
    <row r="117" spans="1:5" ht="13.5" customHeight="1">
      <c r="A117" s="109"/>
      <c r="B117" s="110"/>
      <c r="C117" s="131" t="s">
        <v>190</v>
      </c>
      <c r="D117" s="132"/>
      <c r="E117" s="51">
        <v>0</v>
      </c>
    </row>
    <row r="118" spans="1:5" ht="30" customHeight="1">
      <c r="A118" s="109"/>
      <c r="B118" s="110"/>
      <c r="C118" s="113" t="s">
        <v>225</v>
      </c>
      <c r="D118" s="114"/>
      <c r="E118" s="51">
        <v>700</v>
      </c>
    </row>
    <row r="119" spans="1:5" ht="15" customHeight="1">
      <c r="A119" s="109"/>
      <c r="B119" s="110"/>
      <c r="C119" s="113" t="s">
        <v>227</v>
      </c>
      <c r="D119" s="114"/>
      <c r="E119" s="51">
        <v>498</v>
      </c>
    </row>
    <row r="120" spans="1:5" ht="13.5" customHeight="1">
      <c r="A120" s="109"/>
      <c r="B120" s="110"/>
      <c r="C120" s="115" t="s">
        <v>226</v>
      </c>
      <c r="D120" s="116"/>
      <c r="E120" s="51">
        <v>368</v>
      </c>
    </row>
    <row r="121" spans="1:5" ht="13.5" customHeight="1">
      <c r="A121" s="109"/>
      <c r="B121" s="110"/>
      <c r="C121" s="159" t="s">
        <v>231</v>
      </c>
      <c r="D121" s="104"/>
      <c r="E121" s="51">
        <v>204</v>
      </c>
    </row>
    <row r="122" spans="1:5" ht="13.5" customHeight="1">
      <c r="A122" s="109"/>
      <c r="B122" s="110"/>
      <c r="C122" s="159" t="s">
        <v>232</v>
      </c>
      <c r="D122" s="104"/>
      <c r="E122" s="51">
        <v>207.5</v>
      </c>
    </row>
    <row r="123" spans="1:5" ht="13.5" customHeight="1">
      <c r="A123" s="109"/>
      <c r="B123" s="110"/>
      <c r="C123" s="159" t="s">
        <v>233</v>
      </c>
      <c r="D123" s="104"/>
      <c r="E123" s="51">
        <v>187</v>
      </c>
    </row>
    <row r="124" spans="1:5" ht="13.5" customHeight="1">
      <c r="A124" s="109"/>
      <c r="B124" s="110"/>
      <c r="C124" s="104" t="s">
        <v>237</v>
      </c>
      <c r="D124" s="105"/>
      <c r="E124" s="51">
        <v>391.5</v>
      </c>
    </row>
    <row r="125" spans="1:5" ht="13.5" customHeight="1">
      <c r="A125" s="109"/>
      <c r="B125" s="110"/>
      <c r="C125" s="106" t="s">
        <v>238</v>
      </c>
      <c r="D125" s="104"/>
      <c r="E125" s="51">
        <v>966.7</v>
      </c>
    </row>
    <row r="126" spans="1:5" ht="13.5" customHeight="1">
      <c r="A126" s="111"/>
      <c r="B126" s="112"/>
      <c r="C126" s="106" t="s">
        <v>242</v>
      </c>
      <c r="D126" s="104"/>
      <c r="E126" s="51">
        <v>4500</v>
      </c>
    </row>
    <row r="127" spans="1:5" ht="13.5" customHeight="1">
      <c r="A127" s="153" t="s">
        <v>40</v>
      </c>
      <c r="B127" s="156"/>
      <c r="C127" s="134"/>
      <c r="D127" s="135"/>
      <c r="E127" s="103">
        <f>C90</f>
        <v>1503</v>
      </c>
    </row>
    <row r="128" spans="1:5" ht="13.5" customHeight="1">
      <c r="C128" s="143" t="s">
        <v>29</v>
      </c>
      <c r="D128" s="123"/>
      <c r="E128" s="51">
        <f>(E39+E113)-SUM(E114:E127)</f>
        <v>2848.619999999999</v>
      </c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</sheetData>
  <mergeCells count="75">
    <mergeCell ref="E21:E27"/>
    <mergeCell ref="A114:B126"/>
    <mergeCell ref="C126:D126"/>
    <mergeCell ref="A21:A27"/>
    <mergeCell ref="B21:B27"/>
    <mergeCell ref="C21:D27"/>
    <mergeCell ref="A1:F1"/>
    <mergeCell ref="D2:F2"/>
    <mergeCell ref="C17:D17"/>
    <mergeCell ref="A15:E15"/>
    <mergeCell ref="C16:D16"/>
    <mergeCell ref="C12:F12"/>
    <mergeCell ref="H28:I28"/>
    <mergeCell ref="A101:B106"/>
    <mergeCell ref="A2:C2"/>
    <mergeCell ref="C33:D33"/>
    <mergeCell ref="A32:E32"/>
    <mergeCell ref="A20:E20"/>
    <mergeCell ref="C28:D28"/>
    <mergeCell ref="C29:D29"/>
    <mergeCell ref="C34:D34"/>
    <mergeCell ref="C96:D96"/>
    <mergeCell ref="A50:C51"/>
    <mergeCell ref="A69:C69"/>
    <mergeCell ref="C38:D38"/>
    <mergeCell ref="C36:D36"/>
    <mergeCell ref="A77:C77"/>
    <mergeCell ref="C128:D128"/>
    <mergeCell ref="A113:B113"/>
    <mergeCell ref="A111:E111"/>
    <mergeCell ref="A84:C84"/>
    <mergeCell ref="A107:B107"/>
    <mergeCell ref="C100:D100"/>
    <mergeCell ref="A127:B127"/>
    <mergeCell ref="C127:D127"/>
    <mergeCell ref="C99:D99"/>
    <mergeCell ref="A100:B100"/>
    <mergeCell ref="C114:D114"/>
    <mergeCell ref="A99:B99"/>
    <mergeCell ref="A94:B94"/>
    <mergeCell ref="C121:D121"/>
    <mergeCell ref="C122:D122"/>
    <mergeCell ref="C123:D123"/>
    <mergeCell ref="H1:I1"/>
    <mergeCell ref="C106:D106"/>
    <mergeCell ref="C117:D117"/>
    <mergeCell ref="C113:D113"/>
    <mergeCell ref="C116:D116"/>
    <mergeCell ref="C107:D107"/>
    <mergeCell ref="C115:D115"/>
    <mergeCell ref="A61:C61"/>
    <mergeCell ref="C101:D101"/>
    <mergeCell ref="C102:D102"/>
    <mergeCell ref="C112:D112"/>
    <mergeCell ref="A112:B112"/>
    <mergeCell ref="A66:C66"/>
    <mergeCell ref="C95:D95"/>
    <mergeCell ref="C108:D108"/>
    <mergeCell ref="C35:D35"/>
    <mergeCell ref="A72:C72"/>
    <mergeCell ref="C37:D37"/>
    <mergeCell ref="C104:D104"/>
    <mergeCell ref="A43:C43"/>
    <mergeCell ref="A45:C45"/>
    <mergeCell ref="A57:C57"/>
    <mergeCell ref="A95:B95"/>
    <mergeCell ref="A98:E98"/>
    <mergeCell ref="C94:D94"/>
    <mergeCell ref="C103:D103"/>
    <mergeCell ref="A93:E93"/>
    <mergeCell ref="C124:D124"/>
    <mergeCell ref="C125:D125"/>
    <mergeCell ref="C118:D118"/>
    <mergeCell ref="C119:D119"/>
    <mergeCell ref="C120:D120"/>
  </mergeCells>
  <phoneticPr fontId="22" type="noConversion"/>
  <conditionalFormatting sqref="C7">
    <cfRule type="cellIs" dxfId="101" priority="13" operator="lessThan">
      <formula>0</formula>
    </cfRule>
  </conditionalFormatting>
  <conditionalFormatting sqref="C10:C12">
    <cfRule type="cellIs" dxfId="100" priority="14" operator="lessThan">
      <formula>0</formula>
    </cfRule>
  </conditionalFormatting>
  <conditionalFormatting sqref="E96">
    <cfRule type="cellIs" dxfId="99" priority="40" stopIfTrue="1" operator="greaterThanOrEqual">
      <formula>0</formula>
    </cfRule>
    <cfRule type="cellIs" dxfId="98" priority="41" operator="lessThan">
      <formula>0</formula>
    </cfRule>
  </conditionalFormatting>
  <conditionalFormatting sqref="E100">
    <cfRule type="cellIs" dxfId="97" priority="36" stopIfTrue="1" operator="greaterThanOrEqual">
      <formula>0</formula>
    </cfRule>
    <cfRule type="cellIs" dxfId="96" priority="37" operator="lessThan">
      <formula>0</formula>
    </cfRule>
  </conditionalFormatting>
  <conditionalFormatting sqref="E108">
    <cfRule type="cellIs" dxfId="95" priority="38" stopIfTrue="1" operator="greaterThanOrEqual">
      <formula>0</formula>
    </cfRule>
    <cfRule type="cellIs" dxfId="94" priority="39" operator="lessThan">
      <formula>0</formula>
    </cfRule>
  </conditionalFormatting>
  <conditionalFormatting sqref="E113">
    <cfRule type="cellIs" dxfId="93" priority="34" stopIfTrue="1" operator="greaterThanOrEqual">
      <formula>0</formula>
    </cfRule>
    <cfRule type="cellIs" dxfId="92" priority="35" operator="lessThan">
      <formula>0</formula>
    </cfRule>
  </conditionalFormatting>
  <conditionalFormatting sqref="E128">
    <cfRule type="cellIs" dxfId="91" priority="32" stopIfTrue="1" operator="greaterThanOrEqual">
      <formula>0</formula>
    </cfRule>
    <cfRule type="cellIs" dxfId="90" priority="33" operator="lessThan">
      <formula>0</formula>
    </cfRule>
  </conditionalFormatting>
  <conditionalFormatting sqref="F7">
    <cfRule type="cellIs" dxfId="89" priority="11" operator="lessThan">
      <formula>0</formula>
    </cfRule>
  </conditionalFormatting>
  <conditionalFormatting sqref="F10:F11">
    <cfRule type="cellIs" dxfId="88" priority="12" operator="lessThan">
      <formula>0</formula>
    </cfRule>
  </conditionalFormatting>
  <conditionalFormatting sqref="I3:I26 I30:I38">
    <cfRule type="cellIs" dxfId="87" priority="4" operator="lessThan">
      <formula>0</formula>
    </cfRule>
    <cfRule type="cellIs" dxfId="86" priority="5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22"/>
  <sheetViews>
    <sheetView topLeftCell="A79" zoomScaleNormal="100" workbookViewId="0">
      <selection activeCell="C107" sqref="C107:D10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0" t="s">
        <v>87</v>
      </c>
      <c r="B1" s="130"/>
      <c r="C1" s="130"/>
      <c r="D1" s="130"/>
      <c r="E1" s="130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158</v>
      </c>
      <c r="C3" s="4">
        <f>'April 2024 - June 2024'!E128</f>
        <v>2848.619999999999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2848.619999999999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('April 2024 - June 2024'!I31)+SUM(E85,E98,E107)</f>
        <v>-10539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68" t="s">
        <v>71</v>
      </c>
      <c r="B8" s="149"/>
      <c r="C8" s="149"/>
      <c r="D8" s="149"/>
      <c r="E8" s="11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69" t="s">
        <v>3</v>
      </c>
      <c r="D9" s="170"/>
      <c r="E9" s="71" t="s">
        <v>4</v>
      </c>
    </row>
    <row r="10" spans="1:25" ht="13.5" customHeight="1">
      <c r="A10" s="29" t="s">
        <v>75</v>
      </c>
      <c r="B10" s="79" t="s">
        <v>5</v>
      </c>
      <c r="C10" s="198" t="s">
        <v>6</v>
      </c>
      <c r="D10" s="198"/>
      <c r="E10" s="102">
        <v>2405</v>
      </c>
    </row>
    <row r="11" spans="1:25" ht="13.5" customHeight="1">
      <c r="A11" s="32" t="s">
        <v>228</v>
      </c>
      <c r="B11" s="31" t="s">
        <v>234</v>
      </c>
      <c r="C11" s="192"/>
      <c r="D11" s="193"/>
      <c r="E11" s="33">
        <v>204</v>
      </c>
    </row>
    <row r="12" spans="1:25" ht="13.5" customHeight="1">
      <c r="A12" s="32" t="s">
        <v>228</v>
      </c>
      <c r="B12" s="31" t="s">
        <v>235</v>
      </c>
      <c r="C12" s="192"/>
      <c r="D12" s="193"/>
      <c r="E12" s="33">
        <v>207.5</v>
      </c>
    </row>
    <row r="13" spans="1:25" ht="13.5" customHeight="1">
      <c r="A13" s="101" t="s">
        <v>236</v>
      </c>
      <c r="B13" s="31" t="s">
        <v>25</v>
      </c>
      <c r="C13" s="144"/>
      <c r="D13" s="145"/>
      <c r="E13" s="33">
        <v>0</v>
      </c>
    </row>
    <row r="14" spans="1:25" ht="13.5" customHeight="1">
      <c r="A14" s="44"/>
      <c r="B14" s="44"/>
      <c r="C14" s="45"/>
      <c r="D14" s="46" t="s">
        <v>7</v>
      </c>
      <c r="E14" s="47">
        <f>SUM(E10:E13)</f>
        <v>2816.5</v>
      </c>
    </row>
    <row r="15" spans="1:25" ht="13.5" customHeight="1">
      <c r="A15" s="10"/>
      <c r="B15" s="10"/>
    </row>
    <row r="16" spans="1:25" ht="13.5" customHeight="1">
      <c r="A16" s="168" t="s">
        <v>88</v>
      </c>
      <c r="B16" s="149"/>
      <c r="C16" s="149"/>
      <c r="D16" s="149"/>
      <c r="E16" s="119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3.15" customHeight="1">
      <c r="A17" s="14" t="s">
        <v>1</v>
      </c>
      <c r="B17" s="15" t="s">
        <v>2</v>
      </c>
      <c r="C17" s="169" t="s">
        <v>3</v>
      </c>
      <c r="D17" s="170"/>
      <c r="E17" s="16" t="s">
        <v>4</v>
      </c>
    </row>
    <row r="18" spans="1:25" ht="13.15" customHeight="1">
      <c r="A18" s="29" t="s">
        <v>89</v>
      </c>
      <c r="B18" s="79" t="s">
        <v>5</v>
      </c>
      <c r="C18" s="192" t="s">
        <v>6</v>
      </c>
      <c r="D18" s="193"/>
      <c r="E18" s="81">
        <v>2405</v>
      </c>
    </row>
    <row r="19" spans="1:25" ht="13.15" customHeight="1">
      <c r="A19" s="32" t="s">
        <v>133</v>
      </c>
      <c r="B19" s="80" t="s">
        <v>25</v>
      </c>
      <c r="C19" s="192" t="s">
        <v>132</v>
      </c>
      <c r="D19" s="193"/>
      <c r="E19" s="82">
        <v>0</v>
      </c>
    </row>
    <row r="20" spans="1:25" ht="13.15" customHeight="1">
      <c r="A20" s="44"/>
      <c r="B20" s="44"/>
      <c r="C20" s="45"/>
      <c r="D20" s="46" t="s">
        <v>7</v>
      </c>
      <c r="E20" s="47">
        <f>SUM(E18:E19)</f>
        <v>2405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168" t="s">
        <v>90</v>
      </c>
      <c r="B22" s="149"/>
      <c r="C22" s="149"/>
      <c r="D22" s="149"/>
      <c r="E22" s="119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9" t="s">
        <v>1</v>
      </c>
      <c r="B23" s="70" t="s">
        <v>2</v>
      </c>
      <c r="C23" s="169" t="s">
        <v>3</v>
      </c>
      <c r="D23" s="170"/>
      <c r="E23" s="71" t="s">
        <v>4</v>
      </c>
    </row>
    <row r="24" spans="1:25" ht="13.15" customHeight="1">
      <c r="A24" s="32" t="s">
        <v>91</v>
      </c>
      <c r="B24" s="31" t="s">
        <v>25</v>
      </c>
      <c r="C24" s="171" t="s">
        <v>132</v>
      </c>
      <c r="D24" s="172"/>
      <c r="E24" s="65">
        <v>0</v>
      </c>
    </row>
    <row r="25" spans="1:25" ht="13.15" customHeight="1">
      <c r="A25" s="29" t="s">
        <v>91</v>
      </c>
      <c r="B25" s="31" t="s">
        <v>5</v>
      </c>
      <c r="C25" s="192" t="s">
        <v>6</v>
      </c>
      <c r="D25" s="193"/>
      <c r="E25" s="65">
        <v>2405</v>
      </c>
    </row>
    <row r="26" spans="1:25" ht="13.15" customHeight="1">
      <c r="A26" s="32"/>
      <c r="B26" s="31" t="s">
        <v>103</v>
      </c>
      <c r="C26" s="192"/>
      <c r="D26" s="193"/>
      <c r="E26" s="65">
        <v>204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2609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194" t="s">
        <v>92</v>
      </c>
      <c r="B32" s="122"/>
      <c r="C32" s="123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24" t="s">
        <v>8</v>
      </c>
      <c r="B34" s="122"/>
      <c r="C34" s="123"/>
    </row>
    <row r="35" spans="1:4" ht="13.5" customHeight="1">
      <c r="A35" s="24" t="s">
        <v>30</v>
      </c>
      <c r="B35" s="2"/>
      <c r="C35" s="18">
        <v>204</v>
      </c>
    </row>
    <row r="36" spans="1:4" ht="13.5" customHeight="1">
      <c r="A36" s="29" t="s">
        <v>125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207.5</v>
      </c>
    </row>
    <row r="38" spans="1:4" ht="13.5" customHeight="1">
      <c r="A38" s="27"/>
      <c r="B38" s="24" t="s">
        <v>32</v>
      </c>
      <c r="C38" s="28">
        <f>SUM(C35:C37)</f>
        <v>411.5</v>
      </c>
    </row>
    <row r="39" spans="1:4" ht="13.5" customHeight="1">
      <c r="A39" s="177" t="s">
        <v>135</v>
      </c>
      <c r="B39" s="178"/>
      <c r="C39" s="179"/>
    </row>
    <row r="40" spans="1:4" ht="13.5" customHeight="1">
      <c r="A40" s="180"/>
      <c r="B40" s="118"/>
      <c r="C40" s="181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136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24" t="s">
        <v>17</v>
      </c>
      <c r="B47" s="122"/>
      <c r="C47" s="123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24" t="s">
        <v>50</v>
      </c>
      <c r="B51" s="136"/>
      <c r="C51" s="137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69</v>
      </c>
      <c r="C53" s="30">
        <v>0</v>
      </c>
    </row>
    <row r="54" spans="1:3" ht="13.5" customHeight="1">
      <c r="A54" s="25"/>
      <c r="B54" s="25" t="s">
        <v>83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24" t="s">
        <v>22</v>
      </c>
      <c r="B56" s="136"/>
      <c r="C56" s="137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182" t="s">
        <v>54</v>
      </c>
      <c r="B59" s="174"/>
      <c r="C59" s="170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19.899999999999999" customHeight="1">
      <c r="A61" s="31"/>
      <c r="B61" s="32" t="s">
        <v>57</v>
      </c>
      <c r="C61" s="33">
        <f>SUM(C60)</f>
        <v>0</v>
      </c>
    </row>
    <row r="62" spans="1:3" ht="13.5" customHeight="1">
      <c r="A62" s="117" t="s">
        <v>35</v>
      </c>
      <c r="B62" s="118"/>
      <c r="C62" s="119"/>
    </row>
    <row r="63" spans="1:3" ht="13.5" customHeight="1">
      <c r="A63" s="25" t="s">
        <v>66</v>
      </c>
      <c r="B63" s="25"/>
      <c r="C63" s="17">
        <v>0</v>
      </c>
    </row>
    <row r="64" spans="1:3" ht="15" customHeight="1">
      <c r="A64" s="27" t="s">
        <v>68</v>
      </c>
      <c r="B64" s="27" t="s">
        <v>67</v>
      </c>
      <c r="C64" s="17">
        <v>0</v>
      </c>
    </row>
    <row r="65" spans="1:8" ht="13.5" customHeight="1">
      <c r="A65" s="8" t="s">
        <v>25</v>
      </c>
      <c r="B65" s="8" t="s">
        <v>26</v>
      </c>
      <c r="C65" s="17">
        <v>0</v>
      </c>
    </row>
    <row r="66" spans="1:8" ht="13.5" customHeight="1">
      <c r="A66" s="31"/>
      <c r="B66" s="32" t="s">
        <v>36</v>
      </c>
      <c r="C66" s="33">
        <f>C65</f>
        <v>0</v>
      </c>
    </row>
    <row r="67" spans="1:8" ht="13.5" customHeight="1">
      <c r="A67" s="150" t="s">
        <v>31</v>
      </c>
      <c r="B67" s="185"/>
      <c r="C67" s="152"/>
    </row>
    <row r="68" spans="1:8" ht="13.5" customHeight="1">
      <c r="A68" s="56" t="s">
        <v>42</v>
      </c>
      <c r="B68" s="61" t="s">
        <v>49</v>
      </c>
      <c r="C68" s="58">
        <v>600</v>
      </c>
    </row>
    <row r="69" spans="1:8" ht="13.5" customHeight="1">
      <c r="A69" s="66" t="s">
        <v>79</v>
      </c>
      <c r="B69" s="76" t="s">
        <v>130</v>
      </c>
      <c r="C69" s="67">
        <v>68</v>
      </c>
    </row>
    <row r="70" spans="1:8" ht="13.5" customHeight="1">
      <c r="A70" s="57" t="s">
        <v>70</v>
      </c>
      <c r="B70" s="208" t="s">
        <v>244</v>
      </c>
      <c r="C70" s="59">
        <v>60</v>
      </c>
    </row>
    <row r="71" spans="1:8" ht="13.5" customHeight="1">
      <c r="A71" s="29" t="s">
        <v>46</v>
      </c>
      <c r="B71" s="60" t="s">
        <v>102</v>
      </c>
      <c r="C71" s="30">
        <v>840</v>
      </c>
    </row>
    <row r="72" spans="1:8" ht="13.5" customHeight="1">
      <c r="A72" s="27"/>
      <c r="B72" s="37" t="s">
        <v>43</v>
      </c>
      <c r="C72" s="38">
        <f>SUM(C68:C71)</f>
        <v>1568</v>
      </c>
    </row>
    <row r="73" spans="1:8" ht="13.5" customHeight="1">
      <c r="A73" s="27"/>
      <c r="B73" s="52" t="s">
        <v>57</v>
      </c>
      <c r="C73" s="38">
        <f>C38+C46+C50+C55+C58+C61+C66+C72</f>
        <v>1979.5</v>
      </c>
    </row>
    <row r="74" spans="1:8" ht="13.5" customHeight="1">
      <c r="A74" s="150" t="s">
        <v>44</v>
      </c>
      <c r="B74" s="151"/>
      <c r="C74" s="152"/>
    </row>
    <row r="75" spans="1:8" ht="13.5" customHeight="1">
      <c r="A75" s="41" t="s">
        <v>47</v>
      </c>
      <c r="B75" s="37"/>
      <c r="C75" s="48">
        <v>8239</v>
      </c>
    </row>
    <row r="76" spans="1:8" ht="13.5" customHeight="1">
      <c r="A76" s="68" t="s">
        <v>84</v>
      </c>
      <c r="B76" s="37"/>
      <c r="C76" s="48">
        <v>0</v>
      </c>
    </row>
    <row r="77" spans="1:8" ht="30">
      <c r="A77" s="63" t="s">
        <v>74</v>
      </c>
      <c r="B77" s="88"/>
      <c r="C77" s="48">
        <v>0</v>
      </c>
    </row>
    <row r="78" spans="1:8" ht="30">
      <c r="A78" s="78" t="s">
        <v>131</v>
      </c>
      <c r="B78" s="53"/>
      <c r="C78" s="48">
        <v>0</v>
      </c>
    </row>
    <row r="79" spans="1:8" ht="13.5" customHeight="1">
      <c r="A79" s="27"/>
      <c r="B79" s="54" t="s">
        <v>45</v>
      </c>
      <c r="C79" s="48">
        <f>SUM(C75:C78)</f>
        <v>8239</v>
      </c>
    </row>
    <row r="80" spans="1:8" ht="13.5" customHeight="1">
      <c r="A80" s="31"/>
      <c r="B80" s="39" t="s">
        <v>27</v>
      </c>
      <c r="C80" s="40">
        <f>C73</f>
        <v>1979.5</v>
      </c>
      <c r="H80" s="35"/>
    </row>
    <row r="81" spans="1:5" ht="13.5" customHeight="1">
      <c r="A81" s="10"/>
      <c r="B81" s="10"/>
    </row>
    <row r="82" spans="1:5" ht="13.5" customHeight="1">
      <c r="A82" s="10"/>
      <c r="B82" s="10"/>
    </row>
    <row r="83" spans="1:5" ht="13.5" customHeight="1">
      <c r="A83" s="125" t="s">
        <v>169</v>
      </c>
      <c r="B83" s="122"/>
      <c r="C83" s="122"/>
      <c r="D83" s="122"/>
      <c r="E83" s="123"/>
    </row>
    <row r="84" spans="1:5" ht="13.5" customHeight="1">
      <c r="A84" s="126" t="s">
        <v>38</v>
      </c>
      <c r="B84" s="170"/>
      <c r="C84" s="126" t="s">
        <v>37</v>
      </c>
      <c r="D84" s="170"/>
      <c r="E84" s="42" t="s">
        <v>4</v>
      </c>
    </row>
    <row r="85" spans="1:5" ht="13.5" customHeight="1">
      <c r="A85" s="107" t="s">
        <v>77</v>
      </c>
      <c r="B85" s="108"/>
      <c r="C85" s="105" t="s">
        <v>243</v>
      </c>
      <c r="D85" s="195"/>
      <c r="E85" s="51">
        <v>1000</v>
      </c>
    </row>
    <row r="86" spans="1:5" ht="13.5" customHeight="1">
      <c r="A86" s="109"/>
      <c r="B86" s="110"/>
      <c r="C86" s="105" t="s">
        <v>164</v>
      </c>
      <c r="D86" s="105"/>
      <c r="E86" s="51">
        <v>0</v>
      </c>
    </row>
    <row r="87" spans="1:5" ht="13.5" customHeight="1">
      <c r="A87" s="109"/>
      <c r="B87" s="110"/>
      <c r="C87" s="106" t="s">
        <v>224</v>
      </c>
      <c r="D87" s="104"/>
      <c r="E87" s="51">
        <v>328</v>
      </c>
    </row>
    <row r="88" spans="1:5" ht="13.5" customHeight="1">
      <c r="A88" s="109"/>
      <c r="B88" s="110"/>
      <c r="C88" s="106" t="s">
        <v>240</v>
      </c>
      <c r="D88" s="104"/>
      <c r="E88" s="51">
        <v>318</v>
      </c>
    </row>
    <row r="89" spans="1:5" ht="13.5" customHeight="1">
      <c r="A89" s="109"/>
      <c r="B89" s="110"/>
      <c r="C89" s="106" t="s">
        <v>241</v>
      </c>
      <c r="D89" s="104"/>
      <c r="E89" s="51">
        <v>600</v>
      </c>
    </row>
    <row r="90" spans="1:5" ht="13.5" customHeight="1">
      <c r="A90" s="111"/>
      <c r="B90" s="112"/>
      <c r="C90" s="106"/>
      <c r="D90" s="104"/>
      <c r="E90" s="51">
        <v>0</v>
      </c>
    </row>
    <row r="91" spans="1:5" ht="13.5" customHeight="1">
      <c r="A91" s="111" t="s">
        <v>40</v>
      </c>
      <c r="B91" s="112"/>
      <c r="C91" s="199"/>
      <c r="D91" s="199"/>
      <c r="E91" s="75">
        <f>C80</f>
        <v>1979.5</v>
      </c>
    </row>
    <row r="92" spans="1:5" ht="13.5" customHeight="1">
      <c r="C92" s="200" t="s">
        <v>41</v>
      </c>
      <c r="D92" s="118"/>
      <c r="E92" s="36">
        <f>('April 2024 - June 2024'!E128+E14)-SUM(E85:E91)</f>
        <v>1439.619999999999</v>
      </c>
    </row>
    <row r="93" spans="1:5" ht="13.5" customHeight="1"/>
    <row r="94" spans="1:5" ht="13.5" customHeight="1">
      <c r="A94" s="125" t="s">
        <v>170</v>
      </c>
      <c r="B94" s="122"/>
      <c r="C94" s="122"/>
      <c r="D94" s="122"/>
      <c r="E94" s="123"/>
    </row>
    <row r="95" spans="1:5" ht="13.5" customHeight="1">
      <c r="A95" s="125" t="s">
        <v>38</v>
      </c>
      <c r="B95" s="123"/>
      <c r="C95" s="125" t="s">
        <v>37</v>
      </c>
      <c r="D95" s="123"/>
      <c r="E95" s="22" t="s">
        <v>4</v>
      </c>
    </row>
    <row r="96" spans="1:5" ht="13.5" customHeight="1">
      <c r="A96" s="146" t="s">
        <v>76</v>
      </c>
      <c r="B96" s="147"/>
      <c r="C96" s="201"/>
      <c r="D96" s="202"/>
      <c r="E96" s="89">
        <f>E92</f>
        <v>1439.619999999999</v>
      </c>
    </row>
    <row r="97" spans="1:5" ht="13.5" customHeight="1">
      <c r="A97" s="203" t="s">
        <v>77</v>
      </c>
      <c r="B97" s="203"/>
      <c r="C97" s="195" t="s">
        <v>134</v>
      </c>
      <c r="D97" s="195"/>
      <c r="E97" s="90">
        <v>0</v>
      </c>
    </row>
    <row r="98" spans="1:5" ht="13.5" customHeight="1">
      <c r="A98" s="203"/>
      <c r="B98" s="203"/>
      <c r="C98" s="105" t="s">
        <v>294</v>
      </c>
      <c r="D98" s="195"/>
      <c r="E98" s="87">
        <v>600</v>
      </c>
    </row>
    <row r="99" spans="1:5" ht="13.5" customHeight="1">
      <c r="A99" s="153" t="s">
        <v>40</v>
      </c>
      <c r="B99" s="154"/>
      <c r="C99" s="197"/>
      <c r="D99" s="119"/>
      <c r="E99" s="64">
        <f>C80</f>
        <v>1979.5</v>
      </c>
    </row>
    <row r="100" spans="1:5" ht="13.5" customHeight="1">
      <c r="C100" s="143" t="s">
        <v>28</v>
      </c>
      <c r="D100" s="123"/>
      <c r="E100" s="36">
        <f>(E20+E96)-SUM(E97:E99)</f>
        <v>1265.119999999999</v>
      </c>
    </row>
    <row r="101" spans="1:5" ht="13.5" customHeight="1">
      <c r="A101" s="23"/>
      <c r="B101" s="23"/>
      <c r="C101" s="23"/>
      <c r="D101" s="23"/>
      <c r="E101" s="23"/>
    </row>
    <row r="102" spans="1:5" ht="17.25" customHeight="1">
      <c r="A102" s="23"/>
      <c r="B102" s="23"/>
      <c r="C102" s="23"/>
      <c r="D102" s="23"/>
      <c r="E102" s="23"/>
    </row>
    <row r="103" spans="1:5" ht="13.5" customHeight="1">
      <c r="A103" s="148" t="s">
        <v>171</v>
      </c>
      <c r="B103" s="149"/>
      <c r="C103" s="149"/>
      <c r="D103" s="149"/>
      <c r="E103" s="119"/>
    </row>
    <row r="104" spans="1:5" ht="13.5" customHeight="1">
      <c r="A104" s="125" t="s">
        <v>38</v>
      </c>
      <c r="B104" s="123"/>
      <c r="C104" s="125" t="s">
        <v>37</v>
      </c>
      <c r="D104" s="123"/>
      <c r="E104" s="22" t="s">
        <v>4</v>
      </c>
    </row>
    <row r="105" spans="1:5" ht="13.5" customHeight="1">
      <c r="A105" s="146" t="s">
        <v>93</v>
      </c>
      <c r="B105" s="147"/>
      <c r="C105" s="133"/>
      <c r="D105" s="123"/>
      <c r="E105" s="36">
        <f>E100</f>
        <v>1265.119999999999</v>
      </c>
    </row>
    <row r="106" spans="1:5" ht="13.5" customHeight="1">
      <c r="A106" s="107" t="s">
        <v>77</v>
      </c>
      <c r="B106" s="108"/>
      <c r="C106" s="115" t="s">
        <v>165</v>
      </c>
      <c r="D106" s="196"/>
      <c r="E106" s="72">
        <v>78</v>
      </c>
    </row>
    <row r="107" spans="1:5" ht="13.5" customHeight="1">
      <c r="A107" s="111"/>
      <c r="B107" s="112"/>
      <c r="C107" s="159" t="s">
        <v>294</v>
      </c>
      <c r="D107" s="104"/>
      <c r="E107" s="51">
        <v>600</v>
      </c>
    </row>
    <row r="108" spans="1:5" ht="13.5" customHeight="1">
      <c r="A108" s="153" t="s">
        <v>40</v>
      </c>
      <c r="B108" s="154"/>
      <c r="C108" s="197"/>
      <c r="D108" s="118"/>
      <c r="E108" s="75">
        <f>C80</f>
        <v>1979.5</v>
      </c>
    </row>
    <row r="109" spans="1:5" ht="13.5" customHeight="1">
      <c r="C109" s="143" t="s">
        <v>28</v>
      </c>
      <c r="D109" s="123"/>
      <c r="E109" s="51">
        <f>(E27+E105)-SUM(E106:E108)</f>
        <v>1216.619999999999</v>
      </c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61">
    <mergeCell ref="C98:D98"/>
    <mergeCell ref="C107:D107"/>
    <mergeCell ref="A97:B98"/>
    <mergeCell ref="A106:B107"/>
    <mergeCell ref="A85:B90"/>
    <mergeCell ref="C90:D90"/>
    <mergeCell ref="C86:D86"/>
    <mergeCell ref="C91:D91"/>
    <mergeCell ref="A91:B91"/>
    <mergeCell ref="C97:D97"/>
    <mergeCell ref="C92:D92"/>
    <mergeCell ref="A94:E94"/>
    <mergeCell ref="A95:B95"/>
    <mergeCell ref="C95:D95"/>
    <mergeCell ref="A96:B96"/>
    <mergeCell ref="C96:D96"/>
    <mergeCell ref="C88:D88"/>
    <mergeCell ref="C87:D87"/>
    <mergeCell ref="C89:D89"/>
    <mergeCell ref="A1:E1"/>
    <mergeCell ref="A8:E8"/>
    <mergeCell ref="C9:D9"/>
    <mergeCell ref="C10:D10"/>
    <mergeCell ref="A16:E16"/>
    <mergeCell ref="C11:D11"/>
    <mergeCell ref="C12:D12"/>
    <mergeCell ref="C13:D13"/>
    <mergeCell ref="C109:D109"/>
    <mergeCell ref="C106:D106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8:B108"/>
    <mergeCell ref="C108:D108"/>
    <mergeCell ref="C84:D84"/>
    <mergeCell ref="C85:D85"/>
    <mergeCell ref="A51:C51"/>
    <mergeCell ref="A56:C56"/>
    <mergeCell ref="A59:C59"/>
    <mergeCell ref="A62:C62"/>
    <mergeCell ref="A84:B84"/>
    <mergeCell ref="A67:C67"/>
    <mergeCell ref="A74:C74"/>
    <mergeCell ref="A83:E83"/>
    <mergeCell ref="A39:C40"/>
    <mergeCell ref="A47:C47"/>
    <mergeCell ref="A34:C34"/>
    <mergeCell ref="A32:C32"/>
    <mergeCell ref="C25:D25"/>
    <mergeCell ref="C26:D26"/>
    <mergeCell ref="C17:D17"/>
    <mergeCell ref="C18:D18"/>
    <mergeCell ref="A22:E22"/>
    <mergeCell ref="C23:D23"/>
    <mergeCell ref="C24:D24"/>
    <mergeCell ref="C19:D19"/>
  </mergeCells>
  <conditionalFormatting sqref="C3">
    <cfRule type="cellIs" dxfId="85" priority="2" operator="lessThan">
      <formula>0</formula>
    </cfRule>
  </conditionalFormatting>
  <conditionalFormatting sqref="C4:C5">
    <cfRule type="cellIs" dxfId="84" priority="1" operator="lessThan">
      <formula>0</formula>
    </cfRule>
  </conditionalFormatting>
  <conditionalFormatting sqref="E92">
    <cfRule type="cellIs" dxfId="83" priority="12" stopIfTrue="1" operator="greaterThanOrEqual">
      <formula>0</formula>
    </cfRule>
    <cfRule type="cellIs" dxfId="82" priority="13" operator="lessThan">
      <formula>0</formula>
    </cfRule>
  </conditionalFormatting>
  <conditionalFormatting sqref="E96">
    <cfRule type="cellIs" dxfId="81" priority="8" stopIfTrue="1" operator="greaterThanOrEqual">
      <formula>0</formula>
    </cfRule>
    <cfRule type="cellIs" dxfId="80" priority="9" operator="lessThan">
      <formula>0</formula>
    </cfRule>
  </conditionalFormatting>
  <conditionalFormatting sqref="E100">
    <cfRule type="cellIs" dxfId="79" priority="10" stopIfTrue="1" operator="greaterThanOrEqual">
      <formula>0</formula>
    </cfRule>
    <cfRule type="cellIs" dxfId="78" priority="11" operator="lessThan">
      <formula>0</formula>
    </cfRule>
  </conditionalFormatting>
  <conditionalFormatting sqref="E105">
    <cfRule type="cellIs" dxfId="77" priority="6" stopIfTrue="1" operator="greaterThanOrEqual">
      <formula>0</formula>
    </cfRule>
    <cfRule type="cellIs" dxfId="76" priority="7" operator="lessThan">
      <formula>0</formula>
    </cfRule>
  </conditionalFormatting>
  <conditionalFormatting sqref="E109">
    <cfRule type="cellIs" dxfId="75" priority="4" stopIfTrue="1" operator="greaterThanOrEqual">
      <formula>0</formula>
    </cfRule>
    <cfRule type="cellIs" dxfId="74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3"/>
  <sheetViews>
    <sheetView topLeftCell="A73" workbookViewId="0">
      <selection activeCell="C98" sqref="C98:D9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0" t="s">
        <v>96</v>
      </c>
      <c r="B1" s="130"/>
      <c r="C1" s="130"/>
      <c r="D1" s="130"/>
      <c r="E1" s="130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158</v>
      </c>
      <c r="C3" s="4">
        <f>'July 2024 - September 2024'!E109</f>
        <v>1216.619999999999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1216.619999999999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('July 2024 - September 2024'!C5)+SUM(E83,E90,E98)</f>
        <v>-8739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68" t="s">
        <v>94</v>
      </c>
      <c r="B8" s="149"/>
      <c r="C8" s="149"/>
      <c r="D8" s="149"/>
      <c r="E8" s="11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67" t="s">
        <v>3</v>
      </c>
      <c r="D9" s="123"/>
      <c r="E9" s="16" t="s">
        <v>4</v>
      </c>
    </row>
    <row r="10" spans="1:25" ht="13.5" customHeight="1">
      <c r="A10" s="29" t="s">
        <v>137</v>
      </c>
      <c r="B10" s="2" t="s">
        <v>25</v>
      </c>
      <c r="C10" s="187" t="s">
        <v>132</v>
      </c>
      <c r="D10" s="188"/>
      <c r="E10" s="17">
        <v>0</v>
      </c>
    </row>
    <row r="11" spans="1:25" ht="13.15" customHeight="1">
      <c r="A11" s="32" t="s">
        <v>161</v>
      </c>
      <c r="B11" s="31" t="s">
        <v>5</v>
      </c>
      <c r="C11" s="192" t="s">
        <v>6</v>
      </c>
      <c r="D11" s="193"/>
      <c r="E11" s="65">
        <v>2405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68" t="s">
        <v>99</v>
      </c>
      <c r="B14" s="149"/>
      <c r="C14" s="149"/>
      <c r="D14" s="149"/>
      <c r="E14" s="11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67" t="s">
        <v>3</v>
      </c>
      <c r="D15" s="123"/>
      <c r="E15" s="16" t="s">
        <v>4</v>
      </c>
    </row>
    <row r="16" spans="1:25" ht="13.15" customHeight="1">
      <c r="A16" s="24" t="s">
        <v>138</v>
      </c>
      <c r="B16" s="2" t="s">
        <v>25</v>
      </c>
      <c r="C16" s="187" t="s">
        <v>132</v>
      </c>
      <c r="D16" s="123"/>
      <c r="E16" s="18">
        <v>0</v>
      </c>
    </row>
    <row r="17" spans="1:25" ht="13.15" customHeight="1">
      <c r="A17" s="32" t="s">
        <v>162</v>
      </c>
      <c r="B17" s="31" t="s">
        <v>5</v>
      </c>
      <c r="C17" s="192" t="s">
        <v>6</v>
      </c>
      <c r="D17" s="193"/>
      <c r="E17" s="65">
        <v>2405</v>
      </c>
    </row>
    <row r="18" spans="1:25" ht="13.15" customHeight="1">
      <c r="A18" s="10"/>
      <c r="B18" s="10"/>
      <c r="C18" s="1"/>
      <c r="D18" s="11" t="s">
        <v>7</v>
      </c>
      <c r="E18" s="12">
        <f>SUM(E16,E17)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68" t="s">
        <v>97</v>
      </c>
      <c r="B20" s="149"/>
      <c r="C20" s="149"/>
      <c r="D20" s="149"/>
      <c r="E20" s="11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69" t="s">
        <v>3</v>
      </c>
      <c r="D21" s="170"/>
      <c r="E21" s="71" t="s">
        <v>4</v>
      </c>
    </row>
    <row r="22" spans="1:25" ht="13.15" customHeight="1">
      <c r="A22" s="32" t="s">
        <v>139</v>
      </c>
      <c r="B22" s="31" t="s">
        <v>25</v>
      </c>
      <c r="C22" s="171" t="s">
        <v>132</v>
      </c>
      <c r="D22" s="172"/>
      <c r="E22" s="65">
        <v>0</v>
      </c>
    </row>
    <row r="23" spans="1:25" ht="13.15" customHeight="1">
      <c r="A23" s="32" t="s">
        <v>163</v>
      </c>
      <c r="B23" s="31" t="s">
        <v>5</v>
      </c>
      <c r="C23" s="192" t="s">
        <v>6</v>
      </c>
      <c r="D23" s="193"/>
      <c r="E23" s="65">
        <v>2405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194" t="s">
        <v>98</v>
      </c>
      <c r="B29" s="122"/>
      <c r="C29" s="123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24" t="s">
        <v>8</v>
      </c>
      <c r="B31" s="122"/>
      <c r="C31" s="123"/>
    </row>
    <row r="32" spans="1:25" ht="13.5" customHeight="1">
      <c r="A32" s="24" t="s">
        <v>160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77" t="s">
        <v>11</v>
      </c>
      <c r="B36" s="178"/>
      <c r="C36" s="179"/>
    </row>
    <row r="37" spans="1:3" ht="13.5" customHeight="1">
      <c r="A37" s="180"/>
      <c r="B37" s="118"/>
      <c r="C37" s="18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136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24" t="s">
        <v>17</v>
      </c>
      <c r="B44" s="122"/>
      <c r="C44" s="123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24" t="s">
        <v>50</v>
      </c>
      <c r="B48" s="136"/>
      <c r="C48" s="13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24" t="s">
        <v>22</v>
      </c>
      <c r="B53" s="136"/>
      <c r="C53" s="13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2" t="s">
        <v>54</v>
      </c>
      <c r="B56" s="174"/>
      <c r="C56" s="170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17" t="s">
        <v>35</v>
      </c>
      <c r="B59" s="118"/>
      <c r="C59" s="119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50" t="s">
        <v>31</v>
      </c>
      <c r="B64" s="185"/>
      <c r="C64" s="152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208" t="s">
        <v>244</v>
      </c>
      <c r="C67" s="59">
        <v>60</v>
      </c>
    </row>
    <row r="68" spans="1:8" ht="13.5" customHeight="1">
      <c r="A68" s="29" t="s">
        <v>46</v>
      </c>
      <c r="B68" s="60" t="s">
        <v>102</v>
      </c>
      <c r="C68" s="30">
        <v>840</v>
      </c>
    </row>
    <row r="69" spans="1:8" ht="13.5" customHeight="1">
      <c r="A69" s="27"/>
      <c r="B69" s="37" t="s">
        <v>43</v>
      </c>
      <c r="C69" s="38">
        <f>SUM(C65:C68)</f>
        <v>1568</v>
      </c>
    </row>
    <row r="70" spans="1:8" ht="13.5" customHeight="1">
      <c r="A70" s="27"/>
      <c r="B70" s="52" t="s">
        <v>57</v>
      </c>
      <c r="C70" s="38">
        <f>C35+C43+C47+C52+C55+C58+C63+C69</f>
        <v>1853.5</v>
      </c>
    </row>
    <row r="71" spans="1:8" ht="13.5" customHeight="1">
      <c r="A71" s="150" t="s">
        <v>44</v>
      </c>
      <c r="B71" s="151"/>
      <c r="C71" s="152"/>
    </row>
    <row r="72" spans="1:8" ht="13.5" customHeight="1">
      <c r="A72" s="41" t="s">
        <v>47</v>
      </c>
      <c r="B72" s="37"/>
      <c r="C72" s="48">
        <v>8239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0</v>
      </c>
    </row>
    <row r="76" spans="1:8" ht="13.5" customHeight="1">
      <c r="A76" s="27"/>
      <c r="B76" s="54" t="s">
        <v>45</v>
      </c>
      <c r="C76" s="48">
        <f>SUM(C72:C75)</f>
        <v>8239</v>
      </c>
    </row>
    <row r="77" spans="1:8" ht="13.5" customHeight="1">
      <c r="A77" s="31"/>
      <c r="B77" s="39" t="s">
        <v>27</v>
      </c>
      <c r="C77" s="40">
        <f>C70</f>
        <v>1853.5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25" t="s">
        <v>172</v>
      </c>
      <c r="B80" s="122"/>
      <c r="C80" s="122"/>
      <c r="D80" s="122"/>
      <c r="E80" s="123"/>
    </row>
    <row r="81" spans="1:5" ht="13.5" customHeight="1">
      <c r="A81" s="126" t="s">
        <v>38</v>
      </c>
      <c r="B81" s="170"/>
      <c r="C81" s="126" t="s">
        <v>37</v>
      </c>
      <c r="D81" s="170"/>
      <c r="E81" s="42" t="s">
        <v>4</v>
      </c>
    </row>
    <row r="82" spans="1:5" ht="13.5" customHeight="1">
      <c r="A82" s="146" t="s">
        <v>239</v>
      </c>
      <c r="B82" s="147"/>
      <c r="C82" s="133"/>
      <c r="D82" s="123"/>
      <c r="E82" s="36">
        <f>'July 2024 - September 2024'!E109</f>
        <v>1216.619999999999</v>
      </c>
    </row>
    <row r="83" spans="1:5" ht="13.5" customHeight="1">
      <c r="A83" s="203" t="s">
        <v>77</v>
      </c>
      <c r="B83" s="203"/>
      <c r="C83" s="105" t="s">
        <v>295</v>
      </c>
      <c r="D83" s="195"/>
      <c r="E83" s="51">
        <v>600</v>
      </c>
    </row>
    <row r="84" spans="1:5" ht="13.5" customHeight="1">
      <c r="A84" s="111" t="s">
        <v>40</v>
      </c>
      <c r="B84" s="112"/>
      <c r="C84" s="141"/>
      <c r="D84" s="142"/>
      <c r="E84" s="43">
        <f>C77</f>
        <v>1853.5</v>
      </c>
    </row>
    <row r="85" spans="1:5" ht="13.5" customHeight="1">
      <c r="C85" s="175" t="s">
        <v>41</v>
      </c>
      <c r="D85" s="122"/>
      <c r="E85" s="36">
        <f>('July 2024 - September 2024'!E109+E12)-SUM(E83:E84)</f>
        <v>1168.119999999999</v>
      </c>
    </row>
    <row r="86" spans="1:5" ht="13.5" customHeight="1"/>
    <row r="87" spans="1:5" ht="13.5" customHeight="1">
      <c r="A87" s="125" t="s">
        <v>173</v>
      </c>
      <c r="B87" s="122"/>
      <c r="C87" s="122"/>
      <c r="D87" s="122"/>
      <c r="E87" s="123"/>
    </row>
    <row r="88" spans="1:5" ht="13.5" customHeight="1">
      <c r="A88" s="125" t="s">
        <v>38</v>
      </c>
      <c r="B88" s="123"/>
      <c r="C88" s="125" t="s">
        <v>37</v>
      </c>
      <c r="D88" s="123"/>
      <c r="E88" s="22" t="s">
        <v>4</v>
      </c>
    </row>
    <row r="89" spans="1:5" ht="13.5" customHeight="1">
      <c r="A89" s="157" t="s">
        <v>95</v>
      </c>
      <c r="B89" s="188"/>
      <c r="C89" s="204"/>
      <c r="D89" s="205"/>
      <c r="E89" s="36">
        <f>E85</f>
        <v>1168.119999999999</v>
      </c>
    </row>
    <row r="90" spans="1:5" ht="13.5" customHeight="1">
      <c r="A90" s="157" t="s">
        <v>77</v>
      </c>
      <c r="B90" s="158"/>
      <c r="C90" s="138" t="s">
        <v>295</v>
      </c>
      <c r="D90" s="206"/>
      <c r="E90" s="51">
        <v>600</v>
      </c>
    </row>
    <row r="91" spans="1:5" ht="13.5" customHeight="1">
      <c r="A91" s="157" t="s">
        <v>40</v>
      </c>
      <c r="B91" s="188"/>
      <c r="C91" s="133"/>
      <c r="D91" s="123"/>
      <c r="E91" s="64">
        <f>C77</f>
        <v>1853.5</v>
      </c>
    </row>
    <row r="92" spans="1:5" ht="13.5" customHeight="1">
      <c r="C92" s="143" t="s">
        <v>28</v>
      </c>
      <c r="D92" s="123"/>
      <c r="E92" s="36">
        <f>(E18+E89)-SUM(E90:E91)</f>
        <v>1119.619999999999</v>
      </c>
    </row>
    <row r="93" spans="1:5" ht="13.5" customHeight="1">
      <c r="A93" s="23"/>
      <c r="B93" s="23"/>
      <c r="C93" s="23"/>
      <c r="D93" s="23"/>
      <c r="E93" s="23"/>
    </row>
    <row r="94" spans="1:5" ht="17.25" customHeight="1">
      <c r="A94" s="23"/>
      <c r="B94" s="23"/>
      <c r="C94" s="23"/>
      <c r="D94" s="23"/>
      <c r="E94" s="23"/>
    </row>
    <row r="95" spans="1:5" ht="13.5" customHeight="1">
      <c r="A95" s="148" t="s">
        <v>174</v>
      </c>
      <c r="B95" s="149"/>
      <c r="C95" s="149"/>
      <c r="D95" s="149"/>
      <c r="E95" s="119"/>
    </row>
    <row r="96" spans="1:5" ht="13.5" customHeight="1">
      <c r="A96" s="125" t="s">
        <v>38</v>
      </c>
      <c r="B96" s="123"/>
      <c r="C96" s="125" t="s">
        <v>37</v>
      </c>
      <c r="D96" s="123"/>
      <c r="E96" s="22" t="s">
        <v>4</v>
      </c>
    </row>
    <row r="97" spans="1:5" ht="13.5" customHeight="1">
      <c r="A97" s="157" t="s">
        <v>100</v>
      </c>
      <c r="B97" s="188"/>
      <c r="C97" s="133"/>
      <c r="D97" s="123"/>
      <c r="E97" s="36">
        <f>E92</f>
        <v>1119.619999999999</v>
      </c>
    </row>
    <row r="98" spans="1:5" ht="13.5" customHeight="1">
      <c r="A98" s="157" t="s">
        <v>77</v>
      </c>
      <c r="B98" s="158"/>
      <c r="C98" s="138" t="s">
        <v>295</v>
      </c>
      <c r="D98" s="139"/>
      <c r="E98" s="51">
        <v>600</v>
      </c>
    </row>
    <row r="99" spans="1:5" ht="13.5" customHeight="1">
      <c r="A99" s="157" t="s">
        <v>40</v>
      </c>
      <c r="B99" s="188"/>
      <c r="C99" s="133"/>
      <c r="D99" s="123"/>
      <c r="E99" s="64">
        <f>C77</f>
        <v>1853.5</v>
      </c>
    </row>
    <row r="100" spans="1:5" ht="13.5" customHeight="1">
      <c r="C100" s="143" t="s">
        <v>28</v>
      </c>
      <c r="D100" s="123"/>
      <c r="E100" s="51">
        <f>(E24+E97)-SUM(E98:E99)</f>
        <v>1071.119999999999</v>
      </c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</sheetData>
  <mergeCells count="53">
    <mergeCell ref="C15:D15"/>
    <mergeCell ref="A1:E1"/>
    <mergeCell ref="A8:E8"/>
    <mergeCell ref="C9:D9"/>
    <mergeCell ref="C10:D10"/>
    <mergeCell ref="A14:E14"/>
    <mergeCell ref="C11:D11"/>
    <mergeCell ref="A59:C59"/>
    <mergeCell ref="C16:D16"/>
    <mergeCell ref="A20:E20"/>
    <mergeCell ref="C21:D21"/>
    <mergeCell ref="C22:D22"/>
    <mergeCell ref="A29:C29"/>
    <mergeCell ref="A31:C31"/>
    <mergeCell ref="A36:C37"/>
    <mergeCell ref="A44:C44"/>
    <mergeCell ref="A48:C48"/>
    <mergeCell ref="A53:C53"/>
    <mergeCell ref="A56:C56"/>
    <mergeCell ref="C17:D17"/>
    <mergeCell ref="C23:D23"/>
    <mergeCell ref="C92:D92"/>
    <mergeCell ref="A95:E95"/>
    <mergeCell ref="A96:B96"/>
    <mergeCell ref="C96:D96"/>
    <mergeCell ref="A64:C64"/>
    <mergeCell ref="A71:C71"/>
    <mergeCell ref="A80:E80"/>
    <mergeCell ref="A81:B81"/>
    <mergeCell ref="C81:D81"/>
    <mergeCell ref="C89:D89"/>
    <mergeCell ref="C90:D90"/>
    <mergeCell ref="A91:B91"/>
    <mergeCell ref="C91:D91"/>
    <mergeCell ref="A90:B90"/>
    <mergeCell ref="A82:B82"/>
    <mergeCell ref="C82:D82"/>
    <mergeCell ref="A99:B99"/>
    <mergeCell ref="C99:D99"/>
    <mergeCell ref="C100:D100"/>
    <mergeCell ref="C83:D83"/>
    <mergeCell ref="A98:B98"/>
    <mergeCell ref="C98:D98"/>
    <mergeCell ref="A84:B84"/>
    <mergeCell ref="C84:D84"/>
    <mergeCell ref="C85:D85"/>
    <mergeCell ref="A87:E87"/>
    <mergeCell ref="A88:B88"/>
    <mergeCell ref="C88:D88"/>
    <mergeCell ref="A97:B97"/>
    <mergeCell ref="C97:D97"/>
    <mergeCell ref="A89:B89"/>
    <mergeCell ref="A83:B83"/>
  </mergeCells>
  <conditionalFormatting sqref="C3">
    <cfRule type="cellIs" dxfId="73" priority="4" operator="lessThan">
      <formula>0</formula>
    </cfRule>
  </conditionalFormatting>
  <conditionalFormatting sqref="C4:C5">
    <cfRule type="cellIs" dxfId="72" priority="3" operator="lessThan">
      <formula>0</formula>
    </cfRule>
  </conditionalFormatting>
  <conditionalFormatting sqref="E82">
    <cfRule type="cellIs" dxfId="71" priority="1" stopIfTrue="1" operator="greaterThanOrEqual">
      <formula>0</formula>
    </cfRule>
    <cfRule type="cellIs" dxfId="70" priority="2" operator="lessThan">
      <formula>0</formula>
    </cfRule>
  </conditionalFormatting>
  <conditionalFormatting sqref="E85">
    <cfRule type="cellIs" dxfId="69" priority="13" stopIfTrue="1" operator="greaterThanOrEqual">
      <formula>0</formula>
    </cfRule>
    <cfRule type="cellIs" dxfId="68" priority="14" operator="lessThan">
      <formula>0</formula>
    </cfRule>
  </conditionalFormatting>
  <conditionalFormatting sqref="E89">
    <cfRule type="cellIs" dxfId="67" priority="9" stopIfTrue="1" operator="greaterThanOrEqual">
      <formula>0</formula>
    </cfRule>
    <cfRule type="cellIs" dxfId="66" priority="10" operator="lessThan">
      <formula>0</formula>
    </cfRule>
  </conditionalFormatting>
  <conditionalFormatting sqref="E92">
    <cfRule type="cellIs" dxfId="65" priority="11" stopIfTrue="1" operator="greaterThanOrEqual">
      <formula>0</formula>
    </cfRule>
    <cfRule type="cellIs" dxfId="64" priority="12" operator="lessThan">
      <formula>0</formula>
    </cfRule>
  </conditionalFormatting>
  <conditionalFormatting sqref="E97">
    <cfRule type="cellIs" dxfId="63" priority="7" stopIfTrue="1" operator="greaterThanOrEqual">
      <formula>0</formula>
    </cfRule>
    <cfRule type="cellIs" dxfId="62" priority="8" operator="lessThan">
      <formula>0</formula>
    </cfRule>
  </conditionalFormatting>
  <conditionalFormatting sqref="E100">
    <cfRule type="cellIs" dxfId="61" priority="5" stopIfTrue="1" operator="greaterThanOrEqual">
      <formula>0</formula>
    </cfRule>
    <cfRule type="cellIs" dxfId="60" priority="6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2"/>
  <sheetViews>
    <sheetView topLeftCell="A70" workbookViewId="0">
      <selection activeCell="C97" sqref="C97:D9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0" t="s">
        <v>104</v>
      </c>
      <c r="B1" s="130"/>
      <c r="C1" s="130"/>
      <c r="D1" s="130"/>
      <c r="E1" s="130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158</v>
      </c>
      <c r="C3" s="4">
        <f>'October 2024 - December 2024'!E100</f>
        <v>1071.119999999999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1071.119999999999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('October 2024 - December 2024'!C5)+SUM(E82,E89,E97)</f>
        <v>-6939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68" t="s">
        <v>105</v>
      </c>
      <c r="B8" s="149"/>
      <c r="C8" s="149"/>
      <c r="D8" s="149"/>
      <c r="E8" s="11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67" t="s">
        <v>3</v>
      </c>
      <c r="D9" s="123"/>
      <c r="E9" s="16" t="s">
        <v>4</v>
      </c>
    </row>
    <row r="10" spans="1:25" ht="13.5" customHeight="1">
      <c r="A10" s="29" t="s">
        <v>266</v>
      </c>
      <c r="B10" s="79" t="s">
        <v>5</v>
      </c>
      <c r="C10" s="198" t="s">
        <v>6</v>
      </c>
      <c r="D10" s="198"/>
      <c r="E10" s="102">
        <v>2405</v>
      </c>
    </row>
    <row r="11" spans="1:25" ht="13.5" customHeight="1">
      <c r="A11" s="24" t="s">
        <v>140</v>
      </c>
      <c r="B11" s="2" t="s">
        <v>25</v>
      </c>
      <c r="C11" s="187" t="s">
        <v>132</v>
      </c>
      <c r="D11" s="18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68" t="s">
        <v>108</v>
      </c>
      <c r="B14" s="149"/>
      <c r="C14" s="149"/>
      <c r="D14" s="149"/>
      <c r="E14" s="11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67" t="s">
        <v>3</v>
      </c>
      <c r="D15" s="123"/>
      <c r="E15" s="16" t="s">
        <v>4</v>
      </c>
    </row>
    <row r="16" spans="1:25" ht="13.5" customHeight="1">
      <c r="A16" s="29" t="s">
        <v>267</v>
      </c>
      <c r="B16" s="79" t="s">
        <v>5</v>
      </c>
      <c r="C16" s="198" t="s">
        <v>6</v>
      </c>
      <c r="D16" s="198"/>
      <c r="E16" s="102">
        <v>2405</v>
      </c>
    </row>
    <row r="17" spans="1:25" ht="13.15" customHeight="1">
      <c r="A17" s="24" t="s">
        <v>141</v>
      </c>
      <c r="B17" s="2" t="s">
        <v>25</v>
      </c>
      <c r="C17" s="187" t="s">
        <v>132</v>
      </c>
      <c r="D17" s="123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68" t="s">
        <v>106</v>
      </c>
      <c r="B20" s="149"/>
      <c r="C20" s="149"/>
      <c r="D20" s="149"/>
      <c r="E20" s="11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69" t="s">
        <v>3</v>
      </c>
      <c r="D21" s="170"/>
      <c r="E21" s="71" t="s">
        <v>4</v>
      </c>
    </row>
    <row r="22" spans="1:25" ht="13.5" customHeight="1">
      <c r="A22" s="29" t="s">
        <v>268</v>
      </c>
      <c r="B22" s="79" t="s">
        <v>5</v>
      </c>
      <c r="C22" s="198" t="s">
        <v>6</v>
      </c>
      <c r="D22" s="198"/>
      <c r="E22" s="102">
        <v>2405</v>
      </c>
    </row>
    <row r="23" spans="1:25" ht="13.15" customHeight="1">
      <c r="A23" s="32" t="s">
        <v>142</v>
      </c>
      <c r="B23" s="31" t="s">
        <v>25</v>
      </c>
      <c r="C23" s="171" t="s">
        <v>132</v>
      </c>
      <c r="D23" s="17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194" t="s">
        <v>107</v>
      </c>
      <c r="B29" s="122"/>
      <c r="C29" s="123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24" t="s">
        <v>8</v>
      </c>
      <c r="B31" s="122"/>
      <c r="C31" s="123"/>
    </row>
    <row r="32" spans="1:25" ht="13.5" customHeight="1">
      <c r="A32" s="24" t="s">
        <v>160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77" t="s">
        <v>11</v>
      </c>
      <c r="B36" s="178"/>
      <c r="C36" s="179"/>
    </row>
    <row r="37" spans="1:3" ht="13.5" customHeight="1">
      <c r="A37" s="180"/>
      <c r="B37" s="118"/>
      <c r="C37" s="18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136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24" t="s">
        <v>17</v>
      </c>
      <c r="B44" s="122"/>
      <c r="C44" s="123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24" t="s">
        <v>50</v>
      </c>
      <c r="B48" s="136"/>
      <c r="C48" s="13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24" t="s">
        <v>22</v>
      </c>
      <c r="B53" s="136"/>
      <c r="C53" s="13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2" t="s">
        <v>54</v>
      </c>
      <c r="B56" s="174"/>
      <c r="C56" s="170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17" t="s">
        <v>35</v>
      </c>
      <c r="B59" s="118"/>
      <c r="C59" s="119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50" t="s">
        <v>31</v>
      </c>
      <c r="B64" s="185"/>
      <c r="C64" s="152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208" t="s">
        <v>244</v>
      </c>
      <c r="C67" s="59">
        <v>60</v>
      </c>
    </row>
    <row r="68" spans="1:8" ht="13.5" customHeight="1">
      <c r="A68" s="29" t="s">
        <v>46</v>
      </c>
      <c r="B68" s="60" t="s">
        <v>102</v>
      </c>
      <c r="C68" s="30">
        <v>840</v>
      </c>
    </row>
    <row r="69" spans="1:8" ht="13.5" customHeight="1">
      <c r="A69" s="27"/>
      <c r="B69" s="37" t="s">
        <v>43</v>
      </c>
      <c r="C69" s="38">
        <f>SUM(C65:C68)</f>
        <v>1568</v>
      </c>
    </row>
    <row r="70" spans="1:8" ht="13.5" customHeight="1">
      <c r="A70" s="27"/>
      <c r="B70" s="52" t="s">
        <v>57</v>
      </c>
      <c r="C70" s="38">
        <f>C35+C43+C47+C52+C55+C58+C63+C69</f>
        <v>1853.5</v>
      </c>
    </row>
    <row r="71" spans="1:8" ht="13.5" customHeight="1">
      <c r="A71" s="150" t="s">
        <v>44</v>
      </c>
      <c r="B71" s="151"/>
      <c r="C71" s="152"/>
    </row>
    <row r="72" spans="1:8" ht="13.5" customHeight="1">
      <c r="A72" s="41" t="s">
        <v>47</v>
      </c>
      <c r="B72" s="37"/>
      <c r="C72" s="48">
        <f>'October 2024 - December 2024'!C72</f>
        <v>8239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0</v>
      </c>
    </row>
    <row r="76" spans="1:8" ht="13.5" customHeight="1">
      <c r="A76" s="27"/>
      <c r="B76" s="54" t="s">
        <v>45</v>
      </c>
      <c r="C76" s="48">
        <f>SUM(C72:C75)</f>
        <v>8239</v>
      </c>
    </row>
    <row r="77" spans="1:8" ht="13.5" customHeight="1">
      <c r="A77" s="31"/>
      <c r="B77" s="39" t="s">
        <v>27</v>
      </c>
      <c r="C77" s="40">
        <f>C70</f>
        <v>1853.5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25" t="s">
        <v>175</v>
      </c>
      <c r="B80" s="122"/>
      <c r="C80" s="122"/>
      <c r="D80" s="122"/>
      <c r="E80" s="123"/>
    </row>
    <row r="81" spans="1:5" ht="13.5" customHeight="1">
      <c r="A81" s="126" t="s">
        <v>38</v>
      </c>
      <c r="B81" s="170"/>
      <c r="C81" s="126" t="s">
        <v>37</v>
      </c>
      <c r="D81" s="170"/>
      <c r="E81" s="42" t="s">
        <v>4</v>
      </c>
    </row>
    <row r="82" spans="1:5" ht="13.5" customHeight="1">
      <c r="A82" s="162" t="s">
        <v>77</v>
      </c>
      <c r="B82" s="207"/>
      <c r="C82" s="140" t="s">
        <v>295</v>
      </c>
      <c r="D82" s="196"/>
      <c r="E82" s="51">
        <v>600</v>
      </c>
    </row>
    <row r="83" spans="1:5" ht="13.5" customHeight="1">
      <c r="A83" s="111" t="s">
        <v>40</v>
      </c>
      <c r="B83" s="112"/>
      <c r="C83" s="199"/>
      <c r="D83" s="199"/>
      <c r="E83" s="75">
        <f>C77</f>
        <v>1853.5</v>
      </c>
    </row>
    <row r="84" spans="1:5" ht="13.5" customHeight="1">
      <c r="C84" s="200" t="s">
        <v>41</v>
      </c>
      <c r="D84" s="118"/>
      <c r="E84" s="36">
        <f>('October 2024 - December 2024'!E100+E12)-SUM(E82:E83)</f>
        <v>1022.619999999999</v>
      </c>
    </row>
    <row r="85" spans="1:5" ht="13.5" customHeight="1"/>
    <row r="86" spans="1:5" ht="13.5" customHeight="1">
      <c r="A86" s="125" t="s">
        <v>176</v>
      </c>
      <c r="B86" s="122"/>
      <c r="C86" s="122"/>
      <c r="D86" s="122"/>
      <c r="E86" s="123"/>
    </row>
    <row r="87" spans="1:5" ht="13.5" customHeight="1">
      <c r="A87" s="125" t="s">
        <v>38</v>
      </c>
      <c r="B87" s="123"/>
      <c r="C87" s="125" t="s">
        <v>37</v>
      </c>
      <c r="D87" s="123"/>
      <c r="E87" s="22" t="s">
        <v>4</v>
      </c>
    </row>
    <row r="88" spans="1:5" ht="13.5" customHeight="1">
      <c r="A88" s="157" t="s">
        <v>116</v>
      </c>
      <c r="B88" s="188"/>
      <c r="C88" s="204"/>
      <c r="D88" s="205"/>
      <c r="E88" s="36">
        <f>E84</f>
        <v>1022.619999999999</v>
      </c>
    </row>
    <row r="89" spans="1:5" ht="13.5" customHeight="1">
      <c r="A89" s="157" t="s">
        <v>77</v>
      </c>
      <c r="B89" s="158"/>
      <c r="C89" s="138" t="s">
        <v>295</v>
      </c>
      <c r="D89" s="206"/>
      <c r="E89" s="51">
        <v>600</v>
      </c>
    </row>
    <row r="90" spans="1:5" ht="13.5" customHeight="1">
      <c r="A90" s="157" t="s">
        <v>40</v>
      </c>
      <c r="B90" s="188"/>
      <c r="C90" s="133"/>
      <c r="D90" s="123"/>
      <c r="E90" s="64">
        <f>C77</f>
        <v>1853.5</v>
      </c>
    </row>
    <row r="91" spans="1:5" ht="13.5" customHeight="1">
      <c r="C91" s="143" t="s">
        <v>28</v>
      </c>
      <c r="D91" s="123"/>
      <c r="E91" s="36">
        <f>(E18+E88)-SUM(E89:E90)</f>
        <v>974.11999999999898</v>
      </c>
    </row>
    <row r="92" spans="1:5" ht="13.5" customHeight="1">
      <c r="A92" s="23"/>
      <c r="B92" s="23"/>
      <c r="C92" s="23"/>
      <c r="D92" s="23"/>
      <c r="E92" s="23"/>
    </row>
    <row r="93" spans="1:5" ht="17.25" customHeight="1">
      <c r="A93" s="23"/>
      <c r="B93" s="23"/>
      <c r="C93" s="23"/>
      <c r="D93" s="23"/>
      <c r="E93" s="23"/>
    </row>
    <row r="94" spans="1:5" ht="13.5" customHeight="1">
      <c r="A94" s="148" t="s">
        <v>177</v>
      </c>
      <c r="B94" s="149"/>
      <c r="C94" s="149"/>
      <c r="D94" s="149"/>
      <c r="E94" s="119"/>
    </row>
    <row r="95" spans="1:5" ht="13.5" customHeight="1">
      <c r="A95" s="125" t="s">
        <v>38</v>
      </c>
      <c r="B95" s="123"/>
      <c r="C95" s="125" t="s">
        <v>37</v>
      </c>
      <c r="D95" s="123"/>
      <c r="E95" s="22" t="s">
        <v>4</v>
      </c>
    </row>
    <row r="96" spans="1:5" ht="13.5" customHeight="1">
      <c r="A96" s="157" t="s">
        <v>117</v>
      </c>
      <c r="B96" s="188"/>
      <c r="C96" s="133"/>
      <c r="D96" s="123"/>
      <c r="E96" s="36">
        <f>E91</f>
        <v>974.11999999999898</v>
      </c>
    </row>
    <row r="97" spans="1:5" ht="13.5" customHeight="1">
      <c r="A97" s="157" t="s">
        <v>77</v>
      </c>
      <c r="B97" s="158"/>
      <c r="C97" s="138" t="s">
        <v>295</v>
      </c>
      <c r="D97" s="139"/>
      <c r="E97" s="51">
        <v>600</v>
      </c>
    </row>
    <row r="98" spans="1:5" ht="13.5" customHeight="1">
      <c r="A98" s="157" t="s">
        <v>40</v>
      </c>
      <c r="B98" s="188"/>
      <c r="C98" s="133"/>
      <c r="D98" s="123"/>
      <c r="E98" s="64">
        <f>C77</f>
        <v>1853.5</v>
      </c>
    </row>
    <row r="99" spans="1:5" ht="13.5" customHeight="1">
      <c r="C99" s="143" t="s">
        <v>28</v>
      </c>
      <c r="D99" s="123"/>
      <c r="E99" s="51">
        <f>(E24+E96)-SUM(E97:E98)</f>
        <v>925.61999999999898</v>
      </c>
    </row>
    <row r="100" spans="1:5" ht="13.5" customHeight="1">
      <c r="A100" s="10"/>
      <c r="B100" s="10"/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</sheetData>
  <mergeCells count="51">
    <mergeCell ref="A97:B97"/>
    <mergeCell ref="C97:D97"/>
    <mergeCell ref="A98:B98"/>
    <mergeCell ref="C98:D98"/>
    <mergeCell ref="C99:D99"/>
    <mergeCell ref="C91:D91"/>
    <mergeCell ref="A94:E94"/>
    <mergeCell ref="A95:B95"/>
    <mergeCell ref="C95:D95"/>
    <mergeCell ref="A96:B96"/>
    <mergeCell ref="C96:D96"/>
    <mergeCell ref="A88:B88"/>
    <mergeCell ref="C88:D88"/>
    <mergeCell ref="A89:B89"/>
    <mergeCell ref="C89:D89"/>
    <mergeCell ref="A90:B90"/>
    <mergeCell ref="C90:D90"/>
    <mergeCell ref="A83:B83"/>
    <mergeCell ref="C83:D83"/>
    <mergeCell ref="C84:D84"/>
    <mergeCell ref="A86:E86"/>
    <mergeCell ref="A87:B87"/>
    <mergeCell ref="C87:D87"/>
    <mergeCell ref="A82:B82"/>
    <mergeCell ref="C82:D82"/>
    <mergeCell ref="A36:C37"/>
    <mergeCell ref="A44:C44"/>
    <mergeCell ref="A48:C48"/>
    <mergeCell ref="A53:C53"/>
    <mergeCell ref="A56:C56"/>
    <mergeCell ref="A59:C59"/>
    <mergeCell ref="A64:C64"/>
    <mergeCell ref="A71:C71"/>
    <mergeCell ref="A80:E80"/>
    <mergeCell ref="A81:B81"/>
    <mergeCell ref="C81:D81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4">
    <cfRule type="cellIs" dxfId="57" priority="11" stopIfTrue="1" operator="greaterThanOrEqual">
      <formula>0</formula>
    </cfRule>
    <cfRule type="cellIs" dxfId="56" priority="12" operator="lessThan">
      <formula>0</formula>
    </cfRule>
  </conditionalFormatting>
  <conditionalFormatting sqref="E88">
    <cfRule type="cellIs" dxfId="55" priority="7" stopIfTrue="1" operator="greaterThanOrEqual">
      <formula>0</formula>
    </cfRule>
    <cfRule type="cellIs" dxfId="54" priority="8" operator="lessThan">
      <formula>0</formula>
    </cfRule>
  </conditionalFormatting>
  <conditionalFormatting sqref="E91">
    <cfRule type="cellIs" dxfId="53" priority="9" stopIfTrue="1" operator="greaterThanOrEqual">
      <formula>0</formula>
    </cfRule>
    <cfRule type="cellIs" dxfId="52" priority="10" operator="lessThan">
      <formula>0</formula>
    </cfRule>
  </conditionalFormatting>
  <conditionalFormatting sqref="E96">
    <cfRule type="cellIs" dxfId="51" priority="5" stopIfTrue="1" operator="greaterThanOrEqual">
      <formula>0</formula>
    </cfRule>
    <cfRule type="cellIs" dxfId="50" priority="6" operator="lessThan">
      <formula>0</formula>
    </cfRule>
  </conditionalFormatting>
  <conditionalFormatting sqref="E99">
    <cfRule type="cellIs" dxfId="49" priority="3" stopIfTrue="1" operator="greaterThanOrEqual">
      <formula>0</formula>
    </cfRule>
    <cfRule type="cellIs" dxfId="48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2"/>
  <sheetViews>
    <sheetView topLeftCell="A70" workbookViewId="0">
      <selection activeCell="C97" sqref="C97:D9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0" t="s">
        <v>110</v>
      </c>
      <c r="B1" s="130"/>
      <c r="C1" s="130"/>
      <c r="D1" s="130"/>
      <c r="E1" s="130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158</v>
      </c>
      <c r="C3" s="4">
        <f>'January 2025 - March 2025'!E99</f>
        <v>925.61999999999898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925.61999999999898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('January 2025 - March 2025'!C5)+SUM(E82,E89,E97)</f>
        <v>-5139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68" t="s">
        <v>109</v>
      </c>
      <c r="B8" s="149"/>
      <c r="C8" s="149"/>
      <c r="D8" s="149"/>
      <c r="E8" s="11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67" t="s">
        <v>3</v>
      </c>
      <c r="D9" s="123"/>
      <c r="E9" s="16" t="s">
        <v>4</v>
      </c>
    </row>
    <row r="10" spans="1:25" ht="13.5" customHeight="1">
      <c r="A10" s="29" t="s">
        <v>263</v>
      </c>
      <c r="B10" s="79" t="s">
        <v>5</v>
      </c>
      <c r="C10" s="198" t="s">
        <v>6</v>
      </c>
      <c r="D10" s="198"/>
      <c r="E10" s="102">
        <v>2405</v>
      </c>
    </row>
    <row r="11" spans="1:25" ht="13.5" customHeight="1">
      <c r="A11" s="24" t="s">
        <v>143</v>
      </c>
      <c r="B11" s="2" t="s">
        <v>25</v>
      </c>
      <c r="C11" s="187" t="s">
        <v>132</v>
      </c>
      <c r="D11" s="18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68" t="s">
        <v>113</v>
      </c>
      <c r="B14" s="149"/>
      <c r="C14" s="149"/>
      <c r="D14" s="149"/>
      <c r="E14" s="11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67" t="s">
        <v>3</v>
      </c>
      <c r="D15" s="123"/>
      <c r="E15" s="16" t="s">
        <v>4</v>
      </c>
    </row>
    <row r="16" spans="1:25" ht="13.5" customHeight="1">
      <c r="A16" s="29" t="s">
        <v>264</v>
      </c>
      <c r="B16" s="79" t="s">
        <v>5</v>
      </c>
      <c r="C16" s="198" t="s">
        <v>6</v>
      </c>
      <c r="D16" s="198"/>
      <c r="E16" s="102">
        <v>2405</v>
      </c>
    </row>
    <row r="17" spans="1:25" ht="13.15" customHeight="1">
      <c r="A17" s="24" t="s">
        <v>144</v>
      </c>
      <c r="B17" s="2" t="s">
        <v>25</v>
      </c>
      <c r="C17" s="187" t="s">
        <v>132</v>
      </c>
      <c r="D17" s="123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68" t="s">
        <v>111</v>
      </c>
      <c r="B20" s="149"/>
      <c r="C20" s="149"/>
      <c r="D20" s="149"/>
      <c r="E20" s="11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69" t="s">
        <v>3</v>
      </c>
      <c r="D21" s="170"/>
      <c r="E21" s="71" t="s">
        <v>4</v>
      </c>
    </row>
    <row r="22" spans="1:25" ht="13.5" customHeight="1">
      <c r="A22" s="29" t="s">
        <v>265</v>
      </c>
      <c r="B22" s="79" t="s">
        <v>5</v>
      </c>
      <c r="C22" s="198" t="s">
        <v>6</v>
      </c>
      <c r="D22" s="198"/>
      <c r="E22" s="102">
        <v>2405</v>
      </c>
    </row>
    <row r="23" spans="1:25" ht="13.15" customHeight="1">
      <c r="A23" s="32" t="s">
        <v>145</v>
      </c>
      <c r="B23" s="31" t="s">
        <v>25</v>
      </c>
      <c r="C23" s="171" t="s">
        <v>132</v>
      </c>
      <c r="D23" s="17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194" t="s">
        <v>112</v>
      </c>
      <c r="B29" s="122"/>
      <c r="C29" s="123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24" t="s">
        <v>8</v>
      </c>
      <c r="B31" s="122"/>
      <c r="C31" s="123"/>
    </row>
    <row r="32" spans="1:25" ht="13.5" customHeight="1">
      <c r="A32" s="24" t="s">
        <v>160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77" t="s">
        <v>11</v>
      </c>
      <c r="B36" s="178"/>
      <c r="C36" s="179"/>
    </row>
    <row r="37" spans="1:3" ht="13.5" customHeight="1">
      <c r="A37" s="180"/>
      <c r="B37" s="118"/>
      <c r="C37" s="18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136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24" t="s">
        <v>17</v>
      </c>
      <c r="B44" s="122"/>
      <c r="C44" s="123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24" t="s">
        <v>50</v>
      </c>
      <c r="B48" s="136"/>
      <c r="C48" s="13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24" t="s">
        <v>22</v>
      </c>
      <c r="B53" s="136"/>
      <c r="C53" s="13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2" t="s">
        <v>54</v>
      </c>
      <c r="B56" s="174"/>
      <c r="C56" s="170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17" t="s">
        <v>35</v>
      </c>
      <c r="B59" s="118"/>
      <c r="C59" s="119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50" t="s">
        <v>31</v>
      </c>
      <c r="B64" s="185"/>
      <c r="C64" s="152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208" t="s">
        <v>244</v>
      </c>
      <c r="C67" s="59">
        <v>60</v>
      </c>
    </row>
    <row r="68" spans="1:8" ht="13.5" customHeight="1">
      <c r="A68" s="29" t="s">
        <v>46</v>
      </c>
      <c r="B68" s="60" t="s">
        <v>102</v>
      </c>
      <c r="C68" s="30">
        <v>840</v>
      </c>
    </row>
    <row r="69" spans="1:8" ht="13.5" customHeight="1">
      <c r="A69" s="27"/>
      <c r="B69" s="37" t="s">
        <v>43</v>
      </c>
      <c r="C69" s="38">
        <f>SUM(C65:C68)</f>
        <v>1568</v>
      </c>
    </row>
    <row r="70" spans="1:8" ht="13.5" customHeight="1">
      <c r="A70" s="27"/>
      <c r="B70" s="52" t="s">
        <v>57</v>
      </c>
      <c r="C70" s="38">
        <f>C35+C43+C47+C52+C55+C58+C63+C69</f>
        <v>1853.5</v>
      </c>
    </row>
    <row r="71" spans="1:8" ht="13.5" customHeight="1">
      <c r="A71" s="150" t="s">
        <v>44</v>
      </c>
      <c r="B71" s="151"/>
      <c r="C71" s="152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0</v>
      </c>
    </row>
    <row r="76" spans="1:8" ht="13.5" customHeight="1">
      <c r="A76" s="27"/>
      <c r="B76" s="54" t="s">
        <v>45</v>
      </c>
      <c r="C76" s="48">
        <f>SUM(C72:C75)</f>
        <v>0</v>
      </c>
    </row>
    <row r="77" spans="1:8" ht="13.5" customHeight="1">
      <c r="A77" s="31"/>
      <c r="B77" s="39" t="s">
        <v>27</v>
      </c>
      <c r="C77" s="40">
        <f>C70</f>
        <v>1853.5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25" t="s">
        <v>178</v>
      </c>
      <c r="B80" s="122"/>
      <c r="C80" s="122"/>
      <c r="D80" s="122"/>
      <c r="E80" s="123"/>
    </row>
    <row r="81" spans="1:5" ht="13.5" customHeight="1">
      <c r="A81" s="126" t="s">
        <v>38</v>
      </c>
      <c r="B81" s="170"/>
      <c r="C81" s="126" t="s">
        <v>37</v>
      </c>
      <c r="D81" s="170"/>
      <c r="E81" s="42" t="s">
        <v>4</v>
      </c>
    </row>
    <row r="82" spans="1:5" ht="13.5" customHeight="1">
      <c r="A82" s="162" t="s">
        <v>77</v>
      </c>
      <c r="B82" s="207"/>
      <c r="C82" s="140" t="s">
        <v>295</v>
      </c>
      <c r="D82" s="196"/>
      <c r="E82" s="72">
        <v>600</v>
      </c>
    </row>
    <row r="83" spans="1:5" ht="13.5" customHeight="1">
      <c r="A83" s="111" t="s">
        <v>40</v>
      </c>
      <c r="B83" s="112"/>
      <c r="C83" s="141"/>
      <c r="D83" s="142"/>
      <c r="E83" s="43">
        <f>C77</f>
        <v>1853.5</v>
      </c>
    </row>
    <row r="84" spans="1:5" ht="13.5" customHeight="1">
      <c r="C84" s="175" t="s">
        <v>41</v>
      </c>
      <c r="D84" s="122"/>
      <c r="E84" s="36">
        <f>('January 2025 - March 2025'!E99+E12)-SUM(E82:E83)</f>
        <v>877.11999999999898</v>
      </c>
    </row>
    <row r="85" spans="1:5" ht="13.5" customHeight="1"/>
    <row r="86" spans="1:5" ht="13.5" customHeight="1">
      <c r="A86" s="125" t="s">
        <v>179</v>
      </c>
      <c r="B86" s="122"/>
      <c r="C86" s="122"/>
      <c r="D86" s="122"/>
      <c r="E86" s="123"/>
    </row>
    <row r="87" spans="1:5" ht="13.5" customHeight="1">
      <c r="A87" s="125" t="s">
        <v>38</v>
      </c>
      <c r="B87" s="123"/>
      <c r="C87" s="125" t="s">
        <v>37</v>
      </c>
      <c r="D87" s="123"/>
      <c r="E87" s="22" t="s">
        <v>4</v>
      </c>
    </row>
    <row r="88" spans="1:5" ht="13.5" customHeight="1">
      <c r="A88" s="157" t="s">
        <v>114</v>
      </c>
      <c r="B88" s="188"/>
      <c r="C88" s="204"/>
      <c r="D88" s="205"/>
      <c r="E88" s="36">
        <f>E84</f>
        <v>877.11999999999898</v>
      </c>
    </row>
    <row r="89" spans="1:5" ht="13.5" customHeight="1">
      <c r="A89" s="157" t="s">
        <v>77</v>
      </c>
      <c r="B89" s="158"/>
      <c r="C89" s="138" t="s">
        <v>295</v>
      </c>
      <c r="D89" s="206"/>
      <c r="E89" s="51">
        <v>600</v>
      </c>
    </row>
    <row r="90" spans="1:5" ht="13.5" customHeight="1">
      <c r="A90" s="157" t="s">
        <v>40</v>
      </c>
      <c r="B90" s="188"/>
      <c r="C90" s="133"/>
      <c r="D90" s="123"/>
      <c r="E90" s="64">
        <f>C77</f>
        <v>1853.5</v>
      </c>
    </row>
    <row r="91" spans="1:5" ht="13.5" customHeight="1">
      <c r="C91" s="143" t="s">
        <v>28</v>
      </c>
      <c r="D91" s="123"/>
      <c r="E91" s="36">
        <f>(E18+E88)-SUM(E89:E90)</f>
        <v>828.61999999999898</v>
      </c>
    </row>
    <row r="92" spans="1:5" ht="13.5" customHeight="1">
      <c r="A92" s="23"/>
      <c r="B92" s="23"/>
      <c r="C92" s="23"/>
      <c r="D92" s="23"/>
      <c r="E92" s="23"/>
    </row>
    <row r="93" spans="1:5" ht="17.25" customHeight="1">
      <c r="A93" s="23"/>
      <c r="B93" s="23"/>
      <c r="C93" s="23"/>
      <c r="D93" s="23"/>
      <c r="E93" s="23"/>
    </row>
    <row r="94" spans="1:5" ht="13.5" customHeight="1">
      <c r="A94" s="148" t="s">
        <v>180</v>
      </c>
      <c r="B94" s="149"/>
      <c r="C94" s="149"/>
      <c r="D94" s="149"/>
      <c r="E94" s="119"/>
    </row>
    <row r="95" spans="1:5" ht="13.5" customHeight="1">
      <c r="A95" s="125" t="s">
        <v>38</v>
      </c>
      <c r="B95" s="123"/>
      <c r="C95" s="125" t="s">
        <v>37</v>
      </c>
      <c r="D95" s="123"/>
      <c r="E95" s="22" t="s">
        <v>4</v>
      </c>
    </row>
    <row r="96" spans="1:5" ht="13.5" customHeight="1">
      <c r="A96" s="157" t="s">
        <v>115</v>
      </c>
      <c r="B96" s="188"/>
      <c r="C96" s="133"/>
      <c r="D96" s="123"/>
      <c r="E96" s="36">
        <f>E91</f>
        <v>828.61999999999898</v>
      </c>
    </row>
    <row r="97" spans="1:5" ht="13.5" customHeight="1">
      <c r="A97" s="157" t="s">
        <v>77</v>
      </c>
      <c r="B97" s="158"/>
      <c r="C97" s="138" t="s">
        <v>296</v>
      </c>
      <c r="D97" s="139"/>
      <c r="E97" s="51">
        <v>600</v>
      </c>
    </row>
    <row r="98" spans="1:5" ht="13.5" customHeight="1">
      <c r="A98" s="157" t="s">
        <v>40</v>
      </c>
      <c r="B98" s="188"/>
      <c r="C98" s="133"/>
      <c r="D98" s="123"/>
      <c r="E98" s="64">
        <f>C77</f>
        <v>1853.5</v>
      </c>
    </row>
    <row r="99" spans="1:5" ht="13.5" customHeight="1">
      <c r="C99" s="143" t="s">
        <v>28</v>
      </c>
      <c r="D99" s="123"/>
      <c r="E99" s="51">
        <f>(E24+E96)-SUM(E97:E98)</f>
        <v>780.11999999999898</v>
      </c>
    </row>
    <row r="100" spans="1:5" ht="13.5" customHeight="1">
      <c r="A100" s="10"/>
      <c r="B100" s="10"/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</sheetData>
  <mergeCells count="51">
    <mergeCell ref="A97:B97"/>
    <mergeCell ref="C97:D97"/>
    <mergeCell ref="A98:B98"/>
    <mergeCell ref="C98:D98"/>
    <mergeCell ref="C99:D99"/>
    <mergeCell ref="C91:D91"/>
    <mergeCell ref="A94:E94"/>
    <mergeCell ref="A95:B95"/>
    <mergeCell ref="C95:D95"/>
    <mergeCell ref="A96:B96"/>
    <mergeCell ref="C96:D96"/>
    <mergeCell ref="A88:B88"/>
    <mergeCell ref="C88:D88"/>
    <mergeCell ref="A89:B89"/>
    <mergeCell ref="C89:D89"/>
    <mergeCell ref="A90:B90"/>
    <mergeCell ref="C90:D90"/>
    <mergeCell ref="A83:B83"/>
    <mergeCell ref="C83:D83"/>
    <mergeCell ref="C84:D84"/>
    <mergeCell ref="A86:E86"/>
    <mergeCell ref="A87:B87"/>
    <mergeCell ref="C87:D87"/>
    <mergeCell ref="A82:B82"/>
    <mergeCell ref="C82:D82"/>
    <mergeCell ref="A36:C37"/>
    <mergeCell ref="A44:C44"/>
    <mergeCell ref="A48:C48"/>
    <mergeCell ref="A53:C53"/>
    <mergeCell ref="A56:C56"/>
    <mergeCell ref="A59:C59"/>
    <mergeCell ref="A64:C64"/>
    <mergeCell ref="A71:C71"/>
    <mergeCell ref="A80:E80"/>
    <mergeCell ref="A81:B81"/>
    <mergeCell ref="C81:D81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4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8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1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6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9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2"/>
  <sheetViews>
    <sheetView topLeftCell="A73" workbookViewId="0">
      <selection activeCell="C97" sqref="C97:D9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0" t="s">
        <v>120</v>
      </c>
      <c r="B1" s="130"/>
      <c r="C1" s="130"/>
      <c r="D1" s="130"/>
      <c r="E1" s="130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158</v>
      </c>
      <c r="C3" s="4">
        <f>'April 2025 - June 2025'!E99</f>
        <v>780.11999999999898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780.11999999999898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('April 2025 - June 2025'!C5)+SUM(E82,E89,E97)</f>
        <v>-3339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68" t="s">
        <v>118</v>
      </c>
      <c r="B8" s="149"/>
      <c r="C8" s="149"/>
      <c r="D8" s="149"/>
      <c r="E8" s="11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67" t="s">
        <v>3</v>
      </c>
      <c r="D9" s="123"/>
      <c r="E9" s="16" t="s">
        <v>4</v>
      </c>
    </row>
    <row r="10" spans="1:25" ht="13.5" customHeight="1">
      <c r="A10" s="29" t="s">
        <v>260</v>
      </c>
      <c r="B10" s="79" t="s">
        <v>5</v>
      </c>
      <c r="C10" s="198" t="s">
        <v>6</v>
      </c>
      <c r="D10" s="198"/>
      <c r="E10" s="102">
        <v>2405</v>
      </c>
    </row>
    <row r="11" spans="1:25" ht="13.5" customHeight="1">
      <c r="A11" s="24" t="s">
        <v>146</v>
      </c>
      <c r="B11" s="2" t="s">
        <v>25</v>
      </c>
      <c r="C11" s="187" t="s">
        <v>132</v>
      </c>
      <c r="D11" s="18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68" t="s">
        <v>123</v>
      </c>
      <c r="B14" s="149"/>
      <c r="C14" s="149"/>
      <c r="D14" s="149"/>
      <c r="E14" s="11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67" t="s">
        <v>3</v>
      </c>
      <c r="D15" s="123"/>
      <c r="E15" s="16" t="s">
        <v>4</v>
      </c>
    </row>
    <row r="16" spans="1:25" ht="13.5" customHeight="1">
      <c r="A16" s="29" t="s">
        <v>261</v>
      </c>
      <c r="B16" s="79" t="s">
        <v>5</v>
      </c>
      <c r="C16" s="198" t="s">
        <v>6</v>
      </c>
      <c r="D16" s="198"/>
      <c r="E16" s="102">
        <v>2405</v>
      </c>
    </row>
    <row r="17" spans="1:25" ht="13.15" customHeight="1">
      <c r="A17" s="24" t="s">
        <v>147</v>
      </c>
      <c r="B17" s="2" t="s">
        <v>25</v>
      </c>
      <c r="C17" s="187" t="s">
        <v>132</v>
      </c>
      <c r="D17" s="123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68" t="s">
        <v>121</v>
      </c>
      <c r="B20" s="149"/>
      <c r="C20" s="149"/>
      <c r="D20" s="149"/>
      <c r="E20" s="11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69" t="s">
        <v>3</v>
      </c>
      <c r="D21" s="170"/>
      <c r="E21" s="71" t="s">
        <v>4</v>
      </c>
    </row>
    <row r="22" spans="1:25" ht="13.5" customHeight="1">
      <c r="A22" s="29" t="s">
        <v>262</v>
      </c>
      <c r="B22" s="79" t="s">
        <v>5</v>
      </c>
      <c r="C22" s="198" t="s">
        <v>6</v>
      </c>
      <c r="D22" s="198"/>
      <c r="E22" s="102">
        <v>2405</v>
      </c>
    </row>
    <row r="23" spans="1:25" ht="13.15" customHeight="1">
      <c r="A23" s="32" t="s">
        <v>148</v>
      </c>
      <c r="B23" s="31" t="s">
        <v>25</v>
      </c>
      <c r="C23" s="171" t="s">
        <v>132</v>
      </c>
      <c r="D23" s="17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194" t="s">
        <v>122</v>
      </c>
      <c r="B29" s="122"/>
      <c r="C29" s="123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24" t="s">
        <v>8</v>
      </c>
      <c r="B31" s="122"/>
      <c r="C31" s="123"/>
    </row>
    <row r="32" spans="1:25" ht="13.5" customHeight="1">
      <c r="A32" s="24" t="s">
        <v>160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77" t="s">
        <v>11</v>
      </c>
      <c r="B36" s="178"/>
      <c r="C36" s="179"/>
    </row>
    <row r="37" spans="1:3" ht="13.5" customHeight="1">
      <c r="A37" s="180"/>
      <c r="B37" s="118"/>
      <c r="C37" s="18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74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24" t="s">
        <v>17</v>
      </c>
      <c r="B44" s="122"/>
      <c r="C44" s="123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24" t="s">
        <v>50</v>
      </c>
      <c r="B48" s="136"/>
      <c r="C48" s="13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24" t="s">
        <v>22</v>
      </c>
      <c r="B53" s="136"/>
      <c r="C53" s="13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2" t="s">
        <v>54</v>
      </c>
      <c r="B56" s="174"/>
      <c r="C56" s="170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17" t="s">
        <v>35</v>
      </c>
      <c r="B59" s="118"/>
      <c r="C59" s="119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50" t="s">
        <v>31</v>
      </c>
      <c r="B64" s="185"/>
      <c r="C64" s="152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208" t="s">
        <v>244</v>
      </c>
      <c r="C67" s="59">
        <v>60</v>
      </c>
    </row>
    <row r="68" spans="1:8" ht="13.5" customHeight="1">
      <c r="A68" s="29" t="s">
        <v>46</v>
      </c>
      <c r="B68" s="60" t="s">
        <v>102</v>
      </c>
      <c r="C68" s="30">
        <v>840</v>
      </c>
    </row>
    <row r="69" spans="1:8" ht="13.5" customHeight="1">
      <c r="A69" s="27"/>
      <c r="B69" s="37" t="s">
        <v>43</v>
      </c>
      <c r="C69" s="38">
        <f>SUM(C65:C68)</f>
        <v>1568</v>
      </c>
    </row>
    <row r="70" spans="1:8" ht="13.5" customHeight="1">
      <c r="A70" s="27"/>
      <c r="B70" s="52" t="s">
        <v>57</v>
      </c>
      <c r="C70" s="38">
        <f>C35+C43+C47+C52+C55+C58+C63+C69</f>
        <v>1853.5</v>
      </c>
    </row>
    <row r="71" spans="1:8" ht="13.5" customHeight="1">
      <c r="A71" s="150" t="s">
        <v>44</v>
      </c>
      <c r="B71" s="151"/>
      <c r="C71" s="152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0</v>
      </c>
    </row>
    <row r="76" spans="1:8" ht="13.5" customHeight="1">
      <c r="A76" s="27"/>
      <c r="B76" s="54" t="s">
        <v>45</v>
      </c>
      <c r="C76" s="48">
        <f>SUM(C72:C75)</f>
        <v>0</v>
      </c>
    </row>
    <row r="77" spans="1:8" ht="13.5" customHeight="1">
      <c r="A77" s="31"/>
      <c r="B77" s="39" t="s">
        <v>27</v>
      </c>
      <c r="C77" s="40">
        <f>C70</f>
        <v>1853.5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25" t="s">
        <v>181</v>
      </c>
      <c r="B80" s="122"/>
      <c r="C80" s="122"/>
      <c r="D80" s="122"/>
      <c r="E80" s="123"/>
    </row>
    <row r="81" spans="1:5" ht="13.5" customHeight="1">
      <c r="A81" s="126" t="s">
        <v>38</v>
      </c>
      <c r="B81" s="170"/>
      <c r="C81" s="126" t="s">
        <v>37</v>
      </c>
      <c r="D81" s="170"/>
      <c r="E81" s="42" t="s">
        <v>4</v>
      </c>
    </row>
    <row r="82" spans="1:5" ht="13.5" customHeight="1">
      <c r="A82" s="203" t="s">
        <v>77</v>
      </c>
      <c r="B82" s="203"/>
      <c r="C82" s="105" t="s">
        <v>295</v>
      </c>
      <c r="D82" s="195"/>
      <c r="E82" s="51">
        <v>600</v>
      </c>
    </row>
    <row r="83" spans="1:5" ht="13.5" customHeight="1">
      <c r="A83" s="203" t="s">
        <v>40</v>
      </c>
      <c r="B83" s="203"/>
      <c r="C83" s="199"/>
      <c r="D83" s="199"/>
      <c r="E83" s="75">
        <f>C77</f>
        <v>1853.5</v>
      </c>
    </row>
    <row r="84" spans="1:5" ht="13.5" customHeight="1">
      <c r="A84" s="73"/>
      <c r="B84" s="73"/>
      <c r="C84" s="200" t="s">
        <v>41</v>
      </c>
      <c r="D84" s="118"/>
      <c r="E84" s="74">
        <f>('April 2025 - June 2025'!E99+E12)-SUM(E82:E83)</f>
        <v>731.61999999999898</v>
      </c>
    </row>
    <row r="85" spans="1:5" ht="13.5" customHeight="1"/>
    <row r="86" spans="1:5" ht="13.5" customHeight="1">
      <c r="A86" s="125" t="s">
        <v>183</v>
      </c>
      <c r="B86" s="122"/>
      <c r="C86" s="122"/>
      <c r="D86" s="122"/>
      <c r="E86" s="123"/>
    </row>
    <row r="87" spans="1:5" ht="13.5" customHeight="1">
      <c r="A87" s="125" t="s">
        <v>38</v>
      </c>
      <c r="B87" s="123"/>
      <c r="C87" s="125" t="s">
        <v>37</v>
      </c>
      <c r="D87" s="123"/>
      <c r="E87" s="22" t="s">
        <v>4</v>
      </c>
    </row>
    <row r="88" spans="1:5" ht="13.5" customHeight="1">
      <c r="A88" s="157" t="s">
        <v>119</v>
      </c>
      <c r="B88" s="188"/>
      <c r="C88" s="204"/>
      <c r="D88" s="205"/>
      <c r="E88" s="36">
        <f>E84</f>
        <v>731.61999999999898</v>
      </c>
    </row>
    <row r="89" spans="1:5" ht="13.5" customHeight="1">
      <c r="A89" s="157" t="s">
        <v>77</v>
      </c>
      <c r="B89" s="158"/>
      <c r="C89" s="138" t="s">
        <v>295</v>
      </c>
      <c r="D89" s="206"/>
      <c r="E89" s="51">
        <v>600</v>
      </c>
    </row>
    <row r="90" spans="1:5" ht="13.5" customHeight="1">
      <c r="A90" s="157" t="s">
        <v>40</v>
      </c>
      <c r="B90" s="188"/>
      <c r="C90" s="133"/>
      <c r="D90" s="123"/>
      <c r="E90" s="64">
        <f>C77</f>
        <v>1853.5</v>
      </c>
    </row>
    <row r="91" spans="1:5" ht="13.5" customHeight="1">
      <c r="C91" s="143" t="s">
        <v>28</v>
      </c>
      <c r="D91" s="123"/>
      <c r="E91" s="36">
        <f>(E18+E88)-SUM(E89:E90)</f>
        <v>683.11999999999898</v>
      </c>
    </row>
    <row r="92" spans="1:5" ht="13.5" customHeight="1">
      <c r="A92" s="23"/>
      <c r="B92" s="23"/>
      <c r="C92" s="23"/>
      <c r="D92" s="23"/>
      <c r="E92" s="23"/>
    </row>
    <row r="93" spans="1:5" ht="17.25" customHeight="1">
      <c r="A93" s="23"/>
      <c r="B93" s="23"/>
      <c r="C93" s="23"/>
      <c r="D93" s="23"/>
      <c r="E93" s="23"/>
    </row>
    <row r="94" spans="1:5" ht="13.5" customHeight="1">
      <c r="A94" s="148" t="s">
        <v>182</v>
      </c>
      <c r="B94" s="149"/>
      <c r="C94" s="149"/>
      <c r="D94" s="149"/>
      <c r="E94" s="119"/>
    </row>
    <row r="95" spans="1:5" ht="13.5" customHeight="1">
      <c r="A95" s="125" t="s">
        <v>38</v>
      </c>
      <c r="B95" s="123"/>
      <c r="C95" s="125" t="s">
        <v>37</v>
      </c>
      <c r="D95" s="123"/>
      <c r="E95" s="22" t="s">
        <v>4</v>
      </c>
    </row>
    <row r="96" spans="1:5" ht="13.5" customHeight="1">
      <c r="A96" s="157" t="s">
        <v>124</v>
      </c>
      <c r="B96" s="188"/>
      <c r="C96" s="133"/>
      <c r="D96" s="123"/>
      <c r="E96" s="36">
        <f>E91</f>
        <v>683.11999999999898</v>
      </c>
    </row>
    <row r="97" spans="1:5" ht="13.5" customHeight="1">
      <c r="A97" s="157" t="s">
        <v>77</v>
      </c>
      <c r="B97" s="158"/>
      <c r="C97" s="138" t="s">
        <v>295</v>
      </c>
      <c r="D97" s="139"/>
      <c r="E97" s="51">
        <v>600</v>
      </c>
    </row>
    <row r="98" spans="1:5" ht="13.5" customHeight="1">
      <c r="A98" s="157" t="s">
        <v>40</v>
      </c>
      <c r="B98" s="188"/>
      <c r="C98" s="133"/>
      <c r="D98" s="123"/>
      <c r="E98" s="64">
        <f>C77</f>
        <v>1853.5</v>
      </c>
    </row>
    <row r="99" spans="1:5" ht="13.5" customHeight="1">
      <c r="C99" s="143" t="s">
        <v>28</v>
      </c>
      <c r="D99" s="123"/>
      <c r="E99" s="51">
        <f>(E24+E96)-SUM(E97:E98)</f>
        <v>634.61999999999898</v>
      </c>
    </row>
    <row r="100" spans="1:5" ht="13.5" customHeight="1">
      <c r="A100" s="10"/>
      <c r="B100" s="10"/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2:B82"/>
    <mergeCell ref="C82:D82"/>
    <mergeCell ref="A36:C37"/>
    <mergeCell ref="A44:C44"/>
    <mergeCell ref="A48:C48"/>
    <mergeCell ref="A53:C53"/>
    <mergeCell ref="A56:C56"/>
    <mergeCell ref="A59:C59"/>
    <mergeCell ref="A64:C64"/>
    <mergeCell ref="A71:C71"/>
    <mergeCell ref="A80:E80"/>
    <mergeCell ref="A81:B81"/>
    <mergeCell ref="C81:D81"/>
    <mergeCell ref="A83:B83"/>
    <mergeCell ref="C83:D83"/>
    <mergeCell ref="C84:D84"/>
    <mergeCell ref="A86:E86"/>
    <mergeCell ref="A87:B87"/>
    <mergeCell ref="C87:D87"/>
    <mergeCell ref="A88:B88"/>
    <mergeCell ref="C88:D88"/>
    <mergeCell ref="A89:B89"/>
    <mergeCell ref="C89:D89"/>
    <mergeCell ref="A90:B90"/>
    <mergeCell ref="C90:D90"/>
    <mergeCell ref="C91:D91"/>
    <mergeCell ref="A94:E94"/>
    <mergeCell ref="A95:B95"/>
    <mergeCell ref="C95:D95"/>
    <mergeCell ref="A96:B96"/>
    <mergeCell ref="C96:D96"/>
    <mergeCell ref="A97:B97"/>
    <mergeCell ref="C97:D97"/>
    <mergeCell ref="A98:B98"/>
    <mergeCell ref="C98:D98"/>
    <mergeCell ref="C99:D99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4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8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91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6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9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2"/>
  <sheetViews>
    <sheetView topLeftCell="A70" workbookViewId="0">
      <selection activeCell="C97" sqref="C97:D9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0" t="s">
        <v>248</v>
      </c>
      <c r="B1" s="130"/>
      <c r="C1" s="130"/>
      <c r="D1" s="130"/>
      <c r="E1" s="130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158</v>
      </c>
      <c r="C3" s="4">
        <f>'July 2025 - September 2025'!E99</f>
        <v>634.61999999999898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634.61999999999898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('July 2025 - September 2025'!C5)+SUM(E82,E89,E97)</f>
        <v>-1539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68" t="s">
        <v>245</v>
      </c>
      <c r="B8" s="149"/>
      <c r="C8" s="149"/>
      <c r="D8" s="149"/>
      <c r="E8" s="11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67" t="s">
        <v>3</v>
      </c>
      <c r="D9" s="123"/>
      <c r="E9" s="16" t="s">
        <v>4</v>
      </c>
    </row>
    <row r="10" spans="1:25" ht="13.5" customHeight="1">
      <c r="A10" s="29" t="s">
        <v>258</v>
      </c>
      <c r="B10" s="79" t="s">
        <v>5</v>
      </c>
      <c r="C10" s="198" t="s">
        <v>6</v>
      </c>
      <c r="D10" s="198"/>
      <c r="E10" s="102">
        <v>2405</v>
      </c>
    </row>
    <row r="11" spans="1:25" ht="13.5" customHeight="1">
      <c r="A11" s="24" t="s">
        <v>246</v>
      </c>
      <c r="B11" s="2" t="s">
        <v>25</v>
      </c>
      <c r="C11" s="187" t="s">
        <v>132</v>
      </c>
      <c r="D11" s="18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68" t="s">
        <v>252</v>
      </c>
      <c r="B14" s="149"/>
      <c r="C14" s="149"/>
      <c r="D14" s="149"/>
      <c r="E14" s="11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67" t="s">
        <v>3</v>
      </c>
      <c r="D15" s="123"/>
      <c r="E15" s="16" t="s">
        <v>4</v>
      </c>
    </row>
    <row r="16" spans="1:25" ht="13.5" customHeight="1">
      <c r="A16" s="29" t="s">
        <v>259</v>
      </c>
      <c r="B16" s="79" t="s">
        <v>5</v>
      </c>
      <c r="C16" s="198" t="s">
        <v>6</v>
      </c>
      <c r="D16" s="198"/>
      <c r="E16" s="102">
        <v>2405</v>
      </c>
    </row>
    <row r="17" spans="1:25" ht="13.15" customHeight="1">
      <c r="A17" s="24" t="s">
        <v>253</v>
      </c>
      <c r="B17" s="2" t="s">
        <v>25</v>
      </c>
      <c r="C17" s="187" t="s">
        <v>132</v>
      </c>
      <c r="D17" s="123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68" t="s">
        <v>249</v>
      </c>
      <c r="B20" s="149"/>
      <c r="C20" s="149"/>
      <c r="D20" s="149"/>
      <c r="E20" s="11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69" t="s">
        <v>3</v>
      </c>
      <c r="D21" s="170"/>
      <c r="E21" s="71" t="s">
        <v>4</v>
      </c>
    </row>
    <row r="22" spans="1:25" ht="13.5" customHeight="1">
      <c r="A22" s="29" t="s">
        <v>257</v>
      </c>
      <c r="B22" s="79" t="s">
        <v>5</v>
      </c>
      <c r="C22" s="198" t="s">
        <v>6</v>
      </c>
      <c r="D22" s="198"/>
      <c r="E22" s="102">
        <v>2405</v>
      </c>
    </row>
    <row r="23" spans="1:25" ht="13.15" customHeight="1">
      <c r="A23" s="32" t="s">
        <v>250</v>
      </c>
      <c r="B23" s="31" t="s">
        <v>25</v>
      </c>
      <c r="C23" s="171" t="s">
        <v>132</v>
      </c>
      <c r="D23" s="17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194" t="s">
        <v>251</v>
      </c>
      <c r="B29" s="122"/>
      <c r="C29" s="123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24" t="s">
        <v>8</v>
      </c>
      <c r="B31" s="122"/>
      <c r="C31" s="123"/>
    </row>
    <row r="32" spans="1:25" ht="13.5" customHeight="1">
      <c r="A32" s="24" t="s">
        <v>160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77" t="s">
        <v>11</v>
      </c>
      <c r="B36" s="178"/>
      <c r="C36" s="179"/>
    </row>
    <row r="37" spans="1:3" ht="13.5" customHeight="1">
      <c r="A37" s="180"/>
      <c r="B37" s="118"/>
      <c r="C37" s="18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74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24" t="s">
        <v>17</v>
      </c>
      <c r="B44" s="122"/>
      <c r="C44" s="123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24" t="s">
        <v>50</v>
      </c>
      <c r="B48" s="136"/>
      <c r="C48" s="13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24" t="s">
        <v>22</v>
      </c>
      <c r="B53" s="136"/>
      <c r="C53" s="13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2" t="s">
        <v>54</v>
      </c>
      <c r="B56" s="174"/>
      <c r="C56" s="170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17" t="s">
        <v>35</v>
      </c>
      <c r="B59" s="118"/>
      <c r="C59" s="119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50" t="s">
        <v>31</v>
      </c>
      <c r="B64" s="185"/>
      <c r="C64" s="152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208" t="s">
        <v>244</v>
      </c>
      <c r="C67" s="59">
        <v>60</v>
      </c>
    </row>
    <row r="68" spans="1:8" ht="13.5" customHeight="1">
      <c r="A68" s="29" t="s">
        <v>46</v>
      </c>
      <c r="B68" s="60" t="s">
        <v>102</v>
      </c>
      <c r="C68" s="30">
        <v>840</v>
      </c>
    </row>
    <row r="69" spans="1:8" ht="13.5" customHeight="1">
      <c r="A69" s="27"/>
      <c r="B69" s="37" t="s">
        <v>43</v>
      </c>
      <c r="C69" s="38">
        <f>SUM(C65:C68)</f>
        <v>1568</v>
      </c>
    </row>
    <row r="70" spans="1:8" ht="13.5" customHeight="1">
      <c r="A70" s="27"/>
      <c r="B70" s="52" t="s">
        <v>57</v>
      </c>
      <c r="C70" s="38">
        <f>C35+C43+C47+C52+C55+C58+C63+C69</f>
        <v>1853.5</v>
      </c>
    </row>
    <row r="71" spans="1:8" ht="13.5" customHeight="1">
      <c r="A71" s="150" t="s">
        <v>44</v>
      </c>
      <c r="B71" s="151"/>
      <c r="C71" s="152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0</v>
      </c>
    </row>
    <row r="76" spans="1:8" ht="13.5" customHeight="1">
      <c r="A76" s="27"/>
      <c r="B76" s="54" t="s">
        <v>45</v>
      </c>
      <c r="C76" s="48">
        <f>SUM(C72:C75)</f>
        <v>0</v>
      </c>
    </row>
    <row r="77" spans="1:8" ht="13.5" customHeight="1">
      <c r="A77" s="31"/>
      <c r="B77" s="39" t="s">
        <v>27</v>
      </c>
      <c r="C77" s="40">
        <f>C70</f>
        <v>1853.5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25" t="s">
        <v>254</v>
      </c>
      <c r="B80" s="122"/>
      <c r="C80" s="122"/>
      <c r="D80" s="122"/>
      <c r="E80" s="123"/>
    </row>
    <row r="81" spans="1:5" ht="13.5" customHeight="1">
      <c r="A81" s="126" t="s">
        <v>38</v>
      </c>
      <c r="B81" s="170"/>
      <c r="C81" s="126" t="s">
        <v>37</v>
      </c>
      <c r="D81" s="170"/>
      <c r="E81" s="42" t="s">
        <v>4</v>
      </c>
    </row>
    <row r="82" spans="1:5" ht="13.5" customHeight="1">
      <c r="A82" s="203" t="s">
        <v>77</v>
      </c>
      <c r="B82" s="203"/>
      <c r="C82" s="105" t="s">
        <v>295</v>
      </c>
      <c r="D82" s="195"/>
      <c r="E82" s="51">
        <v>600</v>
      </c>
    </row>
    <row r="83" spans="1:5" ht="13.5" customHeight="1">
      <c r="A83" s="203" t="s">
        <v>40</v>
      </c>
      <c r="B83" s="203"/>
      <c r="C83" s="199"/>
      <c r="D83" s="199"/>
      <c r="E83" s="75">
        <f>C77</f>
        <v>1853.5</v>
      </c>
    </row>
    <row r="84" spans="1:5" ht="13.5" customHeight="1">
      <c r="A84" s="73"/>
      <c r="B84" s="73"/>
      <c r="C84" s="200" t="s">
        <v>41</v>
      </c>
      <c r="D84" s="118"/>
      <c r="E84" s="74">
        <f>('July 2025 - September 2025'!E99+E12)-SUM(E82:E83)</f>
        <v>586.11999999999898</v>
      </c>
    </row>
    <row r="85" spans="1:5" ht="13.5" customHeight="1"/>
    <row r="86" spans="1:5" ht="13.5" customHeight="1">
      <c r="A86" s="125" t="s">
        <v>255</v>
      </c>
      <c r="B86" s="122"/>
      <c r="C86" s="122"/>
      <c r="D86" s="122"/>
      <c r="E86" s="123"/>
    </row>
    <row r="87" spans="1:5" ht="13.5" customHeight="1">
      <c r="A87" s="125" t="s">
        <v>38</v>
      </c>
      <c r="B87" s="123"/>
      <c r="C87" s="125" t="s">
        <v>37</v>
      </c>
      <c r="D87" s="123"/>
      <c r="E87" s="22" t="s">
        <v>4</v>
      </c>
    </row>
    <row r="88" spans="1:5" ht="13.5" customHeight="1">
      <c r="A88" s="157" t="s">
        <v>247</v>
      </c>
      <c r="B88" s="188"/>
      <c r="C88" s="204"/>
      <c r="D88" s="205"/>
      <c r="E88" s="36">
        <f>E84</f>
        <v>586.11999999999898</v>
      </c>
    </row>
    <row r="89" spans="1:5" ht="13.5" customHeight="1">
      <c r="A89" s="157" t="s">
        <v>77</v>
      </c>
      <c r="B89" s="158"/>
      <c r="C89" s="138" t="s">
        <v>295</v>
      </c>
      <c r="D89" s="206"/>
      <c r="E89" s="51">
        <v>600</v>
      </c>
    </row>
    <row r="90" spans="1:5" ht="13.5" customHeight="1">
      <c r="A90" s="157" t="s">
        <v>40</v>
      </c>
      <c r="B90" s="188"/>
      <c r="C90" s="133"/>
      <c r="D90" s="123"/>
      <c r="E90" s="64">
        <f>C77</f>
        <v>1853.5</v>
      </c>
    </row>
    <row r="91" spans="1:5" ht="13.5" customHeight="1">
      <c r="C91" s="143" t="s">
        <v>28</v>
      </c>
      <c r="D91" s="123"/>
      <c r="E91" s="36">
        <f>(E18+E88)-SUM(E89:E90)</f>
        <v>537.61999999999898</v>
      </c>
    </row>
    <row r="92" spans="1:5" ht="13.5" customHeight="1">
      <c r="A92" s="23"/>
      <c r="B92" s="23"/>
      <c r="C92" s="23"/>
      <c r="D92" s="23"/>
      <c r="E92" s="23"/>
    </row>
    <row r="93" spans="1:5" ht="17.25" customHeight="1">
      <c r="A93" s="23"/>
      <c r="B93" s="23"/>
      <c r="C93" s="23"/>
      <c r="D93" s="23"/>
      <c r="E93" s="23"/>
    </row>
    <row r="94" spans="1:5" ht="13.5" customHeight="1">
      <c r="A94" s="148" t="s">
        <v>288</v>
      </c>
      <c r="B94" s="149"/>
      <c r="C94" s="149"/>
      <c r="D94" s="149"/>
      <c r="E94" s="119"/>
    </row>
    <row r="95" spans="1:5" ht="13.5" customHeight="1">
      <c r="A95" s="125" t="s">
        <v>38</v>
      </c>
      <c r="B95" s="123"/>
      <c r="C95" s="125" t="s">
        <v>37</v>
      </c>
      <c r="D95" s="123"/>
      <c r="E95" s="22" t="s">
        <v>4</v>
      </c>
    </row>
    <row r="96" spans="1:5" ht="13.5" customHeight="1">
      <c r="A96" s="157" t="s">
        <v>256</v>
      </c>
      <c r="B96" s="188"/>
      <c r="C96" s="133"/>
      <c r="D96" s="123"/>
      <c r="E96" s="36">
        <f>E91</f>
        <v>537.61999999999898</v>
      </c>
    </row>
    <row r="97" spans="1:5" ht="13.5" customHeight="1">
      <c r="A97" s="157" t="s">
        <v>77</v>
      </c>
      <c r="B97" s="158"/>
      <c r="C97" s="138" t="s">
        <v>295</v>
      </c>
      <c r="D97" s="139"/>
      <c r="E97" s="51">
        <v>600</v>
      </c>
    </row>
    <row r="98" spans="1:5" ht="13.5" customHeight="1">
      <c r="A98" s="157" t="s">
        <v>40</v>
      </c>
      <c r="B98" s="188"/>
      <c r="C98" s="133"/>
      <c r="D98" s="123"/>
      <c r="E98" s="64">
        <f>C77</f>
        <v>1853.5</v>
      </c>
    </row>
    <row r="99" spans="1:5" ht="13.5" customHeight="1">
      <c r="C99" s="143" t="s">
        <v>28</v>
      </c>
      <c r="D99" s="123"/>
      <c r="E99" s="51">
        <f>(E24+E96)-SUM(E97:E98)</f>
        <v>489.11999999999898</v>
      </c>
    </row>
    <row r="100" spans="1:5" ht="13.5" customHeight="1">
      <c r="A100" s="10"/>
      <c r="B100" s="10"/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</sheetData>
  <mergeCells count="51">
    <mergeCell ref="A98:B98"/>
    <mergeCell ref="C98:D98"/>
    <mergeCell ref="C99:D99"/>
    <mergeCell ref="A95:B95"/>
    <mergeCell ref="C95:D95"/>
    <mergeCell ref="A96:B96"/>
    <mergeCell ref="C96:D96"/>
    <mergeCell ref="A97:B97"/>
    <mergeCell ref="C97:D97"/>
    <mergeCell ref="A89:B89"/>
    <mergeCell ref="C89:D89"/>
    <mergeCell ref="A90:B90"/>
    <mergeCell ref="C90:D90"/>
    <mergeCell ref="C91:D91"/>
    <mergeCell ref="A94:E94"/>
    <mergeCell ref="C84:D84"/>
    <mergeCell ref="A86:E86"/>
    <mergeCell ref="A87:B87"/>
    <mergeCell ref="C87:D87"/>
    <mergeCell ref="A88:B88"/>
    <mergeCell ref="C88:D88"/>
    <mergeCell ref="A81:B81"/>
    <mergeCell ref="C81:D81"/>
    <mergeCell ref="A82:B82"/>
    <mergeCell ref="C82:D82"/>
    <mergeCell ref="A83:B83"/>
    <mergeCell ref="C83:D83"/>
    <mergeCell ref="A53:C53"/>
    <mergeCell ref="A56:C56"/>
    <mergeCell ref="A59:C59"/>
    <mergeCell ref="A64:C64"/>
    <mergeCell ref="A71:C71"/>
    <mergeCell ref="A80:E80"/>
    <mergeCell ref="C23:D23"/>
    <mergeCell ref="A29:C29"/>
    <mergeCell ref="A31:C31"/>
    <mergeCell ref="A36:C37"/>
    <mergeCell ref="A44:C44"/>
    <mergeCell ref="A48:C48"/>
    <mergeCell ref="C15:D15"/>
    <mergeCell ref="C16:D16"/>
    <mergeCell ref="C17:D17"/>
    <mergeCell ref="A20:E20"/>
    <mergeCell ref="C21:D21"/>
    <mergeCell ref="C22:D22"/>
    <mergeCell ref="A1:E1"/>
    <mergeCell ref="A8:E8"/>
    <mergeCell ref="C9:D9"/>
    <mergeCell ref="C10:D10"/>
    <mergeCell ref="C11:D11"/>
    <mergeCell ref="A14:E14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4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8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91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6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9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2"/>
  <sheetViews>
    <sheetView topLeftCell="A70" workbookViewId="0">
      <selection activeCell="C97" sqref="C97:D9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0" t="s">
        <v>270</v>
      </c>
      <c r="B1" s="130"/>
      <c r="C1" s="130"/>
      <c r="D1" s="130"/>
      <c r="E1" s="130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158</v>
      </c>
      <c r="C3" s="4">
        <f>'October 2025 - December 2025'!E99</f>
        <v>489.11999999999898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489.11999999999898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('October 2025 - December 2025'!C5)+SUM(E82,E89,E97)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68" t="s">
        <v>271</v>
      </c>
      <c r="B8" s="149"/>
      <c r="C8" s="149"/>
      <c r="D8" s="149"/>
      <c r="E8" s="11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67" t="s">
        <v>3</v>
      </c>
      <c r="D9" s="123"/>
      <c r="E9" s="16" t="s">
        <v>4</v>
      </c>
    </row>
    <row r="10" spans="1:25" ht="13.5" customHeight="1">
      <c r="A10" s="29" t="s">
        <v>272</v>
      </c>
      <c r="B10" s="79" t="s">
        <v>5</v>
      </c>
      <c r="C10" s="198" t="s">
        <v>6</v>
      </c>
      <c r="D10" s="198"/>
      <c r="E10" s="102">
        <v>2405</v>
      </c>
    </row>
    <row r="11" spans="1:25" ht="13.5" customHeight="1">
      <c r="A11" s="24" t="s">
        <v>273</v>
      </c>
      <c r="B11" s="2" t="s">
        <v>25</v>
      </c>
      <c r="C11" s="187" t="s">
        <v>132</v>
      </c>
      <c r="D11" s="18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68" t="s">
        <v>274</v>
      </c>
      <c r="B14" s="149"/>
      <c r="C14" s="149"/>
      <c r="D14" s="149"/>
      <c r="E14" s="11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67" t="s">
        <v>3</v>
      </c>
      <c r="D15" s="123"/>
      <c r="E15" s="16" t="s">
        <v>4</v>
      </c>
    </row>
    <row r="16" spans="1:25" ht="13.5" customHeight="1">
      <c r="A16" s="29" t="s">
        <v>275</v>
      </c>
      <c r="B16" s="79" t="s">
        <v>5</v>
      </c>
      <c r="C16" s="198" t="s">
        <v>6</v>
      </c>
      <c r="D16" s="198"/>
      <c r="E16" s="102">
        <v>2405</v>
      </c>
    </row>
    <row r="17" spans="1:25" ht="13.15" customHeight="1">
      <c r="A17" s="24" t="s">
        <v>276</v>
      </c>
      <c r="B17" s="2" t="s">
        <v>25</v>
      </c>
      <c r="C17" s="187" t="s">
        <v>132</v>
      </c>
      <c r="D17" s="123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68" t="s">
        <v>277</v>
      </c>
      <c r="B20" s="149"/>
      <c r="C20" s="149"/>
      <c r="D20" s="149"/>
      <c r="E20" s="11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69" t="s">
        <v>3</v>
      </c>
      <c r="D21" s="170"/>
      <c r="E21" s="71" t="s">
        <v>4</v>
      </c>
    </row>
    <row r="22" spans="1:25" ht="13.5" customHeight="1">
      <c r="A22" s="29" t="s">
        <v>278</v>
      </c>
      <c r="B22" s="79" t="s">
        <v>5</v>
      </c>
      <c r="C22" s="198" t="s">
        <v>6</v>
      </c>
      <c r="D22" s="198"/>
      <c r="E22" s="102">
        <v>2405</v>
      </c>
    </row>
    <row r="23" spans="1:25" ht="13.15" customHeight="1">
      <c r="A23" s="32" t="s">
        <v>279</v>
      </c>
      <c r="B23" s="31" t="s">
        <v>25</v>
      </c>
      <c r="C23" s="171" t="s">
        <v>132</v>
      </c>
      <c r="D23" s="17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194" t="s">
        <v>280</v>
      </c>
      <c r="B29" s="122"/>
      <c r="C29" s="123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24" t="s">
        <v>8</v>
      </c>
      <c r="B31" s="122"/>
      <c r="C31" s="123"/>
    </row>
    <row r="32" spans="1:25" ht="13.5" customHeight="1">
      <c r="A32" s="24" t="s">
        <v>160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77" t="s">
        <v>11</v>
      </c>
      <c r="B36" s="178"/>
      <c r="C36" s="179"/>
    </row>
    <row r="37" spans="1:3" ht="13.5" customHeight="1">
      <c r="A37" s="180"/>
      <c r="B37" s="118"/>
      <c r="C37" s="18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74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24" t="s">
        <v>17</v>
      </c>
      <c r="B44" s="122"/>
      <c r="C44" s="123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24" t="s">
        <v>50</v>
      </c>
      <c r="B48" s="136"/>
      <c r="C48" s="13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24" t="s">
        <v>22</v>
      </c>
      <c r="B53" s="136"/>
      <c r="C53" s="13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2" t="s">
        <v>54</v>
      </c>
      <c r="B56" s="174"/>
      <c r="C56" s="170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17" t="s">
        <v>35</v>
      </c>
      <c r="B59" s="118"/>
      <c r="C59" s="119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50" t="s">
        <v>31</v>
      </c>
      <c r="B64" s="185"/>
      <c r="C64" s="152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208" t="s">
        <v>244</v>
      </c>
      <c r="C67" s="59">
        <v>60</v>
      </c>
    </row>
    <row r="68" spans="1:8" ht="13.5" customHeight="1">
      <c r="A68" s="29" t="s">
        <v>46</v>
      </c>
      <c r="B68" s="60" t="s">
        <v>102</v>
      </c>
      <c r="C68" s="30">
        <v>840</v>
      </c>
    </row>
    <row r="69" spans="1:8" ht="13.5" customHeight="1">
      <c r="A69" s="27"/>
      <c r="B69" s="37" t="s">
        <v>43</v>
      </c>
      <c r="C69" s="38">
        <f>SUM(C65:C68)</f>
        <v>1568</v>
      </c>
    </row>
    <row r="70" spans="1:8" ht="13.5" customHeight="1">
      <c r="A70" s="27"/>
      <c r="B70" s="52" t="s">
        <v>57</v>
      </c>
      <c r="C70" s="38">
        <f>C35+C43+C47+C52+C55+C58+C63+C69</f>
        <v>1853.5</v>
      </c>
    </row>
    <row r="71" spans="1:8" ht="13.5" customHeight="1">
      <c r="A71" s="150" t="s">
        <v>44</v>
      </c>
      <c r="B71" s="151"/>
      <c r="C71" s="152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0</v>
      </c>
    </row>
    <row r="76" spans="1:8" ht="13.5" customHeight="1">
      <c r="A76" s="27"/>
      <c r="B76" s="54" t="s">
        <v>45</v>
      </c>
      <c r="C76" s="48">
        <f>SUM(C72:C75)</f>
        <v>0</v>
      </c>
    </row>
    <row r="77" spans="1:8" ht="13.5" customHeight="1">
      <c r="A77" s="31"/>
      <c r="B77" s="39" t="s">
        <v>27</v>
      </c>
      <c r="C77" s="40">
        <f>C70</f>
        <v>1853.5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25" t="s">
        <v>281</v>
      </c>
      <c r="B80" s="122"/>
      <c r="C80" s="122"/>
      <c r="D80" s="122"/>
      <c r="E80" s="123"/>
    </row>
    <row r="81" spans="1:5" ht="13.5" customHeight="1">
      <c r="A81" s="126" t="s">
        <v>38</v>
      </c>
      <c r="B81" s="170"/>
      <c r="C81" s="126" t="s">
        <v>37</v>
      </c>
      <c r="D81" s="170"/>
      <c r="E81" s="42" t="s">
        <v>4</v>
      </c>
    </row>
    <row r="82" spans="1:5" ht="13.5" customHeight="1">
      <c r="A82" s="203" t="s">
        <v>77</v>
      </c>
      <c r="B82" s="203"/>
      <c r="C82" s="105" t="s">
        <v>295</v>
      </c>
      <c r="D82" s="195"/>
      <c r="E82" s="51">
        <v>500</v>
      </c>
    </row>
    <row r="83" spans="1:5" ht="13.5" customHeight="1">
      <c r="A83" s="203" t="s">
        <v>40</v>
      </c>
      <c r="B83" s="203"/>
      <c r="C83" s="199"/>
      <c r="D83" s="199"/>
      <c r="E83" s="75">
        <f>C77</f>
        <v>1853.5</v>
      </c>
    </row>
    <row r="84" spans="1:5" ht="13.5" customHeight="1">
      <c r="A84" s="73"/>
      <c r="B84" s="73"/>
      <c r="C84" s="200" t="s">
        <v>41</v>
      </c>
      <c r="D84" s="118"/>
      <c r="E84" s="74">
        <f>('October 2025 - December 2025'!E99+E12)-SUM(E82:E83)</f>
        <v>540.61999999999898</v>
      </c>
    </row>
    <row r="85" spans="1:5" ht="13.5" customHeight="1"/>
    <row r="86" spans="1:5" ht="13.5" customHeight="1">
      <c r="A86" s="125" t="s">
        <v>290</v>
      </c>
      <c r="B86" s="122"/>
      <c r="C86" s="122"/>
      <c r="D86" s="122"/>
      <c r="E86" s="123"/>
    </row>
    <row r="87" spans="1:5" ht="13.5" customHeight="1">
      <c r="A87" s="125" t="s">
        <v>38</v>
      </c>
      <c r="B87" s="123"/>
      <c r="C87" s="125" t="s">
        <v>37</v>
      </c>
      <c r="D87" s="123"/>
      <c r="E87" s="22" t="s">
        <v>4</v>
      </c>
    </row>
    <row r="88" spans="1:5" ht="13.5" customHeight="1">
      <c r="A88" s="157" t="s">
        <v>116</v>
      </c>
      <c r="B88" s="188"/>
      <c r="C88" s="204"/>
      <c r="D88" s="205"/>
      <c r="E88" s="36">
        <f>E84</f>
        <v>540.61999999999898</v>
      </c>
    </row>
    <row r="89" spans="1:5" ht="13.5" customHeight="1">
      <c r="A89" s="157" t="s">
        <v>77</v>
      </c>
      <c r="B89" s="158"/>
      <c r="C89" s="138" t="s">
        <v>295</v>
      </c>
      <c r="D89" s="206"/>
      <c r="E89" s="51">
        <v>500</v>
      </c>
    </row>
    <row r="90" spans="1:5" ht="13.5" customHeight="1">
      <c r="A90" s="157" t="s">
        <v>40</v>
      </c>
      <c r="B90" s="188"/>
      <c r="C90" s="133"/>
      <c r="D90" s="123"/>
      <c r="E90" s="64">
        <f>C77</f>
        <v>1853.5</v>
      </c>
    </row>
    <row r="91" spans="1:5" ht="13.5" customHeight="1">
      <c r="C91" s="143" t="s">
        <v>28</v>
      </c>
      <c r="D91" s="123"/>
      <c r="E91" s="36">
        <f>(E18+E88)-SUM(E89:E90)</f>
        <v>592.11999999999898</v>
      </c>
    </row>
    <row r="92" spans="1:5" ht="13.5" customHeight="1">
      <c r="A92" s="23"/>
      <c r="B92" s="23"/>
      <c r="C92" s="23"/>
      <c r="D92" s="23"/>
      <c r="E92" s="23"/>
    </row>
    <row r="93" spans="1:5" ht="17.25" customHeight="1">
      <c r="A93" s="23"/>
      <c r="B93" s="23"/>
      <c r="C93" s="23"/>
      <c r="D93" s="23"/>
      <c r="E93" s="23"/>
    </row>
    <row r="94" spans="1:5" ht="13.5" customHeight="1">
      <c r="A94" s="148" t="s">
        <v>289</v>
      </c>
      <c r="B94" s="149"/>
      <c r="C94" s="149"/>
      <c r="D94" s="149"/>
      <c r="E94" s="119"/>
    </row>
    <row r="95" spans="1:5" ht="13.5" customHeight="1">
      <c r="A95" s="125" t="s">
        <v>38</v>
      </c>
      <c r="B95" s="123"/>
      <c r="C95" s="125" t="s">
        <v>37</v>
      </c>
      <c r="D95" s="123"/>
      <c r="E95" s="22" t="s">
        <v>4</v>
      </c>
    </row>
    <row r="96" spans="1:5" ht="13.5" customHeight="1">
      <c r="A96" s="157" t="s">
        <v>269</v>
      </c>
      <c r="B96" s="188"/>
      <c r="C96" s="133"/>
      <c r="D96" s="123"/>
      <c r="E96" s="36">
        <f>E91</f>
        <v>592.11999999999898</v>
      </c>
    </row>
    <row r="97" spans="1:5" ht="13.5" customHeight="1">
      <c r="A97" s="157" t="s">
        <v>77</v>
      </c>
      <c r="B97" s="158"/>
      <c r="C97" s="138" t="s">
        <v>293</v>
      </c>
      <c r="D97" s="139"/>
      <c r="E97" s="51">
        <v>539</v>
      </c>
    </row>
    <row r="98" spans="1:5" ht="13.5" customHeight="1">
      <c r="A98" s="157" t="s">
        <v>40</v>
      </c>
      <c r="B98" s="188"/>
      <c r="C98" s="133"/>
      <c r="D98" s="123"/>
      <c r="E98" s="64">
        <f>C77</f>
        <v>1853.5</v>
      </c>
    </row>
    <row r="99" spans="1:5" ht="13.5" customHeight="1">
      <c r="C99" s="143" t="s">
        <v>28</v>
      </c>
      <c r="D99" s="123"/>
      <c r="E99" s="51">
        <f>(E24+E96)-SUM(E97:E98)</f>
        <v>604.61999999999898</v>
      </c>
    </row>
    <row r="100" spans="1:5" ht="13.5" customHeight="1">
      <c r="A100" s="10"/>
      <c r="B100" s="10"/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</sheetData>
  <mergeCells count="51">
    <mergeCell ref="A98:B98"/>
    <mergeCell ref="C98:D98"/>
    <mergeCell ref="C99:D99"/>
    <mergeCell ref="A95:B95"/>
    <mergeCell ref="C95:D95"/>
    <mergeCell ref="A96:B96"/>
    <mergeCell ref="C96:D96"/>
    <mergeCell ref="A97:B97"/>
    <mergeCell ref="C97:D97"/>
    <mergeCell ref="A89:B89"/>
    <mergeCell ref="C89:D89"/>
    <mergeCell ref="A90:B90"/>
    <mergeCell ref="C90:D90"/>
    <mergeCell ref="C91:D91"/>
    <mergeCell ref="A94:E94"/>
    <mergeCell ref="C84:D84"/>
    <mergeCell ref="A86:E86"/>
    <mergeCell ref="A87:B87"/>
    <mergeCell ref="C87:D87"/>
    <mergeCell ref="A88:B88"/>
    <mergeCell ref="C88:D88"/>
    <mergeCell ref="A81:B81"/>
    <mergeCell ref="C81:D81"/>
    <mergeCell ref="A82:B82"/>
    <mergeCell ref="C82:D82"/>
    <mergeCell ref="A83:B83"/>
    <mergeCell ref="C83:D83"/>
    <mergeCell ref="A53:C53"/>
    <mergeCell ref="A56:C56"/>
    <mergeCell ref="A59:C59"/>
    <mergeCell ref="A64:C64"/>
    <mergeCell ref="A71:C71"/>
    <mergeCell ref="A80:E80"/>
    <mergeCell ref="C23:D23"/>
    <mergeCell ref="A29:C29"/>
    <mergeCell ref="A31:C31"/>
    <mergeCell ref="A36:C37"/>
    <mergeCell ref="A44:C44"/>
    <mergeCell ref="A48:C48"/>
    <mergeCell ref="C15:D15"/>
    <mergeCell ref="C16:D16"/>
    <mergeCell ref="C17:D17"/>
    <mergeCell ref="A20:E20"/>
    <mergeCell ref="C21:D21"/>
    <mergeCell ref="C22:D22"/>
    <mergeCell ref="A1:E1"/>
    <mergeCell ref="A8:E8"/>
    <mergeCell ref="C9:D9"/>
    <mergeCell ref="C10:D10"/>
    <mergeCell ref="C11:D11"/>
    <mergeCell ref="A14:E14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4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8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91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6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9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2024-08-02T05:57:25Z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