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<sst xmlns="http://schemas.openxmlformats.org/spreadsheetml/2006/main" count="1515" uniqueCount="413">
  <si>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</si>
  <si>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</si>
  <si>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</si>
  <si>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</si>
  <si>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</si>
  <si>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</si>
  <si>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</si>
  <si>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</si>
  <si>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</si>
  <si>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</si>
  <si>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</si>
  <si>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</si>
  <si>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</si>
  <si>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</si>
  <si>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</si>
  <si>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</si>
  <si>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</si>
  <si>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</si>
  <si>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</si>
  <si>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</si>
  <si>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</si>
  <si>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</si>
  <si>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</si>
  <si>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</si>
  <si>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</si>
  <si>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</si>
  <si>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</si>
  <si>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</si>
  <si>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March 20th 2025 to April 17th 2025</t>
  </si>
  <si>
    <t xml:space="preserve">April 20th to May 19th 2024 Revenue / Defered Debts Or Expenses</t>
  </si>
  <si>
    <t xml:space="preserve">April 18th 2025 to May 15th 2025</t>
  </si>
  <si>
    <t xml:space="preserve">Name</t>
  </si>
  <si>
    <t xml:space="preserve">Description</t>
  </si>
  <si>
    <t xml:space="preserve">Amount</t>
  </si>
  <si>
    <t xml:space="preserve">May 16th 2025 to June 19th 2025</t>
  </si>
  <si>
    <t xml:space="preserve">20th April 2024</t>
  </si>
  <si>
    <t xml:space="preserve">Social Welfare</t>
  </si>
  <si>
    <t xml:space="preserve">N/A</t>
  </si>
  <si>
    <t xml:space="preserve">June 20th 2025 to July 17th 2025</t>
  </si>
  <si>
    <t xml:space="preserve">Forecast Total</t>
  </si>
  <si>
    <t xml:space="preserve">July 18th 2025 to August 19th 2025</t>
  </si>
  <si>
    <t xml:space="preserve">August 20th 2025 to September 18th 2025</t>
  </si>
  <si>
    <t xml:space="preserve">May 20th to June 19th 2024 Revenue / Defered Debts Or Expenses</t>
  </si>
  <si>
    <t xml:space="preserve">September 19th 2025 to October 16th 2025</t>
  </si>
  <si>
    <t xml:space="preserve">October 17th 2025 to November 19th 2025</t>
  </si>
  <si>
    <t xml:space="preserve">20th May 2024</t>
  </si>
  <si>
    <t xml:space="preserve">November 20th 2025 to December 18th 2025</t>
  </si>
  <si>
    <t xml:space="preserve">04th June 2024</t>
  </si>
  <si>
    <t xml:space="preserve">Additional half month</t>
  </si>
  <si>
    <t xml:space="preserve">December 19th 2025 to January 19th 2026</t>
  </si>
  <si>
    <t xml:space="preserve">7th June 2024</t>
  </si>
  <si>
    <t xml:space="preserve">Sosim</t>
  </si>
  <si>
    <t xml:space="preserve">Sosim Prepaid</t>
  </si>
  <si>
    <t xml:space="preserve">Janurary 20th 2026 to February 19th 2026</t>
  </si>
  <si>
    <t xml:space="preserve">February 20th 2026 to March 19th 2026</t>
  </si>
  <si>
    <t xml:space="preserve">March 20th 2026 to April 19th 2026</t>
  </si>
  <si>
    <t xml:space="preserve">June 20th to July 19th 2024 Revenue / Defered Debts Or Expenses</t>
  </si>
  <si>
    <t xml:space="preserve">April 20th 2026 to May 19th 2026</t>
  </si>
  <si>
    <t xml:space="preserve">May 20th 2026 to June 18th 2026</t>
  </si>
  <si>
    <t xml:space="preserve">18th June 2024</t>
  </si>
  <si>
    <t xml:space="preserve">Google Play Store Add in Value</t>
  </si>
  <si>
    <t xml:space="preserve">Add in Value Used For Sportify Monthly Fee</t>
  </si>
  <si>
    <t xml:space="preserve">20th June 2024</t>
  </si>
  <si>
    <t xml:space="preserve">June 19th 2026 to July 19th 2026</t>
  </si>
  <si>
    <t xml:space="preserve">24th June 2024</t>
  </si>
  <si>
    <t xml:space="preserve">Salary</t>
  </si>
  <si>
    <t xml:space="preserve">Salary From 24th June to End Of June - No MPF Deduction (not over 3 months)</t>
  </si>
  <si>
    <t xml:space="preserve">Quarterly Debts</t>
  </si>
  <si>
    <t xml:space="preserve">Quarter</t>
  </si>
  <si>
    <t xml:space="preserve">Debts Amount</t>
  </si>
  <si>
    <t xml:space="preserve">15th July 2024</t>
  </si>
  <si>
    <t xml:space="preserve">Prepaid HGC BroadBand</t>
  </si>
  <si>
    <t xml:space="preserve">Prepaid China Mobile</t>
  </si>
  <si>
    <t xml:space="preserve">Last Salary</t>
  </si>
  <si>
    <t xml:space="preserve"> End Of Service - Last Salary Paid On 15th July 2024</t>
  </si>
  <si>
    <t xml:space="preserve">Start</t>
  </si>
  <si>
    <t xml:space="preserve">April  2024 to June 2024</t>
  </si>
  <si>
    <t xml:space="preserve">July  2024 to September 2024</t>
  </si>
  <si>
    <t xml:space="preserve">October  2024 to December 2024</t>
  </si>
  <si>
    <t xml:space="preserve">January  2025 to March 2025</t>
  </si>
  <si>
    <t xml:space="preserve">April  2025 to June 2025</t>
  </si>
  <si>
    <t xml:space="preserve">July  2025 to September 2025</t>
  </si>
  <si>
    <t xml:space="preserve">October  2025 to December 2025</t>
  </si>
  <si>
    <t xml:space="preserve">January  2026 to March 2026</t>
  </si>
  <si>
    <t xml:space="preserve">April  2026 to June 2026</t>
  </si>
  <si>
    <t xml:space="preserve">Fixed Expense For the Year 2024 April - 2024 June</t>
  </si>
  <si>
    <t xml:space="preserve">Mobile And Communications</t>
  </si>
  <si>
    <t xml:space="preserve">HGC Broadband</t>
  </si>
  <si>
    <t xml:space="preserve">China Mobile</t>
  </si>
  <si>
    <t xml:space="preserve">5G Plan</t>
  </si>
  <si>
    <t xml:space="preserve">Total Payment</t>
  </si>
  <si>
    <t xml:space="preserve">Credit Card Installments/ Government /Expense</t>
  </si>
  <si>
    <t xml:space="preserve">Citi Bank</t>
  </si>
  <si>
    <t xml:space="preserve">SC Bank - Smart </t>
  </si>
  <si>
    <t xml:space="preserve">Bank Of China</t>
  </si>
  <si>
    <t xml:space="preserve">HSBC Red</t>
  </si>
  <si>
    <t xml:space="preserve">Total Installments</t>
  </si>
  <si>
    <t xml:space="preserve">Donation</t>
  </si>
  <si>
    <t xml:space="preserve">Traverse Media </t>
  </si>
  <si>
    <t xml:space="preserve">Youtube Javascript Channel</t>
  </si>
  <si>
    <t xml:space="preserve">Orbis</t>
  </si>
  <si>
    <t xml:space="preserve">Orbis Eye Flight</t>
  </si>
  <si>
    <t xml:space="preserve">Total Donation</t>
  </si>
  <si>
    <t xml:space="preserve">Medical</t>
  </si>
  <si>
    <t xml:space="preserve">Hospital Authority</t>
  </si>
  <si>
    <t xml:space="preserve">Pyscology</t>
  </si>
  <si>
    <t xml:space="preserve">Doctor for Skin</t>
  </si>
  <si>
    <t xml:space="preserve">High Blood Pressure For 3 Months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</si>
  <si>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</si>
  <si>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</si>
  <si>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</si>
  <si>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</si>
  <si>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</si>
  <si>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</si>
  <si>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</si>
  <si>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</si>
  <si>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</si>
  <si>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</si>
  <si>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</si>
  <si>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</si>
  <si>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</si>
  <si>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</si>
  <si>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</si>
  <si>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</si>
  <si>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</si>
  <si>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</si>
  <si>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</si>
  <si>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</si>
  <si>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</si>
  <si>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</si>
  <si>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</si>
  <si>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</si>
  <si>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</si>
  <si>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</si>
  <si>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</si>
  <si>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</si>
  <si>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</si>
  <si>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</si>
  <si>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</si>
  <si>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</si>
  <si>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</si>
  <si>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</si>
  <si>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</si>
  <si>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</si>
  <si>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</si>
  <si>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</si>
  <si>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</si>
  <si>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</si>
  <si>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</si>
  <si>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</si>
  <si>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</si>
  <si>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</si>
  <si>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</si>
  <si>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</si>
  <si>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</si>
  <si>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</si>
  <si>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</si>
  <si>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</si>
  <si>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</si>
  <si>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</si>
  <si>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</si>
  <si>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</si>
  <si>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</si>
  <si>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</si>
  <si>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</si>
  <si>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</si>
  <si>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</si>
  <si>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</si>
  <si>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</si>
  <si>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</si>
  <si>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</si>
  <si>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</si>
  <si>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</si>
  <si>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</si>
  <si>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</si>
  <si>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</si>
  <si>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</si>
  <si>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</si>
  <si>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</si>
  <si>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</si>
  <si>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</si>
  <si>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</si>
  <si>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Defered Debts Or Expenses</t>
  </si>
  <si>
    <t xml:space="preserve">16th August 2024</t>
  </si>
  <si>
    <t xml:space="preserve">HGC BroadBand Fee</t>
  </si>
  <si>
    <r>
      <rPr>
        <sz val="11"/>
        <color theme="1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</si>
  <si>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</si>
  <si>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</si>
  <si>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</si>
  <si>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</si>
  <si>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</si>
  <si>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</si>
  <si>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</si>
  <si>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</si>
  <si>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</si>
  <si>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</si>
  <si>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</si>
  <si>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</si>
  <si>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</si>
  <si>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</si>
  <si>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</si>
  <si>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</si>
  <si>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</si>
  <si>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</si>
  <si>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</si>
  <si>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</si>
  <si>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</si>
  <si>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</si>
  <si>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</si>
  <si>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</si>
  <si>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17th October 2024</t>
  </si>
  <si>
    <t xml:space="preserve">Remaining Food and Transport Expense</t>
  </si>
  <si>
    <t xml:space="preserve">Food And Transport Expense Remaining Brought Forward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</si>
  <si>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</si>
  <si>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</si>
  <si>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</si>
  <si>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</si>
  <si>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</si>
  <si>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</si>
  <si>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</si>
  <si>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</si>
  <si>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</si>
  <si>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</si>
  <si>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</si>
  <si>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</si>
  <si>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</si>
  <si>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</si>
  <si>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</si>
  <si>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</si>
  <si>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</si>
  <si>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</si>
  <si>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</si>
  <si>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</si>
  <si>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</si>
  <si>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</si>
  <si>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</si>
  <si>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</si>
  <si>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</si>
  <si>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</si>
  <si>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</si>
  <si>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</si>
  <si>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Spended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</si>
  <si>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</si>
  <si>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</si>
  <si>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</si>
  <si>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</si>
  <si>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</si>
  <si>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</si>
  <si>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</si>
  <si>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Brought Sweets For $20
     - Brought Softdrinds For $38
     - Books From Amazon $927.22
     - Brought SoftDrinks for $10.5 
     - Brought Sweets For $22
     - Hash Brown For $33.3
     - $16 HKD For Bangkok Hotel Protection
     - Additional $3 HkD giving To Mom For Bangkok Roundtrip Flight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</si>
  <si>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</si>
  <si>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</si>
  <si>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</si>
  <si>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</si>
  <si>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</si>
  <si>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</si>
  <si>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</si>
  <si>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</si>
  <si>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</si>
  <si>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</si>
  <si>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</si>
  <si>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</si>
  <si>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Defered Debts Or Expenses</t>
  </si>
  <si>
    <t xml:space="preserve">30th November 2024</t>
  </si>
  <si>
    <t xml:space="preserve">18th December 2024</t>
  </si>
  <si>
    <t xml:space="preserve">20th November 2024</t>
  </si>
  <si>
    <r>
      <rPr>
        <sz val="11"/>
        <color theme="1"/>
        <rFont val="Calibri"/>
        <family val="2"/>
        <charset val="1"/>
      </rPr>
      <t xml:space="preserve">20</t>
    </r>
    <r>
      <rPr>
        <vertAlign val="superscript"/>
        <sz val="11"/>
        <color theme="1"/>
        <rFont val="Calibri"/>
        <family val="2"/>
        <charset val="1"/>
      </rPr>
      <t xml:space="preserve">th</t>
    </r>
    <r>
      <rPr>
        <sz val="11"/>
        <color theme="1"/>
        <rFont val="Calibri"/>
        <family val="2"/>
        <charset val="1"/>
      </rPr>
      <t xml:space="preserve"> November 2024</t>
    </r>
  </si>
  <si>
    <t xml:space="preserve">Quit Cigarette</t>
  </si>
  <si>
    <t xml:space="preserve">December 20th 2024 to January 19th 2025 Revenue / Defered Debts Or Expenses</t>
  </si>
  <si>
    <t xml:space="preserve">31st December 2024</t>
  </si>
  <si>
    <t xml:space="preserve">18th January 2025</t>
  </si>
  <si>
    <t xml:space="preserve">20th December 2024</t>
  </si>
  <si>
    <r>
      <rPr>
        <sz val="11"/>
        <color theme="1"/>
        <rFont val="Calibri"/>
        <family val="2"/>
        <charset val="1"/>
      </rPr>
      <t xml:space="preserve">20</t>
    </r>
    <r>
      <rPr>
        <vertAlign val="superscript"/>
        <sz val="11"/>
        <color theme="1"/>
        <rFont val="Calibri"/>
        <family val="2"/>
        <charset val="1"/>
      </rPr>
      <t xml:space="preserve">th</t>
    </r>
    <r>
      <rPr>
        <sz val="11"/>
        <color theme="1"/>
        <rFont val="Calibri"/>
        <family val="2"/>
        <charset val="1"/>
      </rPr>
      <t xml:space="preserve"> December 2024</t>
    </r>
  </si>
  <si>
    <t xml:space="preserve">Fixed Expense For the Year 2024 October - 2024 December</t>
  </si>
  <si>
    <t xml:space="preserve">Credit Card Installments/Expense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</si>
  <si>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</si>
  <si>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</si>
  <si>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</si>
  <si>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
 - Add In Value $150 For Google Play
 - Add In Value $50 For Octopus</t>
  </si>
  <si>
    <t xml:space="preserve">2. Payback $200 to Lawrence</t>
  </si>
  <si>
    <t xml:space="preserve">4. Additional China Mobile Fee For Joox Refund $207 - $149</t>
  </si>
  <si>
    <t xml:space="preserve">Debts Or Credits For the Coming November 20th 2024 to December 19th 2024</t>
  </si>
  <si>
    <t xml:space="preserve">Balance Brought Forward From October 2024</t>
  </si>
  <si>
    <t xml:space="preserve">3. Additional Expense
  -  Transport Department Driving License Renewal.</t>
  </si>
  <si>
    <t xml:space="preserve">Debts Or Credits For the Comming December 20th 2024 to January 19th 2025</t>
  </si>
  <si>
    <t xml:space="preserve">Balance Brought Forward From November 2024</t>
  </si>
  <si>
    <t xml:space="preserve">2. Additional Expense
 - Add In Value $150 For Google Play</t>
  </si>
  <si>
    <t xml:space="preserve">Alan Tang's Income Expense For the Forecast Year 2025 January - 2025 March</t>
  </si>
  <si>
    <t xml:space="preserve">January 20th to February 19th 2025 Revenue / Defered Debts Or Expenses</t>
  </si>
  <si>
    <t xml:space="preserve">20th January 2025</t>
  </si>
  <si>
    <t xml:space="preserve">18th February 2025</t>
  </si>
  <si>
    <t xml:space="preserve">31th January 2025</t>
  </si>
  <si>
    <t xml:space="preserve">Februrary 20th to March 19th 2025 Revenue / Defered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</si>
  <si>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</si>
  <si>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</si>
  <si>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</si>
  <si>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</si>
  <si>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</si>
  <si>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</si>
  <si>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</si>
  <si>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</si>
  <si>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</si>
  <si>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Food And Transport Expense Remaining 
(Excess Expense Should Be moved to the Additional Expense)</t>
  </si>
  <si>
    <t xml:space="preserve">2. Payback $0 to Lawrence</t>
  </si>
  <si>
    <t xml:space="preserve">3. Payback $1003 to Mom For Roundtrip Flights from Hong Kong to BangKok</t>
  </si>
  <si>
    <t xml:space="preserve">4. Additional Expense</t>
  </si>
  <si>
    <t xml:space="preserve">Debts Or Credits For the Coming February 20th 2025 to March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</si>
  <si>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</t>
    </r>
    <r>
      <rPr>
        <b val="true"/>
        <i val="true"/>
        <sz val="11"/>
        <color rgb="FFFF0000"/>
        <rFont val="Calibri"/>
        <family val="2"/>
        <charset val="1"/>
      </rPr>
      <t xml:space="preserve"> 
(Excess Expense Should Be moved to the Additional Expense)</t>
    </r>
  </si>
  <si>
    <t xml:space="preserve">Balance Brought Forward From January 2025</t>
  </si>
  <si>
    <t xml:space="preserve">1. Additional Expense
 - Expense For Bangkok $2500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</si>
  <si>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</si>
  <si>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</si>
  <si>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t xml:space="preserve">Balance Brought Forward From February 2025</t>
  </si>
  <si>
    <t xml:space="preserve">1. Payback $2000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</si>
  <si>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</si>
  <si>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</si>
  <si>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</si>
  <si>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</si>
  <si>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</si>
  <si>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</si>
  <si>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</si>
  <si>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</si>
  <si>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</si>
  <si>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</si>
  <si>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</si>
  <si>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</si>
  <si>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</si>
  <si>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</si>
  <si>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</si>
  <si>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</si>
  <si>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</si>
  <si>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1. Payback $1500 to Mom</t>
  </si>
  <si>
    <t xml:space="preserve">Debts Or Credits For the Coming May 16th 2025 to June 19th 2025</t>
  </si>
  <si>
    <t xml:space="preserve">Balance Brought Forward From April 2025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</si>
  <si>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</si>
  <si>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</si>
  <si>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</si>
  <si>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</si>
  <si>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</si>
  <si>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</si>
  <si>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</si>
  <si>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</si>
  <si>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</si>
  <si>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</si>
  <si>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</si>
  <si>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</si>
  <si>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</si>
  <si>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</si>
  <si>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</si>
  <si>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</si>
  <si>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</si>
  <si>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</si>
  <si>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Debts Or Credits For the Coming August 20th 2025 to September 19th 2025</t>
  </si>
  <si>
    <t xml:space="preserve">Balance Brought Forward From July 2025</t>
  </si>
  <si>
    <t xml:space="preserve">1. Additional Expense</t>
  </si>
  <si>
    <t xml:space="preserve">Debts Or Credits For the Comming September 20th 2025 to October 19th 2025</t>
  </si>
  <si>
    <t xml:space="preserve">Balance Brought Forward From August 2025</t>
  </si>
  <si>
    <t xml:space="preserve">2. Payback $0 to </t>
  </si>
  <si>
    <t xml:space="preserve">Alan Tang's Income Expense For the Forecast Year 2025 October - 2025 December</t>
  </si>
  <si>
    <t xml:space="preserve">October 20th to November 17th 2025 Revenue / Defered Debts Or Expenses</t>
  </si>
  <si>
    <t xml:space="preserve">20th October 2025</t>
  </si>
  <si>
    <t xml:space="preserve">18th October 2025</t>
  </si>
  <si>
    <t xml:space="preserve">31st October 2025</t>
  </si>
  <si>
    <t xml:space="preserve">November 18th to December 19th 2025 Revenue / Defered Debts Or Expenses</t>
  </si>
  <si>
    <t xml:space="preserve">20th November 2025</t>
  </si>
  <si>
    <t xml:space="preserve">18th November 2025</t>
  </si>
  <si>
    <t xml:space="preserve">18th December 2025</t>
  </si>
  <si>
    <t xml:space="preserve">31st November 2025</t>
  </si>
  <si>
    <t xml:space="preserve">December 20th 2025 to January 19th 2026 Revenue/ Defered Debts Or Expenses</t>
  </si>
  <si>
    <t xml:space="preserve">20th December 2025</t>
  </si>
  <si>
    <t xml:space="preserve">18th January 2026</t>
  </si>
  <si>
    <t xml:space="preserve">30th December 2025</t>
  </si>
  <si>
    <t xml:space="preserve">Fixed Expense For the Year 2025 October - 2025 December</t>
  </si>
  <si>
    <t xml:space="preserve">Debts Or Credits For the Comming October 20th 2025 to November 17th 2025</t>
  </si>
  <si>
    <t xml:space="preserve">Debts Or Credits For the Coming November 18th 2025 to December 19th 2025</t>
  </si>
  <si>
    <t xml:space="preserve">Balance Brought Forward From October 2025</t>
  </si>
  <si>
    <t xml:space="preserve">Debts Or Credits For the Comming December 20th 2025 to Janurary 19th 2026</t>
  </si>
  <si>
    <t xml:space="preserve">Balance Brought Forward From November 2025</t>
  </si>
  <si>
    <t xml:space="preserve">Alan Tang's Income Expense For the Forecast Year 2026 January - 2026 March</t>
  </si>
  <si>
    <t xml:space="preserve">January 20th 2026 to February 19th 2026 Revenue / Defered Debts Or Expenses</t>
  </si>
  <si>
    <t xml:space="preserve">20th January 2026</t>
  </si>
  <si>
    <t xml:space="preserve">18th February 2026</t>
  </si>
  <si>
    <t xml:space="preserve">31st January 2026</t>
  </si>
  <si>
    <t xml:space="preserve">February 20th to March 19th 2026 Revenue / Defered Debts Or Expenses</t>
  </si>
  <si>
    <t xml:space="preserve">20th Feburary 2026</t>
  </si>
  <si>
    <t xml:space="preserve">18th March 2026</t>
  </si>
  <si>
    <t xml:space="preserve">31st Feburary 2026</t>
  </si>
  <si>
    <t xml:space="preserve">March 20th to April 19th 2026 Revenue / Defered Debts Or Expenses</t>
  </si>
  <si>
    <t xml:space="preserve">20th March 2026</t>
  </si>
  <si>
    <t xml:space="preserve">18th April 2026</t>
  </si>
  <si>
    <t xml:space="preserve">30th March 2026</t>
  </si>
  <si>
    <t xml:space="preserve">Fixed Expense For the Year 2026 January - 2026 March</t>
  </si>
  <si>
    <t xml:space="preserve">Debts Or Credits For the Comming January 20th 2026 to Feburary 19th 2026</t>
  </si>
  <si>
    <t xml:space="preserve">Debts Or Credits For the Coming Feburary 20th 2026 to March 19th 2026</t>
  </si>
  <si>
    <t xml:space="preserve">Debts Or Credits For the Comming March 20th 2026 to April 19th 2026</t>
  </si>
  <si>
    <t xml:space="preserve">Balance Brought Forward From Feburary 2025</t>
  </si>
  <si>
    <t xml:space="preserve">Alan Tang's Income Expense For the Forecast Year 2026 April - 2026 June</t>
  </si>
  <si>
    <t xml:space="preserve">April 20th to May 18th 2026 Revenue / Defered Debts Or Expenses</t>
  </si>
  <si>
    <t xml:space="preserve">20th April 2026</t>
  </si>
  <si>
    <t xml:space="preserve">18th May 2026</t>
  </si>
  <si>
    <t xml:space="preserve">31st April 2026</t>
  </si>
  <si>
    <t xml:space="preserve">May 19th  to June 19th 2026 Revenue / Defered Debts Or Expenses</t>
  </si>
  <si>
    <t xml:space="preserve">20th May 2026</t>
  </si>
  <si>
    <t xml:space="preserve">18th June 2026</t>
  </si>
  <si>
    <t xml:space="preserve">31st May 2026</t>
  </si>
  <si>
    <t xml:space="preserve">June 20th to July 19th 2026 Revenue / Defered Debts Or Expenses</t>
  </si>
  <si>
    <t xml:space="preserve">20th June 2026</t>
  </si>
  <si>
    <t xml:space="preserve">18th July 2026</t>
  </si>
  <si>
    <t xml:space="preserve">30th June 2026</t>
  </si>
  <si>
    <t xml:space="preserve">Fixed Expense For the Year 2026 April - 2026 June</t>
  </si>
  <si>
    <t xml:space="preserve">Debts Or Credits For the Comming April 20th 2026 to May 19th 2026</t>
  </si>
  <si>
    <t xml:space="preserve">Debts Or Credits For the Coming May 20th 2026 to June 18th 2026</t>
  </si>
  <si>
    <t xml:space="preserve">Debts Or Credits For the Comming June 19th 2026 to July 19th 2026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</si>
</sst>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]#,##0.00"/>
    <numFmt numFmtId="166" formatCode="[$$-380A]\ #,##0.00"/>
    <numFmt numFmtId="167" formatCode="[$$]#,##0.00;[$$]\-#,##0.00"/>
    <numFmt numFmtId="168" formatCode="[$$-3C09]#,##0.00"/>
    <numFmt numFmtId="169" formatCode="\$#,##0.00;[RED]&quot;-$&quot;#,##0.00"/>
    <numFmt numFmtId="170" formatCode="d\ mmmm\ yyyy"/>
    <numFmt numFmtId="171" formatCode="mmm\-yy"/>
    <numFmt numFmtId="172" formatCode="[$$-409]#,##0.00;[RED]\-[$$-409]#,##0.00"/>
  </numFmts>
  <fonts count="2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4A86E8"/>
      <name val="Calibri"/>
      <family val="0"/>
      <charset val="1"/>
    </font>
    <font>
      <b val="true"/>
      <sz val="12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A86E8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theme="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1"/>
      <color rgb="FF5B9BD5"/>
      <name val="Calibri"/>
      <family val="0"/>
      <charset val="1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0"/>
      <charset val="1"/>
    </font>
    <font>
      <sz val="11"/>
      <name val="Calibri"/>
      <family val="2"/>
      <charset val="1"/>
    </font>
    <font>
      <sz val="11"/>
      <color rgb="FFFF0000"/>
      <name val="Calibri"/>
      <family val="0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4" tint="-0.5"/>
      <name val="Calibri"/>
      <family val="2"/>
      <charset val="1"/>
    </font>
    <font>
      <vertAlign val="superscript"/>
      <sz val="11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BE5D6"/>
      </patternFill>
    </fill>
    <fill>
      <patternFill patternType="solid">
        <fgColor theme="4"/>
        <bgColor rgb="FF4A86E8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theme="5" tint="0.7999"/>
        <bgColor rgb="FFFFFFFF"/>
      </patternFill>
    </fill>
    <fill>
      <patternFill patternType="solid">
        <fgColor theme="4" tint="0.5999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6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1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4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2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9"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2E75B6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A86E8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39.57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3"/>
      <c r="H1" s="2" t="s">
        <v>1</v>
      </c>
      <c r="I1" s="2"/>
    </row>
    <row r="2" customFormat="false" ht="19.7" hidden="false" customHeight="true" outlineLevel="0" collapsed="false">
      <c r="A2" s="4" t="s">
        <v>2</v>
      </c>
      <c r="B2" s="4"/>
      <c r="C2" s="4"/>
      <c r="D2" s="5" t="s">
        <v>3</v>
      </c>
      <c r="E2" s="5"/>
      <c r="F2" s="5"/>
      <c r="H2" s="6" t="s">
        <v>4</v>
      </c>
      <c r="I2" s="6" t="s">
        <v>5</v>
      </c>
    </row>
    <row r="3" customFormat="false" ht="30" hidden="false" customHeight="true" outlineLevel="0" collapsed="false">
      <c r="A3" s="7" t="s">
        <v>6</v>
      </c>
      <c r="B3" s="7" t="s">
        <v>7</v>
      </c>
      <c r="C3" s="8" t="n">
        <v>1047.76</v>
      </c>
      <c r="D3" s="9" t="s">
        <v>6</v>
      </c>
      <c r="E3" s="9" t="s">
        <v>7</v>
      </c>
      <c r="F3" s="10" t="n">
        <v>1047.76</v>
      </c>
      <c r="G3" s="11"/>
      <c r="H3" s="12" t="s">
        <v>8</v>
      </c>
      <c r="I3" s="13" t="n">
        <v>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0" hidden="false" customHeight="true" outlineLevel="0" collapsed="false">
      <c r="A4" s="7"/>
      <c r="B4" s="7" t="s">
        <v>9</v>
      </c>
      <c r="C4" s="8" t="n">
        <v>0</v>
      </c>
      <c r="D4" s="7"/>
      <c r="E4" s="7" t="s">
        <v>9</v>
      </c>
      <c r="F4" s="8" t="n">
        <v>30</v>
      </c>
      <c r="G4" s="11"/>
      <c r="H4" s="12" t="s">
        <v>10</v>
      </c>
      <c r="I4" s="13" t="n">
        <f aca="false">E120</f>
        <v>-466.68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30" hidden="false" customHeight="true" outlineLevel="0" collapsed="false">
      <c r="A5" s="7"/>
      <c r="B5" s="7" t="s">
        <v>11</v>
      </c>
      <c r="C5" s="8" t="n">
        <v>35.9</v>
      </c>
      <c r="D5" s="7"/>
      <c r="E5" s="7" t="s">
        <v>11</v>
      </c>
      <c r="F5" s="8" t="n">
        <v>33.9</v>
      </c>
      <c r="G5" s="11"/>
      <c r="H5" s="12" t="s">
        <v>12</v>
      </c>
      <c r="I5" s="13" t="n">
        <f aca="false">E140</f>
        <v>3060.12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30" hidden="false" customHeight="true" outlineLevel="0" collapsed="false">
      <c r="A6" s="7"/>
      <c r="B6" s="14" t="s">
        <v>13</v>
      </c>
      <c r="C6" s="8" t="n">
        <v>0</v>
      </c>
      <c r="D6" s="7"/>
      <c r="E6" s="14" t="s">
        <v>13</v>
      </c>
      <c r="F6" s="8" t="n">
        <v>0</v>
      </c>
      <c r="G6" s="11"/>
      <c r="H6" s="12" t="s">
        <v>14</v>
      </c>
      <c r="I6" s="13" t="n">
        <f aca="false">'July 2024 - September 2024'!E114</f>
        <v>499.839999999999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30" hidden="false" customHeight="true" outlineLevel="0" collapsed="false">
      <c r="A7" s="7"/>
      <c r="B7" s="14" t="s">
        <v>15</v>
      </c>
      <c r="C7" s="15" t="n">
        <v>36.2</v>
      </c>
      <c r="D7" s="7"/>
      <c r="E7" s="14" t="s">
        <v>15</v>
      </c>
      <c r="F7" s="15" t="n">
        <v>36.2</v>
      </c>
      <c r="G7" s="11"/>
      <c r="H7" s="12" t="s">
        <v>16</v>
      </c>
      <c r="I7" s="13" t="n">
        <f aca="false">'July 2024 - September 2024'!E127</f>
        <v>425.069999999999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customFormat="false" ht="30" hidden="false" customHeight="true" outlineLevel="0" collapsed="false">
      <c r="A8" s="7"/>
      <c r="B8" s="14" t="s">
        <v>17</v>
      </c>
      <c r="C8" s="8" t="n">
        <v>0</v>
      </c>
      <c r="D8" s="7"/>
      <c r="E8" s="14" t="s">
        <v>17</v>
      </c>
      <c r="F8" s="8" t="n">
        <v>0</v>
      </c>
      <c r="G8" s="11"/>
      <c r="H8" s="12" t="s">
        <v>18</v>
      </c>
      <c r="I8" s="13" t="n">
        <f aca="false">'July 2024 - September 2024'!E142</f>
        <v>302.71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customFormat="false" ht="30" hidden="false" customHeight="true" outlineLevel="0" collapsed="false">
      <c r="A9" s="7"/>
      <c r="B9" s="14" t="s">
        <v>19</v>
      </c>
      <c r="C9" s="8" t="n">
        <v>178</v>
      </c>
      <c r="D9" s="7"/>
      <c r="E9" s="14" t="s">
        <v>19</v>
      </c>
      <c r="F9" s="8" t="n">
        <v>178</v>
      </c>
      <c r="G9" s="11"/>
      <c r="H9" s="12" t="s">
        <v>20</v>
      </c>
      <c r="I9" s="13" t="n">
        <f aca="false">'October 2024 - December 2024'!E100</f>
        <v>1190.71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customFormat="false" ht="30" hidden="false" customHeight="true" outlineLevel="0" collapsed="false">
      <c r="A10" s="7"/>
      <c r="B10" s="14" t="s">
        <v>21</v>
      </c>
      <c r="C10" s="8" t="n">
        <v>8.4</v>
      </c>
      <c r="D10" s="7"/>
      <c r="E10" s="14" t="s">
        <v>21</v>
      </c>
      <c r="F10" s="15" t="n">
        <v>8.4</v>
      </c>
      <c r="G10" s="11"/>
      <c r="H10" s="12" t="s">
        <v>22</v>
      </c>
      <c r="I10" s="13" t="n">
        <f aca="false">'October 2024 - December 2024'!E109</f>
        <v>2016.71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customFormat="false" ht="30" hidden="false" customHeight="true" outlineLevel="0" collapsed="false">
      <c r="A11" s="7"/>
      <c r="B11" s="16" t="s">
        <v>23</v>
      </c>
      <c r="C11" s="8" t="n">
        <f aca="false">SUM(C3:C10)</f>
        <v>1306.26</v>
      </c>
      <c r="D11" s="7"/>
      <c r="E11" s="16" t="s">
        <v>23</v>
      </c>
      <c r="F11" s="15" t="n">
        <f aca="false">SUM(F3:F10)</f>
        <v>1334.26</v>
      </c>
      <c r="G11" s="11"/>
      <c r="H11" s="12" t="s">
        <v>24</v>
      </c>
      <c r="I11" s="13" t="n">
        <f aca="false">'October 2024 - December 2024'!E118</f>
        <v>2792.71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customFormat="false" ht="30" hidden="false" customHeight="true" outlineLevel="0" collapsed="false">
      <c r="A12" s="17"/>
      <c r="B12" s="7" t="s">
        <v>25</v>
      </c>
      <c r="C12" s="15" t="n">
        <f aca="false">C101</f>
        <v>-21053</v>
      </c>
      <c r="D12" s="15"/>
      <c r="E12" s="15"/>
      <c r="F12" s="15"/>
      <c r="G12" s="11"/>
      <c r="H12" s="12" t="s">
        <v>26</v>
      </c>
      <c r="I12" s="13" t="n">
        <f aca="false">'January 2025 - March 2025'!E93</f>
        <v>2715.71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customFormat="false" ht="30" hidden="false" customHeight="true" outlineLevel="0" collapsed="false">
      <c r="A13" s="18"/>
      <c r="B13" s="18"/>
      <c r="C13" s="18"/>
      <c r="D13" s="18"/>
      <c r="E13" s="18"/>
      <c r="F13" s="11"/>
      <c r="G13" s="11"/>
      <c r="H13" s="12" t="s">
        <v>27</v>
      </c>
      <c r="I13" s="13" t="n">
        <f aca="false">'January 2025 - March 2025'!E101</f>
        <v>873.87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customFormat="false" ht="30" hidden="false" customHeight="true" outlineLevel="0" collapsed="false">
      <c r="H14" s="12" t="s">
        <v>28</v>
      </c>
      <c r="I14" s="13" t="n">
        <f aca="false">'January 2025 - March 2025'!E110</f>
        <v>731.87</v>
      </c>
    </row>
    <row r="15" customFormat="false" ht="30" hidden="false" customHeight="true" outlineLevel="0" collapsed="false">
      <c r="A15" s="19" t="s">
        <v>29</v>
      </c>
      <c r="B15" s="19"/>
      <c r="C15" s="19"/>
      <c r="D15" s="19"/>
      <c r="E15" s="19"/>
      <c r="G15" s="20"/>
      <c r="H15" s="12" t="s">
        <v>30</v>
      </c>
      <c r="I15" s="13" t="n">
        <f aca="false">'April 2025 - June 2025'!E92</f>
        <v>1157.87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30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  <c r="H16" s="12" t="s">
        <v>34</v>
      </c>
      <c r="I16" s="13" t="n">
        <f aca="false">'April 2025 - June 2025'!E100</f>
        <v>1651.87</v>
      </c>
    </row>
    <row r="17" customFormat="false" ht="30" hidden="false" customHeight="true" outlineLevel="0" collapsed="false">
      <c r="A17" s="24" t="s">
        <v>35</v>
      </c>
      <c r="B17" s="24" t="s">
        <v>36</v>
      </c>
      <c r="C17" s="25" t="s">
        <v>37</v>
      </c>
      <c r="D17" s="25"/>
      <c r="E17" s="26" t="n">
        <v>2405</v>
      </c>
      <c r="H17" s="12" t="s">
        <v>38</v>
      </c>
      <c r="I17" s="13" t="n">
        <f aca="false">'April 2025 - June 2025'!E109</f>
        <v>3509.87</v>
      </c>
    </row>
    <row r="18" customFormat="false" ht="30" hidden="false" customHeight="true" outlineLevel="0" collapsed="false">
      <c r="A18" s="3"/>
      <c r="B18" s="3"/>
      <c r="C18" s="3"/>
      <c r="D18" s="27" t="s">
        <v>39</v>
      </c>
      <c r="E18" s="28" t="n">
        <f aca="false">SUM(E17:E17)</f>
        <v>2405</v>
      </c>
      <c r="H18" s="12" t="s">
        <v>40</v>
      </c>
      <c r="I18" s="13" t="n">
        <f aca="false">'July 2025 - September 2025'!E92</f>
        <v>5353.87</v>
      </c>
    </row>
    <row r="19" customFormat="false" ht="30" hidden="false" customHeight="true" outlineLevel="0" collapsed="false">
      <c r="A19" s="3"/>
      <c r="B19" s="3"/>
      <c r="H19" s="12" t="s">
        <v>41</v>
      </c>
      <c r="I19" s="13" t="n">
        <f aca="false">'July 2025 - September 2025'!E100</f>
        <v>7279.87</v>
      </c>
    </row>
    <row r="20" customFormat="false" ht="30" hidden="false" customHeight="true" outlineLevel="0" collapsed="false">
      <c r="A20" s="29" t="s">
        <v>42</v>
      </c>
      <c r="B20" s="29"/>
      <c r="C20" s="29"/>
      <c r="D20" s="29"/>
      <c r="E20" s="29"/>
      <c r="G20" s="20"/>
      <c r="H20" s="12" t="s">
        <v>43</v>
      </c>
      <c r="I20" s="13" t="n">
        <f aca="false">'July 2025 - September 2025'!E109</f>
        <v>9137.87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customFormat="false" ht="30" hidden="false" customHeight="true" outlineLevel="0" collapsed="false">
      <c r="A21" s="23" t="s">
        <v>4</v>
      </c>
      <c r="B21" s="23" t="s">
        <v>31</v>
      </c>
      <c r="C21" s="23" t="s">
        <v>32</v>
      </c>
      <c r="D21" s="23"/>
      <c r="E21" s="29" t="s">
        <v>33</v>
      </c>
      <c r="G21" s="20"/>
      <c r="H21" s="12" t="s">
        <v>44</v>
      </c>
      <c r="I21" s="13" t="n">
        <f aca="false">'October 2025 - December 2025'!E93</f>
        <v>11063.87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customFormat="false" ht="30" hidden="false" customHeight="true" outlineLevel="0" collapsed="false">
      <c r="A22" s="30" t="s">
        <v>45</v>
      </c>
      <c r="B22" s="30" t="s">
        <v>36</v>
      </c>
      <c r="C22" s="31" t="s">
        <v>37</v>
      </c>
      <c r="D22" s="31"/>
      <c r="E22" s="32" t="n">
        <v>2405</v>
      </c>
      <c r="G22" s="20"/>
      <c r="H22" s="12" t="s">
        <v>46</v>
      </c>
      <c r="I22" s="13" t="n">
        <f aca="false">'October 2025 - December 2025'!E101</f>
        <v>12907.87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30" hidden="false" customHeight="true" outlineLevel="0" collapsed="false">
      <c r="A23" s="24" t="s">
        <v>47</v>
      </c>
      <c r="B23" s="24" t="s">
        <v>36</v>
      </c>
      <c r="C23" s="25" t="s">
        <v>48</v>
      </c>
      <c r="D23" s="25"/>
      <c r="E23" s="33" t="n">
        <v>1035</v>
      </c>
      <c r="G23" s="20"/>
      <c r="H23" s="12" t="s">
        <v>49</v>
      </c>
      <c r="I23" s="13" t="n">
        <f aca="false">'October 2025 - December 2025'!E110</f>
        <v>14833.87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30" hidden="false" customHeight="true" outlineLevel="0" collapsed="false">
      <c r="A24" s="30" t="s">
        <v>50</v>
      </c>
      <c r="B24" s="30" t="s">
        <v>51</v>
      </c>
      <c r="C24" s="34" t="s">
        <v>52</v>
      </c>
      <c r="D24" s="34"/>
      <c r="E24" s="32" t="n">
        <v>50</v>
      </c>
      <c r="H24" s="12"/>
      <c r="I24" s="13"/>
    </row>
    <row r="25" customFormat="false" ht="30" hidden="false" customHeight="true" outlineLevel="0" collapsed="false">
      <c r="A25" s="35"/>
      <c r="B25" s="35"/>
      <c r="C25" s="35"/>
      <c r="D25" s="36" t="s">
        <v>39</v>
      </c>
      <c r="E25" s="28" t="n">
        <f aca="false">SUM(E22:E23)</f>
        <v>3440</v>
      </c>
      <c r="G25" s="20"/>
      <c r="H25" s="12" t="s">
        <v>53</v>
      </c>
      <c r="I25" s="13" t="n">
        <f aca="false">'January 2026 - March 2026'!E92</f>
        <v>16609.87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customFormat="false" ht="30" hidden="false" customHeight="true" outlineLevel="0" collapsed="false">
      <c r="A26" s="37"/>
      <c r="B26" s="37"/>
      <c r="C26" s="37"/>
      <c r="D26" s="37"/>
      <c r="E26" s="37"/>
      <c r="G26" s="20"/>
      <c r="H26" s="12" t="s">
        <v>54</v>
      </c>
      <c r="I26" s="13" t="n">
        <f aca="false">'January 2026 - March 2026'!E100</f>
        <v>18535.87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customFormat="false" ht="30" hidden="false" customHeight="true" outlineLevel="0" collapsed="false">
      <c r="A27" s="37"/>
      <c r="B27" s="37"/>
      <c r="C27" s="37"/>
      <c r="D27" s="37"/>
      <c r="E27" s="37"/>
      <c r="G27" s="20"/>
      <c r="H27" s="12" t="s">
        <v>55</v>
      </c>
      <c r="I27" s="13" t="n">
        <f aca="false">'January 2026 - March 2026'!E109</f>
        <v>20461.87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customFormat="false" ht="30" hidden="false" customHeight="true" outlineLevel="0" collapsed="false">
      <c r="A28" s="38" t="s">
        <v>56</v>
      </c>
      <c r="B28" s="38"/>
      <c r="C28" s="38"/>
      <c r="D28" s="38"/>
      <c r="E28" s="38"/>
      <c r="G28" s="20"/>
      <c r="H28" s="12" t="s">
        <v>57</v>
      </c>
      <c r="I28" s="13" t="n">
        <f aca="false">'April 2026 - June 2026'!E92</f>
        <v>22237.87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15" hidden="false" customHeight="true" outlineLevel="0" collapsed="false">
      <c r="A29" s="22" t="s">
        <v>4</v>
      </c>
      <c r="B29" s="22" t="s">
        <v>31</v>
      </c>
      <c r="C29" s="23" t="s">
        <v>32</v>
      </c>
      <c r="D29" s="23"/>
      <c r="E29" s="23" t="s">
        <v>33</v>
      </c>
      <c r="G29" s="20"/>
      <c r="H29" s="12" t="s">
        <v>58</v>
      </c>
      <c r="I29" s="13" t="n">
        <f aca="false">'April 2026 - June 2026'!E100</f>
        <v>24163.87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customFormat="false" ht="15" hidden="false" customHeight="true" outlineLevel="0" collapsed="false">
      <c r="A30" s="22"/>
      <c r="B30" s="22"/>
      <c r="C30" s="23"/>
      <c r="D30" s="23"/>
      <c r="E30" s="23"/>
      <c r="H30" s="12"/>
      <c r="I30" s="13"/>
    </row>
    <row r="31" customFormat="false" ht="30" hidden="false" customHeight="true" outlineLevel="0" collapsed="false">
      <c r="A31" s="24" t="s">
        <v>59</v>
      </c>
      <c r="B31" s="39" t="s">
        <v>60</v>
      </c>
      <c r="C31" s="25" t="s">
        <v>61</v>
      </c>
      <c r="D31" s="25"/>
      <c r="E31" s="33" t="n">
        <v>150</v>
      </c>
      <c r="H31" s="12"/>
      <c r="I31" s="13"/>
    </row>
    <row r="32" customFormat="false" ht="30" hidden="false" customHeight="true" outlineLevel="0" collapsed="false">
      <c r="A32" s="24" t="s">
        <v>62</v>
      </c>
      <c r="B32" s="39" t="s">
        <v>36</v>
      </c>
      <c r="C32" s="25" t="s">
        <v>37</v>
      </c>
      <c r="D32" s="25"/>
      <c r="E32" s="33" t="n">
        <v>2405</v>
      </c>
      <c r="G32" s="20"/>
      <c r="H32" s="12" t="s">
        <v>63</v>
      </c>
      <c r="I32" s="13" t="n">
        <f aca="false">'April 2026 - June 2026'!E109</f>
        <v>26089.87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customFormat="false" ht="15" hidden="false" customHeight="true" outlineLevel="0" collapsed="false">
      <c r="A33" s="40" t="s">
        <v>64</v>
      </c>
      <c r="B33" s="39" t="s">
        <v>65</v>
      </c>
      <c r="C33" s="40" t="s">
        <v>66</v>
      </c>
      <c r="D33" s="40"/>
      <c r="E33" s="41" t="n">
        <v>7700</v>
      </c>
      <c r="G33" s="20"/>
      <c r="H33" s="42"/>
      <c r="I33" s="43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customFormat="false" ht="29.25" hidden="false" customHeight="true" outlineLevel="0" collapsed="false">
      <c r="A34" s="40"/>
      <c r="B34" s="39"/>
      <c r="C34" s="40"/>
      <c r="D34" s="40"/>
      <c r="E34" s="41"/>
      <c r="H34" s="2" t="s">
        <v>67</v>
      </c>
      <c r="I34" s="2"/>
    </row>
    <row r="35" customFormat="false" ht="15" hidden="false" customHeight="true" outlineLevel="0" collapsed="false">
      <c r="A35" s="40"/>
      <c r="B35" s="39"/>
      <c r="C35" s="40"/>
      <c r="D35" s="40"/>
      <c r="E35" s="41"/>
      <c r="H35" s="6" t="s">
        <v>68</v>
      </c>
      <c r="I35" s="6" t="s">
        <v>69</v>
      </c>
    </row>
    <row r="36" customFormat="false" ht="30" hidden="false" customHeight="true" outlineLevel="0" collapsed="false">
      <c r="A36" s="44" t="s">
        <v>70</v>
      </c>
      <c r="B36" s="39" t="s">
        <v>71</v>
      </c>
      <c r="C36" s="25"/>
      <c r="D36" s="25"/>
      <c r="E36" s="26" t="n">
        <v>204</v>
      </c>
      <c r="H36" s="6"/>
      <c r="I36" s="6"/>
    </row>
    <row r="37" customFormat="false" ht="30" hidden="false" customHeight="true" outlineLevel="0" collapsed="false">
      <c r="A37" s="44" t="s">
        <v>70</v>
      </c>
      <c r="B37" s="39" t="s">
        <v>72</v>
      </c>
      <c r="C37" s="25"/>
      <c r="D37" s="25"/>
      <c r="E37" s="26" t="n">
        <v>207.5</v>
      </c>
      <c r="H37" s="6"/>
      <c r="I37" s="6"/>
    </row>
    <row r="38" customFormat="false" ht="30" hidden="false" customHeight="true" outlineLevel="0" collapsed="false">
      <c r="A38" s="30" t="s">
        <v>70</v>
      </c>
      <c r="B38" s="45" t="s">
        <v>73</v>
      </c>
      <c r="C38" s="40" t="s">
        <v>74</v>
      </c>
      <c r="D38" s="40"/>
      <c r="E38" s="32" t="n">
        <v>9350</v>
      </c>
      <c r="H38" s="12" t="s">
        <v>75</v>
      </c>
      <c r="I38" s="46" t="n">
        <f aca="false">C101</f>
        <v>-21053</v>
      </c>
    </row>
    <row r="39" customFormat="false" ht="30" hidden="false" customHeight="true" outlineLevel="0" collapsed="false">
      <c r="A39" s="3"/>
      <c r="B39" s="3"/>
      <c r="C39" s="3"/>
      <c r="D39" s="36" t="s">
        <v>39</v>
      </c>
      <c r="E39" s="28" t="n">
        <f aca="false">SUM(E32:E38)</f>
        <v>19866.5</v>
      </c>
      <c r="H39" s="12" t="s">
        <v>76</v>
      </c>
      <c r="I39" s="46" t="n">
        <f aca="false">C101+SUM(E114,E126,E138)</f>
        <v>-11553</v>
      </c>
    </row>
    <row r="40" customFormat="false" ht="30" hidden="false" customHeight="true" outlineLevel="0" collapsed="false">
      <c r="G40" s="20"/>
      <c r="H40" s="47" t="s">
        <v>77</v>
      </c>
      <c r="I40" s="46" t="n">
        <f aca="false">('July 2024 - September 2024'!C5)</f>
        <v>-8403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customFormat="false" ht="30" hidden="false" customHeight="true" outlineLevel="0" collapsed="false">
      <c r="H41" s="12" t="s">
        <v>78</v>
      </c>
      <c r="I41" s="46" t="n">
        <f aca="false">('October 2024 - December 2024'!C5)</f>
        <v>-7003</v>
      </c>
    </row>
    <row r="42" customFormat="false" ht="30" hidden="false" customHeight="true" outlineLevel="0" collapsed="false">
      <c r="H42" s="47" t="s">
        <v>79</v>
      </c>
      <c r="I42" s="46" t="n">
        <f aca="false">('January 2025 - March 2025'!C5)</f>
        <v>-3000</v>
      </c>
    </row>
    <row r="43" customFormat="false" ht="30" hidden="false" customHeight="true" outlineLevel="0" collapsed="false">
      <c r="H43" s="47" t="s">
        <v>80</v>
      </c>
      <c r="I43" s="46" t="n">
        <f aca="false">('April 2025 - June 2025'!C5)</f>
        <v>0</v>
      </c>
    </row>
    <row r="44" customFormat="false" ht="30" hidden="false" customHeight="true" outlineLevel="0" collapsed="false">
      <c r="H44" s="47" t="s">
        <v>81</v>
      </c>
      <c r="I44" s="46" t="n">
        <f aca="false">('July 2025 - September 2025'!C5)</f>
        <v>0</v>
      </c>
    </row>
    <row r="45" customFormat="false" ht="30" hidden="false" customHeight="true" outlineLevel="0" collapsed="false">
      <c r="H45" s="47" t="s">
        <v>82</v>
      </c>
      <c r="I45" s="46" t="n">
        <f aca="false">('October 2025 - December 2025'!C5)</f>
        <v>0</v>
      </c>
    </row>
    <row r="46" customFormat="false" ht="30" hidden="false" customHeight="true" outlineLevel="0" collapsed="false">
      <c r="H46" s="47" t="s">
        <v>83</v>
      </c>
      <c r="I46" s="46" t="n">
        <f aca="false">('January 2026 - March 2026'!C5)</f>
        <v>0</v>
      </c>
    </row>
    <row r="47" customFormat="false" ht="30" hidden="false" customHeight="true" outlineLevel="0" collapsed="false">
      <c r="H47" s="47" t="s">
        <v>84</v>
      </c>
      <c r="I47" s="46" t="n">
        <f aca="false">('April 2026 - June 2026'!C5)</f>
        <v>0</v>
      </c>
    </row>
    <row r="48" customFormat="false" ht="12.75" hidden="false" customHeight="true" outlineLevel="0" collapsed="false">
      <c r="A48" s="3"/>
      <c r="B48" s="3"/>
      <c r="C48" s="3"/>
      <c r="D48" s="48"/>
      <c r="E48" s="49"/>
    </row>
    <row r="49" customFormat="false" ht="13.5" hidden="false" customHeight="true" outlineLevel="0" collapsed="false">
      <c r="A49" s="3"/>
      <c r="B49" s="3"/>
      <c r="C49" s="3"/>
      <c r="D49" s="48"/>
      <c r="E49" s="49"/>
    </row>
    <row r="50" customFormat="false" ht="13.5" hidden="false" customHeight="true" outlineLevel="0" collapsed="false">
      <c r="A50" s="3"/>
      <c r="B50" s="3"/>
    </row>
    <row r="51" customFormat="false" ht="13.5" hidden="false" customHeight="true" outlineLevel="0" collapsed="false">
      <c r="A51" s="50" t="s">
        <v>85</v>
      </c>
      <c r="B51" s="50"/>
      <c r="C51" s="50"/>
    </row>
    <row r="52" customFormat="false" ht="13.5" hidden="false" customHeight="true" outlineLevel="0" collapsed="false">
      <c r="A52" s="50" t="s">
        <v>31</v>
      </c>
      <c r="B52" s="50" t="s">
        <v>32</v>
      </c>
      <c r="C52" s="51" t="s">
        <v>33</v>
      </c>
      <c r="D52" s="52"/>
    </row>
    <row r="53" customFormat="false" ht="13.5" hidden="false" customHeight="true" outlineLevel="0" collapsed="false">
      <c r="A53" s="53" t="s">
        <v>86</v>
      </c>
      <c r="B53" s="53"/>
      <c r="C53" s="53"/>
    </row>
    <row r="54" customFormat="false" ht="13.5" hidden="false" customHeight="true" outlineLevel="0" collapsed="false">
      <c r="A54" s="44" t="s">
        <v>87</v>
      </c>
      <c r="B54" s="24"/>
      <c r="C54" s="33" t="n">
        <v>204</v>
      </c>
    </row>
    <row r="55" customFormat="false" ht="13.5" hidden="false" customHeight="true" outlineLevel="0" collapsed="false">
      <c r="A55" s="54" t="s">
        <v>51</v>
      </c>
      <c r="B55" s="55"/>
      <c r="C55" s="56" t="n">
        <v>42</v>
      </c>
    </row>
    <row r="56" customFormat="false" ht="13.5" hidden="false" customHeight="true" outlineLevel="0" collapsed="false">
      <c r="A56" s="57" t="s">
        <v>88</v>
      </c>
      <c r="B56" s="57" t="s">
        <v>89</v>
      </c>
      <c r="C56" s="56" t="n">
        <v>197</v>
      </c>
    </row>
    <row r="57" customFormat="false" ht="13.5" hidden="false" customHeight="true" outlineLevel="0" collapsed="false">
      <c r="A57" s="58"/>
      <c r="B57" s="44" t="s">
        <v>90</v>
      </c>
      <c r="C57" s="59" t="n">
        <f aca="false">SUM(C54:C56)</f>
        <v>443</v>
      </c>
    </row>
    <row r="58" customFormat="false" ht="13.5" hidden="false" customHeight="true" outlineLevel="0" collapsed="false">
      <c r="A58" s="60" t="s">
        <v>91</v>
      </c>
      <c r="B58" s="60"/>
      <c r="C58" s="60"/>
    </row>
    <row r="59" customFormat="false" ht="13.5" hidden="false" customHeight="true" outlineLevel="0" collapsed="false">
      <c r="A59" s="60"/>
      <c r="B59" s="60"/>
      <c r="C59" s="60"/>
    </row>
    <row r="60" customFormat="false" ht="13.5" hidden="false" customHeight="true" outlineLevel="0" collapsed="false">
      <c r="A60" s="24" t="s">
        <v>92</v>
      </c>
      <c r="B60" s="24"/>
      <c r="C60" s="26" t="n">
        <v>0</v>
      </c>
    </row>
    <row r="61" customFormat="false" ht="13.5" hidden="false" customHeight="true" outlineLevel="0" collapsed="false">
      <c r="A61" s="24" t="s">
        <v>93</v>
      </c>
      <c r="B61" s="24"/>
      <c r="C61" s="61" t="n">
        <v>0</v>
      </c>
    </row>
    <row r="62" customFormat="false" ht="13.5" hidden="false" customHeight="true" outlineLevel="0" collapsed="false">
      <c r="A62" s="24" t="s">
        <v>94</v>
      </c>
      <c r="B62" s="24"/>
      <c r="C62" s="61" t="n">
        <v>0</v>
      </c>
    </row>
    <row r="63" customFormat="false" ht="13.5" hidden="false" customHeight="true" outlineLevel="0" collapsed="false">
      <c r="A63" s="24" t="s">
        <v>95</v>
      </c>
      <c r="B63" s="24"/>
      <c r="C63" s="61" t="n">
        <v>0</v>
      </c>
    </row>
    <row r="64" customFormat="false" ht="13.5" hidden="false" customHeight="true" outlineLevel="0" collapsed="false">
      <c r="A64" s="24"/>
      <c r="B64" s="24" t="s">
        <v>96</v>
      </c>
      <c r="C64" s="61" t="n">
        <f aca="false">SUM(C60:C63)</f>
        <v>0</v>
      </c>
    </row>
    <row r="65" customFormat="false" ht="13.5" hidden="false" customHeight="true" outlineLevel="0" collapsed="false">
      <c r="A65" s="53" t="s">
        <v>97</v>
      </c>
      <c r="B65" s="53"/>
      <c r="C65" s="53"/>
    </row>
    <row r="66" customFormat="false" ht="13.5" hidden="false" customHeight="true" outlineLevel="0" collapsed="false">
      <c r="A66" s="24" t="s">
        <v>98</v>
      </c>
      <c r="B66" s="24" t="s">
        <v>99</v>
      </c>
      <c r="C66" s="33" t="n">
        <v>0</v>
      </c>
    </row>
    <row r="67" customFormat="false" ht="13.5" hidden="false" customHeight="true" outlineLevel="0" collapsed="false">
      <c r="A67" s="24" t="s">
        <v>100</v>
      </c>
      <c r="B67" s="24" t="s">
        <v>101</v>
      </c>
      <c r="C67" s="33" t="n">
        <v>0</v>
      </c>
    </row>
    <row r="68" customFormat="false" ht="13.5" hidden="false" customHeight="true" outlineLevel="0" collapsed="false">
      <c r="A68" s="24"/>
      <c r="B68" s="44" t="s">
        <v>102</v>
      </c>
      <c r="C68" s="33" t="n">
        <f aca="false">SUM(C66:C67)</f>
        <v>0</v>
      </c>
    </row>
    <row r="69" customFormat="false" ht="13.5" hidden="false" customHeight="true" outlineLevel="0" collapsed="false">
      <c r="A69" s="53" t="s">
        <v>103</v>
      </c>
      <c r="B69" s="53"/>
      <c r="C69" s="53"/>
    </row>
    <row r="70" customFormat="false" ht="13.5" hidden="false" customHeight="true" outlineLevel="0" collapsed="false">
      <c r="A70" s="24" t="s">
        <v>104</v>
      </c>
      <c r="B70" s="24" t="s">
        <v>105</v>
      </c>
      <c r="C70" s="26" t="n">
        <v>0</v>
      </c>
    </row>
    <row r="71" customFormat="false" ht="13.5" hidden="false" customHeight="true" outlineLevel="0" collapsed="false">
      <c r="A71" s="55"/>
      <c r="B71" s="54" t="s">
        <v>106</v>
      </c>
      <c r="C71" s="62" t="n">
        <v>0</v>
      </c>
    </row>
    <row r="72" customFormat="false" ht="13.5" hidden="false" customHeight="true" outlineLevel="0" collapsed="false">
      <c r="A72" s="55"/>
      <c r="B72" s="57" t="s">
        <v>107</v>
      </c>
      <c r="C72" s="62" t="n">
        <v>0</v>
      </c>
    </row>
    <row r="73" customFormat="false" ht="13.5" hidden="false" customHeight="true" outlineLevel="0" collapsed="false">
      <c r="A73" s="55"/>
      <c r="B73" s="54" t="s">
        <v>108</v>
      </c>
      <c r="C73" s="62" t="n">
        <f aca="false">SUM(C70:C72)</f>
        <v>0</v>
      </c>
    </row>
    <row r="74" customFormat="false" ht="13.5" hidden="false" customHeight="true" outlineLevel="0" collapsed="false">
      <c r="A74" s="53" t="s">
        <v>109</v>
      </c>
      <c r="B74" s="53"/>
      <c r="C74" s="53"/>
    </row>
    <row r="75" customFormat="false" ht="13.5" hidden="false" customHeight="true" outlineLevel="0" collapsed="false">
      <c r="A75" s="24" t="s">
        <v>110</v>
      </c>
      <c r="B75" s="24" t="s">
        <v>111</v>
      </c>
      <c r="C75" s="26" t="n">
        <v>0</v>
      </c>
    </row>
    <row r="76" customFormat="false" ht="13.5" hidden="false" customHeight="true" outlineLevel="0" collapsed="false">
      <c r="A76" s="55"/>
      <c r="B76" s="54" t="s">
        <v>112</v>
      </c>
      <c r="C76" s="62" t="n">
        <f aca="false">SUM(C75)</f>
        <v>0</v>
      </c>
    </row>
    <row r="77" customFormat="false" ht="13.5" hidden="false" customHeight="true" outlineLevel="0" collapsed="false">
      <c r="A77" s="63" t="s">
        <v>113</v>
      </c>
      <c r="B77" s="63"/>
      <c r="C77" s="63"/>
    </row>
    <row r="78" customFormat="false" ht="33" hidden="false" customHeight="true" outlineLevel="0" collapsed="false">
      <c r="A78" s="24" t="s">
        <v>114</v>
      </c>
      <c r="B78" s="44" t="s">
        <v>115</v>
      </c>
      <c r="C78" s="26" t="n">
        <v>0</v>
      </c>
    </row>
    <row r="79" customFormat="false" ht="33" hidden="false" customHeight="true" outlineLevel="0" collapsed="false">
      <c r="A79" s="24" t="s">
        <v>116</v>
      </c>
      <c r="B79" s="44" t="s">
        <v>117</v>
      </c>
      <c r="C79" s="26" t="n">
        <v>0</v>
      </c>
    </row>
    <row r="80" customFormat="false" ht="35.05" hidden="false" customHeight="false" outlineLevel="0" collapsed="false">
      <c r="A80" s="24" t="s">
        <v>118</v>
      </c>
      <c r="B80" s="44" t="s">
        <v>119</v>
      </c>
      <c r="C80" s="26" t="n">
        <v>0</v>
      </c>
    </row>
    <row r="81" customFormat="false" ht="33" hidden="false" customHeight="true" outlineLevel="0" collapsed="false">
      <c r="A81" s="24" t="s">
        <v>120</v>
      </c>
      <c r="B81" s="44" t="s">
        <v>120</v>
      </c>
      <c r="C81" s="26" t="n">
        <v>0</v>
      </c>
    </row>
    <row r="82" customFormat="false" ht="19.5" hidden="false" customHeight="true" outlineLevel="0" collapsed="false">
      <c r="A82" s="24"/>
      <c r="B82" s="44" t="s">
        <v>23</v>
      </c>
      <c r="C82" s="26" t="n">
        <f aca="false">SUM(C78:C81)</f>
        <v>0</v>
      </c>
    </row>
    <row r="83" customFormat="false" ht="13.5" hidden="false" customHeight="true" outlineLevel="0" collapsed="false">
      <c r="A83" s="64" t="s">
        <v>121</v>
      </c>
      <c r="B83" s="64"/>
      <c r="C83" s="64"/>
    </row>
    <row r="84" customFormat="false" ht="13.5" hidden="false" customHeight="true" outlineLevel="0" collapsed="false">
      <c r="A84" s="57" t="s">
        <v>122</v>
      </c>
      <c r="B84" s="55"/>
      <c r="C84" s="26" t="n">
        <v>0</v>
      </c>
    </row>
    <row r="85" customFormat="false" ht="15" hidden="false" customHeight="true" outlineLevel="0" collapsed="false">
      <c r="A85" s="58" t="s">
        <v>123</v>
      </c>
      <c r="B85" s="58" t="s">
        <v>124</v>
      </c>
      <c r="C85" s="26" t="n">
        <v>0</v>
      </c>
    </row>
    <row r="86" customFormat="false" ht="13.5" hidden="false" customHeight="true" outlineLevel="0" collapsed="false">
      <c r="A86" s="30" t="s">
        <v>65</v>
      </c>
      <c r="B86" s="30" t="s">
        <v>125</v>
      </c>
      <c r="C86" s="26" t="n">
        <v>0</v>
      </c>
    </row>
    <row r="87" customFormat="false" ht="13.5" hidden="false" customHeight="true" outlineLevel="0" collapsed="false">
      <c r="A87" s="24"/>
      <c r="B87" s="44" t="s">
        <v>126</v>
      </c>
      <c r="C87" s="26" t="n">
        <f aca="false">SUM(C84:C86)</f>
        <v>0</v>
      </c>
    </row>
    <row r="88" customFormat="false" ht="13.5" hidden="false" customHeight="true" outlineLevel="0" collapsed="false">
      <c r="A88" s="65" t="s">
        <v>127</v>
      </c>
      <c r="B88" s="65"/>
      <c r="C88" s="65"/>
    </row>
    <row r="89" customFormat="false" ht="13.5" hidden="false" customHeight="true" outlineLevel="0" collapsed="false">
      <c r="A89" s="66" t="s">
        <v>128</v>
      </c>
      <c r="B89" s="67" t="s">
        <v>129</v>
      </c>
      <c r="C89" s="68" t="n">
        <v>300</v>
      </c>
    </row>
    <row r="90" customFormat="false" ht="13.5" hidden="false" customHeight="true" outlineLevel="0" collapsed="false">
      <c r="A90" s="69" t="s">
        <v>130</v>
      </c>
      <c r="B90" s="67" t="s">
        <v>131</v>
      </c>
      <c r="C90" s="70" t="n">
        <v>0</v>
      </c>
    </row>
    <row r="91" customFormat="false" ht="13.5" hidden="false" customHeight="true" outlineLevel="0" collapsed="false">
      <c r="A91" s="69" t="s">
        <v>132</v>
      </c>
      <c r="B91" s="67" t="s">
        <v>133</v>
      </c>
      <c r="C91" s="70" t="n">
        <v>0</v>
      </c>
    </row>
    <row r="92" customFormat="false" ht="13.5" hidden="false" customHeight="true" outlineLevel="0" collapsed="false">
      <c r="A92" s="54" t="s">
        <v>134</v>
      </c>
      <c r="B92" s="71" t="s">
        <v>135</v>
      </c>
      <c r="C92" s="62" t="n">
        <v>760</v>
      </c>
    </row>
    <row r="93" customFormat="false" ht="13.5" hidden="false" customHeight="true" outlineLevel="0" collapsed="false">
      <c r="A93" s="58"/>
      <c r="B93" s="67" t="s">
        <v>136</v>
      </c>
      <c r="C93" s="72" t="n">
        <f aca="false">SUM(C89:C92)</f>
        <v>1060</v>
      </c>
    </row>
    <row r="94" customFormat="false" ht="13.5" hidden="false" customHeight="true" outlineLevel="0" collapsed="false">
      <c r="A94" s="58"/>
      <c r="B94" s="73" t="s">
        <v>23</v>
      </c>
      <c r="C94" s="72" t="n">
        <f aca="false">C57+C64+C68+C73+C76+C82+C87+C93</f>
        <v>1503</v>
      </c>
    </row>
    <row r="95" customFormat="false" ht="13.5" hidden="false" customHeight="true" outlineLevel="0" collapsed="false">
      <c r="A95" s="65" t="s">
        <v>137</v>
      </c>
      <c r="B95" s="65"/>
      <c r="C95" s="65"/>
    </row>
    <row r="96" customFormat="false" ht="13.5" hidden="false" customHeight="true" outlineLevel="0" collapsed="false">
      <c r="A96" s="67" t="s">
        <v>138</v>
      </c>
      <c r="B96" s="67"/>
      <c r="C96" s="74" t="n">
        <f aca="false">-14553</f>
        <v>-14553</v>
      </c>
    </row>
    <row r="97" customFormat="false" ht="13.5" hidden="false" customHeight="true" outlineLevel="0" collapsed="false">
      <c r="A97" s="67" t="s">
        <v>139</v>
      </c>
      <c r="B97" s="67"/>
      <c r="C97" s="74" t="n">
        <f aca="false">-5000</f>
        <v>-5000</v>
      </c>
    </row>
    <row r="98" customFormat="false" ht="13.5" hidden="false" customHeight="true" outlineLevel="0" collapsed="false">
      <c r="A98" s="67" t="s">
        <v>140</v>
      </c>
      <c r="B98" s="67"/>
      <c r="C98" s="74" t="n">
        <f aca="false">-1500</f>
        <v>-1500</v>
      </c>
    </row>
    <row r="99" customFormat="false" ht="46.25" hidden="false" customHeight="false" outlineLevel="0" collapsed="false">
      <c r="A99" s="44" t="s">
        <v>141</v>
      </c>
      <c r="B99" s="75"/>
      <c r="C99" s="74" t="n">
        <v>0</v>
      </c>
    </row>
    <row r="100" customFormat="false" ht="35.05" hidden="false" customHeight="false" outlineLevel="0" collapsed="false">
      <c r="A100" s="44" t="s">
        <v>142</v>
      </c>
      <c r="B100" s="75"/>
      <c r="C100" s="74" t="n">
        <v>0</v>
      </c>
    </row>
    <row r="101" customFormat="false" ht="13.5" hidden="false" customHeight="true" outlineLevel="0" collapsed="false">
      <c r="A101" s="58"/>
      <c r="B101" s="76" t="s">
        <v>143</v>
      </c>
      <c r="C101" s="74" t="n">
        <f aca="false">SUM(C96:C100)</f>
        <v>-21053</v>
      </c>
    </row>
    <row r="102" customFormat="false" ht="13.5" hidden="false" customHeight="true" outlineLevel="0" collapsed="false">
      <c r="A102" s="24"/>
      <c r="B102" s="27" t="s">
        <v>144</v>
      </c>
      <c r="C102" s="77" t="n">
        <f aca="false">C94</f>
        <v>1503</v>
      </c>
      <c r="H102" s="78"/>
    </row>
    <row r="103" customFormat="false" ht="13.5" hidden="false" customHeight="true" outlineLevel="0" collapsed="false">
      <c r="A103" s="3"/>
      <c r="B103" s="3"/>
    </row>
    <row r="104" customFormat="false" ht="13.5" hidden="false" customHeight="true" outlineLevel="0" collapsed="false">
      <c r="A104" s="3"/>
      <c r="B104" s="3"/>
    </row>
    <row r="105" customFormat="false" ht="13.5" hidden="false" customHeight="true" outlineLevel="0" collapsed="false">
      <c r="A105" s="79" t="s">
        <v>145</v>
      </c>
      <c r="B105" s="79"/>
      <c r="C105" s="79"/>
      <c r="D105" s="79"/>
      <c r="E105" s="79"/>
    </row>
    <row r="106" customFormat="false" ht="13.5" hidden="false" customHeight="true" outlineLevel="0" collapsed="false">
      <c r="A106" s="80" t="s">
        <v>146</v>
      </c>
      <c r="B106" s="80"/>
      <c r="C106" s="80" t="s">
        <v>32</v>
      </c>
      <c r="D106" s="80"/>
      <c r="E106" s="81" t="s">
        <v>33</v>
      </c>
    </row>
    <row r="107" customFormat="false" ht="13.5" hidden="false" customHeight="true" outlineLevel="0" collapsed="false">
      <c r="A107" s="82" t="s">
        <v>147</v>
      </c>
      <c r="B107" s="82"/>
      <c r="C107" s="83"/>
      <c r="D107" s="83"/>
      <c r="E107" s="84" t="n">
        <f aca="false">C102</f>
        <v>1503</v>
      </c>
    </row>
    <row r="108" customFormat="false" ht="13.5" hidden="false" customHeight="true" outlineLevel="0" collapsed="false">
      <c r="C108" s="85" t="s">
        <v>148</v>
      </c>
      <c r="D108" s="85"/>
      <c r="E108" s="86" t="n">
        <f aca="false">I3</f>
        <v>0</v>
      </c>
    </row>
    <row r="109" customFormat="false" ht="13.5" hidden="false" customHeight="true" outlineLevel="0" collapsed="false"/>
    <row r="110" customFormat="false" ht="13.5" hidden="false" customHeight="true" outlineLevel="0" collapsed="false">
      <c r="A110" s="79" t="s">
        <v>149</v>
      </c>
      <c r="B110" s="79"/>
      <c r="C110" s="79"/>
      <c r="D110" s="79"/>
      <c r="E110" s="79"/>
    </row>
    <row r="111" customFormat="false" ht="13.5" hidden="false" customHeight="true" outlineLevel="0" collapsed="false">
      <c r="A111" s="79" t="s">
        <v>146</v>
      </c>
      <c r="B111" s="79"/>
      <c r="C111" s="79" t="s">
        <v>32</v>
      </c>
      <c r="D111" s="79"/>
      <c r="E111" s="87" t="s">
        <v>33</v>
      </c>
    </row>
    <row r="112" customFormat="false" ht="13.5" hidden="false" customHeight="true" outlineLevel="0" collapsed="false">
      <c r="A112" s="88" t="s">
        <v>150</v>
      </c>
      <c r="B112" s="88"/>
      <c r="C112" s="89"/>
      <c r="D112" s="89"/>
      <c r="E112" s="86" t="n">
        <f aca="false">E108</f>
        <v>0</v>
      </c>
    </row>
    <row r="113" customFormat="false" ht="13.5" hidden="false" customHeight="true" outlineLevel="0" collapsed="false">
      <c r="A113" s="90" t="s">
        <v>127</v>
      </c>
      <c r="B113" s="90"/>
      <c r="C113" s="91" t="s">
        <v>151</v>
      </c>
      <c r="D113" s="91"/>
      <c r="E113" s="92" t="n">
        <v>0</v>
      </c>
    </row>
    <row r="114" customFormat="false" ht="13.5" hidden="false" customHeight="true" outlineLevel="0" collapsed="false">
      <c r="A114" s="90"/>
      <c r="B114" s="90"/>
      <c r="C114" s="93" t="s">
        <v>152</v>
      </c>
      <c r="D114" s="93"/>
      <c r="E114" s="94" t="n">
        <v>1000</v>
      </c>
    </row>
    <row r="115" customFormat="false" ht="13.5" hidden="false" customHeight="true" outlineLevel="0" collapsed="false">
      <c r="A115" s="90"/>
      <c r="B115" s="90"/>
      <c r="C115" s="95" t="s">
        <v>153</v>
      </c>
      <c r="D115" s="95"/>
      <c r="E115" s="92" t="n">
        <v>140</v>
      </c>
    </row>
    <row r="116" customFormat="false" ht="13.5" hidden="false" customHeight="true" outlineLevel="0" collapsed="false">
      <c r="A116" s="90"/>
      <c r="B116" s="90"/>
      <c r="C116" s="95" t="s">
        <v>154</v>
      </c>
      <c r="D116" s="95"/>
      <c r="E116" s="92" t="n">
        <v>68</v>
      </c>
    </row>
    <row r="117" customFormat="false" ht="13.5" hidden="false" customHeight="true" outlineLevel="0" collapsed="false">
      <c r="A117" s="90"/>
      <c r="B117" s="90"/>
      <c r="C117" s="91" t="s">
        <v>155</v>
      </c>
      <c r="D117" s="96"/>
      <c r="E117" s="92" t="n">
        <v>420</v>
      </c>
    </row>
    <row r="118" customFormat="false" ht="13.5" hidden="false" customHeight="true" outlineLevel="0" collapsed="false">
      <c r="A118" s="90"/>
      <c r="B118" s="90"/>
      <c r="C118" s="95" t="s">
        <v>156</v>
      </c>
      <c r="D118" s="95"/>
      <c r="E118" s="92" t="n">
        <v>775.68</v>
      </c>
    </row>
    <row r="119" customFormat="false" ht="13.5" hidden="false" customHeight="true" outlineLevel="0" collapsed="false">
      <c r="A119" s="82" t="s">
        <v>147</v>
      </c>
      <c r="B119" s="82"/>
      <c r="C119" s="97" t="s">
        <v>157</v>
      </c>
      <c r="D119" s="97"/>
      <c r="E119" s="98" t="n">
        <f aca="false">C102</f>
        <v>1503</v>
      </c>
    </row>
    <row r="120" customFormat="false" ht="13.5" hidden="false" customHeight="true" outlineLevel="0" collapsed="false">
      <c r="C120" s="99" t="s">
        <v>158</v>
      </c>
      <c r="D120" s="99"/>
      <c r="E120" s="86" t="n">
        <f aca="false">SUM(E25,E112)-SUM(E113:E119)</f>
        <v>-466.68</v>
      </c>
    </row>
    <row r="121" customFormat="false" ht="13.5" hidden="false" customHeight="true" outlineLevel="0" collapsed="false">
      <c r="A121" s="100"/>
      <c r="B121" s="100"/>
      <c r="C121" s="100"/>
      <c r="D121" s="100"/>
      <c r="E121" s="100"/>
    </row>
    <row r="122" customFormat="false" ht="17.25" hidden="false" customHeight="true" outlineLevel="0" collapsed="false">
      <c r="A122" s="100"/>
      <c r="B122" s="100"/>
      <c r="C122" s="100"/>
      <c r="D122" s="100"/>
      <c r="E122" s="100"/>
    </row>
    <row r="123" customFormat="false" ht="13.5" hidden="false" customHeight="true" outlineLevel="0" collapsed="false">
      <c r="A123" s="101" t="s">
        <v>159</v>
      </c>
      <c r="B123" s="101"/>
      <c r="C123" s="101"/>
      <c r="D123" s="101"/>
      <c r="E123" s="101"/>
    </row>
    <row r="124" customFormat="false" ht="13.5" hidden="false" customHeight="true" outlineLevel="0" collapsed="false">
      <c r="A124" s="79" t="s">
        <v>146</v>
      </c>
      <c r="B124" s="79"/>
      <c r="C124" s="79" t="s">
        <v>32</v>
      </c>
      <c r="D124" s="79"/>
      <c r="E124" s="87" t="s">
        <v>33</v>
      </c>
    </row>
    <row r="125" customFormat="false" ht="13.5" hidden="false" customHeight="true" outlineLevel="0" collapsed="false">
      <c r="A125" s="102" t="s">
        <v>160</v>
      </c>
      <c r="B125" s="102"/>
      <c r="C125" s="89"/>
      <c r="D125" s="89"/>
      <c r="E125" s="86" t="n">
        <f aca="false">E120</f>
        <v>-466.68</v>
      </c>
    </row>
    <row r="126" customFormat="false" ht="13.5" hidden="false" customHeight="true" outlineLevel="0" collapsed="false">
      <c r="A126" s="88" t="s">
        <v>127</v>
      </c>
      <c r="B126" s="88"/>
      <c r="C126" s="103" t="s">
        <v>161</v>
      </c>
      <c r="D126" s="103"/>
      <c r="E126" s="92" t="n">
        <v>4000</v>
      </c>
    </row>
    <row r="127" customFormat="false" ht="13.5" hidden="false" customHeight="true" outlineLevel="0" collapsed="false">
      <c r="A127" s="88"/>
      <c r="B127" s="88"/>
      <c r="C127" s="96" t="s">
        <v>162</v>
      </c>
      <c r="D127" s="96"/>
      <c r="E127" s="92" t="n">
        <v>2254</v>
      </c>
    </row>
    <row r="128" customFormat="false" ht="13.5" hidden="false" customHeight="true" outlineLevel="0" collapsed="false">
      <c r="A128" s="88"/>
      <c r="B128" s="88"/>
      <c r="C128" s="96" t="s">
        <v>163</v>
      </c>
      <c r="D128" s="96"/>
      <c r="E128" s="92" t="n">
        <v>560</v>
      </c>
    </row>
    <row r="129" customFormat="false" ht="13.5" hidden="false" customHeight="true" outlineLevel="0" collapsed="false">
      <c r="A129" s="88"/>
      <c r="B129" s="88"/>
      <c r="C129" s="96" t="s">
        <v>164</v>
      </c>
      <c r="D129" s="96"/>
      <c r="E129" s="92" t="n">
        <v>0</v>
      </c>
    </row>
    <row r="130" customFormat="false" ht="30" hidden="false" customHeight="true" outlineLevel="0" collapsed="false">
      <c r="A130" s="88"/>
      <c r="B130" s="88"/>
      <c r="C130" s="104" t="s">
        <v>165</v>
      </c>
      <c r="D130" s="104"/>
      <c r="E130" s="92" t="n">
        <v>700</v>
      </c>
    </row>
    <row r="131" customFormat="false" ht="15" hidden="false" customHeight="true" outlineLevel="0" collapsed="false">
      <c r="A131" s="88"/>
      <c r="B131" s="88"/>
      <c r="C131" s="104" t="s">
        <v>166</v>
      </c>
      <c r="D131" s="104"/>
      <c r="E131" s="92" t="n">
        <v>498</v>
      </c>
    </row>
    <row r="132" customFormat="false" ht="13.5" hidden="false" customHeight="true" outlineLevel="0" collapsed="false">
      <c r="A132" s="88"/>
      <c r="B132" s="88"/>
      <c r="C132" s="105" t="s">
        <v>167</v>
      </c>
      <c r="D132" s="105"/>
      <c r="E132" s="92" t="n">
        <v>368</v>
      </c>
    </row>
    <row r="133" customFormat="false" ht="13.5" hidden="false" customHeight="true" outlineLevel="0" collapsed="false">
      <c r="A133" s="88"/>
      <c r="B133" s="88"/>
      <c r="C133" s="96" t="s">
        <v>168</v>
      </c>
      <c r="D133" s="96"/>
      <c r="E133" s="92" t="n">
        <v>204</v>
      </c>
    </row>
    <row r="134" customFormat="false" ht="13.5" hidden="false" customHeight="true" outlineLevel="0" collapsed="false">
      <c r="A134" s="88"/>
      <c r="B134" s="88"/>
      <c r="C134" s="96" t="s">
        <v>169</v>
      </c>
      <c r="D134" s="96"/>
      <c r="E134" s="92" t="n">
        <v>207.5</v>
      </c>
    </row>
    <row r="135" customFormat="false" ht="13.5" hidden="false" customHeight="true" outlineLevel="0" collapsed="false">
      <c r="A135" s="88"/>
      <c r="B135" s="88"/>
      <c r="C135" s="96" t="s">
        <v>170</v>
      </c>
      <c r="D135" s="96"/>
      <c r="E135" s="92" t="n">
        <v>187</v>
      </c>
    </row>
    <row r="136" customFormat="false" ht="13.5" hidden="false" customHeight="true" outlineLevel="0" collapsed="false">
      <c r="A136" s="88"/>
      <c r="B136" s="88"/>
      <c r="C136" s="96" t="s">
        <v>171</v>
      </c>
      <c r="D136" s="96"/>
      <c r="E136" s="92" t="n">
        <v>391.5</v>
      </c>
    </row>
    <row r="137" customFormat="false" ht="13.5" hidden="false" customHeight="true" outlineLevel="0" collapsed="false">
      <c r="A137" s="88"/>
      <c r="B137" s="88"/>
      <c r="C137" s="95" t="s">
        <v>172</v>
      </c>
      <c r="D137" s="95"/>
      <c r="E137" s="92" t="n">
        <v>966.7</v>
      </c>
    </row>
    <row r="138" customFormat="false" ht="13.5" hidden="false" customHeight="true" outlineLevel="0" collapsed="false">
      <c r="A138" s="88"/>
      <c r="B138" s="88"/>
      <c r="C138" s="95" t="s">
        <v>173</v>
      </c>
      <c r="D138" s="95"/>
      <c r="E138" s="92" t="n">
        <v>4500</v>
      </c>
    </row>
    <row r="139" customFormat="false" ht="13.5" hidden="false" customHeight="true" outlineLevel="0" collapsed="false">
      <c r="A139" s="82" t="s">
        <v>147</v>
      </c>
      <c r="B139" s="82"/>
      <c r="C139" s="97"/>
      <c r="D139" s="97"/>
      <c r="E139" s="106" t="n">
        <f aca="false">C102</f>
        <v>1503</v>
      </c>
    </row>
    <row r="140" customFormat="false" ht="13.5" hidden="false" customHeight="true" outlineLevel="0" collapsed="false">
      <c r="C140" s="99" t="s">
        <v>158</v>
      </c>
      <c r="D140" s="99"/>
      <c r="E140" s="92" t="n">
        <f aca="false">(E39+E125)-SUM(E126:E139)</f>
        <v>3060.12</v>
      </c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</sheetData>
  <mergeCells count="87">
    <mergeCell ref="A1:F1"/>
    <mergeCell ref="H1:I1"/>
    <mergeCell ref="A2:C2"/>
    <mergeCell ref="D2:F2"/>
    <mergeCell ref="C12:F12"/>
    <mergeCell ref="A15:E15"/>
    <mergeCell ref="C16:D16"/>
    <mergeCell ref="C17:D17"/>
    <mergeCell ref="A20:E20"/>
    <mergeCell ref="A21:B21"/>
    <mergeCell ref="C21:D21"/>
    <mergeCell ref="C22:D22"/>
    <mergeCell ref="C23:D23"/>
    <mergeCell ref="H23:H24"/>
    <mergeCell ref="I23:I24"/>
    <mergeCell ref="C24:D24"/>
    <mergeCell ref="A28:E28"/>
    <mergeCell ref="A29:A30"/>
    <mergeCell ref="B29:B30"/>
    <mergeCell ref="C29:D30"/>
    <mergeCell ref="E29:E30"/>
    <mergeCell ref="H29:H31"/>
    <mergeCell ref="I29:I31"/>
    <mergeCell ref="C31:D31"/>
    <mergeCell ref="C32:D32"/>
    <mergeCell ref="A33:A35"/>
    <mergeCell ref="B33:B35"/>
    <mergeCell ref="C33:D35"/>
    <mergeCell ref="E33:E35"/>
    <mergeCell ref="H34:I34"/>
    <mergeCell ref="H35:H37"/>
    <mergeCell ref="I35:I37"/>
    <mergeCell ref="C36:D36"/>
    <mergeCell ref="C37:D37"/>
    <mergeCell ref="C38:D38"/>
    <mergeCell ref="A51:C51"/>
    <mergeCell ref="A53:C53"/>
    <mergeCell ref="A58:C59"/>
    <mergeCell ref="A65:C65"/>
    <mergeCell ref="A69:C69"/>
    <mergeCell ref="A74:C74"/>
    <mergeCell ref="A77:C77"/>
    <mergeCell ref="A83:C83"/>
    <mergeCell ref="A88:C88"/>
    <mergeCell ref="A95:C95"/>
    <mergeCell ref="A105:E105"/>
    <mergeCell ref="A106:B106"/>
    <mergeCell ref="C106:D106"/>
    <mergeCell ref="A107:B107"/>
    <mergeCell ref="C107:D107"/>
    <mergeCell ref="C108:D108"/>
    <mergeCell ref="A110:E110"/>
    <mergeCell ref="A111:B111"/>
    <mergeCell ref="C111:D111"/>
    <mergeCell ref="A112:B112"/>
    <mergeCell ref="C112:D112"/>
    <mergeCell ref="A113:B118"/>
    <mergeCell ref="C113:D113"/>
    <mergeCell ref="C114:D114"/>
    <mergeCell ref="C115:D115"/>
    <mergeCell ref="C116:D116"/>
    <mergeCell ref="C118:D118"/>
    <mergeCell ref="A119:B119"/>
    <mergeCell ref="C119:D119"/>
    <mergeCell ref="C120:D120"/>
    <mergeCell ref="A123:E123"/>
    <mergeCell ref="A124:B124"/>
    <mergeCell ref="C124:D124"/>
    <mergeCell ref="A125:B125"/>
    <mergeCell ref="C125:D125"/>
    <mergeCell ref="A126:B138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A139:B139"/>
    <mergeCell ref="C139:D139"/>
    <mergeCell ref="C140:D140"/>
  </mergeCells>
  <conditionalFormatting sqref="C12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conditionalFormatting sqref="I3:I23 I25:I29 I32:I33 I38:I47">
    <cfRule type="cellIs" priority="4" operator="lessThan" aboveAverage="0" equalAverage="0" bottom="0" percent="0" rank="0" text="" dxfId="2">
      <formula>0</formula>
    </cfRule>
    <cfRule type="cellIs" priority="5" operator="greaterThanOrEqual" aboveAverage="0" equalAverage="0" bottom="0" percent="0" rank="0" text="" dxfId="3">
      <formula>0</formula>
    </cfRule>
  </conditionalFormatting>
  <conditionalFormatting sqref="F7">
    <cfRule type="cellIs" priority="6" operator="lessThan" aboveAverage="0" equalAverage="0" bottom="0" percent="0" rank="0" text="" dxfId="4">
      <formula>0</formula>
    </cfRule>
  </conditionalFormatting>
  <conditionalFormatting sqref="F10:F11">
    <cfRule type="cellIs" priority="7" operator="lessThan" aboveAverage="0" equalAverage="0" bottom="0" percent="0" rank="0" text="" dxfId="5">
      <formula>0</formula>
    </cfRule>
  </conditionalFormatting>
  <conditionalFormatting sqref="C7">
    <cfRule type="cellIs" priority="8" operator="lessThan" aboveAverage="0" equalAverage="0" bottom="0" percent="0" rank="0" text="" dxfId="6">
      <formula>0</formula>
    </cfRule>
  </conditionalFormatting>
  <conditionalFormatting sqref="E140">
    <cfRule type="cellIs" priority="9" operator="greaterThanOrEqual" aboveAverage="0" equalAverage="0" bottom="0" percent="0" rank="0" text="" dxfId="7">
      <formula>0</formula>
    </cfRule>
    <cfRule type="cellIs" priority="10" operator="lessThan" aboveAverage="0" equalAverage="0" bottom="0" percent="0" rank="0" text="" dxfId="8">
      <formula>0</formula>
    </cfRule>
  </conditionalFormatting>
  <conditionalFormatting sqref="E125">
    <cfRule type="cellIs" priority="11" operator="greaterThanOrEqual" aboveAverage="0" equalAverage="0" bottom="0" percent="0" rank="0" text="" dxfId="9">
      <formula>0</formula>
    </cfRule>
    <cfRule type="cellIs" priority="12" operator="lessThan" aboveAverage="0" equalAverage="0" bottom="0" percent="0" rank="0" text="" dxfId="10">
      <formula>0</formula>
    </cfRule>
  </conditionalFormatting>
  <conditionalFormatting sqref="E112">
    <cfRule type="cellIs" priority="13" operator="greaterThanOrEqual" aboveAverage="0" equalAverage="0" bottom="0" percent="0" rank="0" text="" dxfId="11">
      <formula>0</formula>
    </cfRule>
    <cfRule type="cellIs" priority="14" operator="lessThan" aboveAverage="0" equalAverage="0" bottom="0" percent="0" rank="0" text="" dxfId="12">
      <formula>0</formula>
    </cfRule>
  </conditionalFormatting>
  <conditionalFormatting sqref="E120">
    <cfRule type="cellIs" priority="15" operator="greaterThanOrEqual" aboveAverage="0" equalAverage="0" bottom="0" percent="0" rank="0" text="" dxfId="13">
      <formula>0</formula>
    </cfRule>
    <cfRule type="cellIs" priority="16" operator="lessThan" aboveAverage="0" equalAverage="0" bottom="0" percent="0" rank="0" text="" dxfId="14">
      <formula>0</formula>
    </cfRule>
  </conditionalFormatting>
  <conditionalFormatting sqref="E108">
    <cfRule type="cellIs" priority="17" operator="greaterThanOrEqual" aboveAverage="0" equalAverage="0" bottom="0" percent="0" rank="0" text="" dxfId="15">
      <formula>0</formula>
    </cfRule>
    <cfRule type="cellIs" priority="18" operator="less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5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G128" activeCellId="0" sqref="G12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174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E142</f>
        <v>302.71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302.71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C96</f>
        <v>-8403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30" hidden="false" customHeight="true" outlineLevel="0" collapsed="false">
      <c r="A8" s="19" t="s">
        <v>176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30" hidden="false" customHeight="true" outlineLevel="0" collapsed="false">
      <c r="A9" s="21" t="s">
        <v>4</v>
      </c>
      <c r="B9" s="22" t="s">
        <v>31</v>
      </c>
      <c r="C9" s="108" t="s">
        <v>32</v>
      </c>
      <c r="D9" s="108"/>
      <c r="E9" s="108" t="s">
        <v>33</v>
      </c>
    </row>
    <row r="10" customFormat="false" ht="30" hidden="false" customHeight="true" outlineLevel="0" collapsed="false">
      <c r="A10" s="54" t="s">
        <v>177</v>
      </c>
      <c r="B10" s="109" t="s">
        <v>36</v>
      </c>
      <c r="C10" s="110" t="s">
        <v>37</v>
      </c>
      <c r="D10" s="110"/>
      <c r="E10" s="62" t="n">
        <v>2405</v>
      </c>
    </row>
    <row r="11" customFormat="false" ht="30" hidden="false" customHeight="true" outlineLevel="0" collapsed="false">
      <c r="A11" s="44"/>
      <c r="B11" s="24" t="s">
        <v>178</v>
      </c>
      <c r="C11" s="25"/>
      <c r="D11" s="25"/>
      <c r="E11" s="62" t="n">
        <v>27</v>
      </c>
    </row>
    <row r="12" customFormat="false" ht="30" hidden="false" customHeight="true" outlineLevel="0" collapsed="false">
      <c r="A12" s="44"/>
      <c r="B12" s="24" t="s">
        <v>179</v>
      </c>
      <c r="C12" s="25"/>
      <c r="D12" s="25"/>
      <c r="E12" s="62" t="n">
        <v>17</v>
      </c>
    </row>
    <row r="13" customFormat="false" ht="30" hidden="false" customHeight="true" outlineLevel="0" collapsed="false">
      <c r="A13" s="111" t="s">
        <v>180</v>
      </c>
      <c r="B13" s="24" t="s">
        <v>181</v>
      </c>
      <c r="C13" s="25"/>
      <c r="D13" s="25"/>
      <c r="E13" s="26" t="n">
        <v>1500</v>
      </c>
    </row>
    <row r="14" customFormat="false" ht="30" hidden="false" customHeight="true" outlineLevel="0" collapsed="false">
      <c r="A14" s="35"/>
      <c r="B14" s="35"/>
      <c r="C14" s="35"/>
      <c r="D14" s="36" t="s">
        <v>39</v>
      </c>
      <c r="E14" s="28" t="n">
        <f aca="false">SUM(E10:E13)</f>
        <v>3949</v>
      </c>
    </row>
    <row r="15" customFormat="false" ht="13.5" hidden="false" customHeight="true" outlineLevel="0" collapsed="false">
      <c r="A15" s="3"/>
      <c r="B15" s="3"/>
    </row>
    <row r="16" customFormat="false" ht="30" hidden="false" customHeight="true" outlineLevel="0" collapsed="false">
      <c r="A16" s="19" t="s">
        <v>182</v>
      </c>
      <c r="B16" s="19"/>
      <c r="C16" s="19"/>
      <c r="D16" s="19"/>
      <c r="E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customFormat="false" ht="30" hidden="false" customHeight="true" outlineLevel="0" collapsed="false">
      <c r="A17" s="112" t="s">
        <v>4</v>
      </c>
      <c r="B17" s="113" t="s">
        <v>31</v>
      </c>
      <c r="C17" s="108" t="s">
        <v>32</v>
      </c>
      <c r="D17" s="108"/>
      <c r="E17" s="108" t="s">
        <v>33</v>
      </c>
    </row>
    <row r="18" customFormat="false" ht="30" hidden="false" customHeight="true" outlineLevel="0" collapsed="false">
      <c r="A18" s="44" t="s">
        <v>183</v>
      </c>
      <c r="B18" s="24" t="s">
        <v>184</v>
      </c>
      <c r="C18" s="88" t="s">
        <v>185</v>
      </c>
      <c r="D18" s="88"/>
      <c r="E18" s="33" t="n">
        <v>204</v>
      </c>
    </row>
    <row r="19" customFormat="false" ht="30" hidden="false" customHeight="true" outlineLevel="0" collapsed="false">
      <c r="A19" s="44" t="s">
        <v>183</v>
      </c>
      <c r="B19" s="24" t="s">
        <v>186</v>
      </c>
      <c r="C19" s="114" t="s">
        <v>187</v>
      </c>
      <c r="D19" s="114"/>
      <c r="E19" s="33" t="n">
        <v>207.5</v>
      </c>
    </row>
    <row r="20" customFormat="false" ht="30" hidden="false" customHeight="true" outlineLevel="0" collapsed="false">
      <c r="A20" s="44" t="s">
        <v>188</v>
      </c>
      <c r="B20" s="24" t="s">
        <v>189</v>
      </c>
      <c r="C20" s="114" t="s">
        <v>190</v>
      </c>
      <c r="D20" s="114"/>
      <c r="E20" s="33" t="n">
        <v>900</v>
      </c>
    </row>
    <row r="21" customFormat="false" ht="30" hidden="false" customHeight="true" outlineLevel="0" collapsed="false">
      <c r="A21" s="44" t="s">
        <v>191</v>
      </c>
      <c r="B21" s="24" t="s">
        <v>36</v>
      </c>
      <c r="C21" s="25" t="s">
        <v>37</v>
      </c>
      <c r="D21" s="25"/>
      <c r="E21" s="33" t="n">
        <v>2405</v>
      </c>
    </row>
    <row r="22" customFormat="false" ht="30" hidden="false" customHeight="true" outlineLevel="0" collapsed="false">
      <c r="A22" s="44" t="s">
        <v>192</v>
      </c>
      <c r="B22" s="24" t="s">
        <v>193</v>
      </c>
      <c r="C22" s="25" t="s">
        <v>194</v>
      </c>
      <c r="D22" s="25"/>
      <c r="E22" s="33" t="n">
        <v>0</v>
      </c>
    </row>
    <row r="23" customFormat="false" ht="30" hidden="false" customHeight="true" outlineLevel="0" collapsed="false">
      <c r="A23" s="44"/>
      <c r="B23" s="24" t="s">
        <v>179</v>
      </c>
      <c r="C23" s="25"/>
      <c r="D23" s="25"/>
      <c r="E23" s="33" t="n">
        <v>17</v>
      </c>
    </row>
    <row r="24" customFormat="false" ht="30" hidden="false" customHeight="true" outlineLevel="0" collapsed="false">
      <c r="A24" s="44"/>
      <c r="B24" s="24" t="s">
        <v>178</v>
      </c>
      <c r="C24" s="25"/>
      <c r="D24" s="25"/>
      <c r="E24" s="33" t="n">
        <v>27</v>
      </c>
    </row>
    <row r="25" customFormat="false" ht="30" hidden="false" customHeight="true" outlineLevel="0" collapsed="false">
      <c r="A25" s="44" t="s">
        <v>195</v>
      </c>
      <c r="B25" s="115" t="s">
        <v>65</v>
      </c>
      <c r="C25" s="25" t="s">
        <v>196</v>
      </c>
      <c r="D25" s="25"/>
      <c r="E25" s="116" t="n">
        <v>0</v>
      </c>
    </row>
    <row r="26" customFormat="false" ht="30" hidden="false" customHeight="true" outlineLevel="0" collapsed="false">
      <c r="A26" s="35"/>
      <c r="B26" s="35"/>
      <c r="C26" s="35"/>
      <c r="D26" s="36" t="s">
        <v>39</v>
      </c>
      <c r="E26" s="28" t="n">
        <f aca="false">SUM(E18:E25)</f>
        <v>3760.5</v>
      </c>
    </row>
    <row r="27" customFormat="false" ht="13.5" hidden="false" customHeight="true" outlineLevel="0" collapsed="false">
      <c r="A27" s="3"/>
      <c r="B27" s="3"/>
      <c r="C27" s="3"/>
      <c r="D27" s="48"/>
      <c r="E27" s="49"/>
    </row>
    <row r="28" customFormat="false" ht="30" hidden="false" customHeight="true" outlineLevel="0" collapsed="false">
      <c r="A28" s="19" t="s">
        <v>197</v>
      </c>
      <c r="B28" s="19"/>
      <c r="C28" s="19"/>
      <c r="D28" s="19"/>
      <c r="E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30" hidden="false" customHeight="true" outlineLevel="0" collapsed="false">
      <c r="A29" s="112" t="s">
        <v>4</v>
      </c>
      <c r="B29" s="113" t="s">
        <v>31</v>
      </c>
      <c r="C29" s="108" t="s">
        <v>32</v>
      </c>
      <c r="D29" s="108"/>
      <c r="E29" s="108" t="s">
        <v>33</v>
      </c>
    </row>
    <row r="30" customFormat="false" ht="30" hidden="false" customHeight="true" outlineLevel="0" collapsed="false">
      <c r="A30" s="44" t="s">
        <v>198</v>
      </c>
      <c r="B30" s="24" t="s">
        <v>65</v>
      </c>
      <c r="C30" s="25" t="s">
        <v>196</v>
      </c>
      <c r="D30" s="25"/>
      <c r="E30" s="33" t="n">
        <v>0</v>
      </c>
    </row>
    <row r="31" customFormat="false" ht="30" hidden="false" customHeight="true" outlineLevel="0" collapsed="false">
      <c r="A31" s="44"/>
      <c r="B31" s="24" t="s">
        <v>199</v>
      </c>
      <c r="C31" s="25"/>
      <c r="D31" s="25"/>
      <c r="E31" s="33" t="n">
        <v>270</v>
      </c>
    </row>
    <row r="32" customFormat="false" ht="30" hidden="false" customHeight="true" outlineLevel="0" collapsed="false">
      <c r="A32" s="117" t="s">
        <v>198</v>
      </c>
      <c r="B32" s="24" t="s">
        <v>36</v>
      </c>
      <c r="C32" s="25" t="s">
        <v>37</v>
      </c>
      <c r="D32" s="25"/>
      <c r="E32" s="33" t="n">
        <v>2405</v>
      </c>
    </row>
    <row r="33" customFormat="false" ht="30" hidden="false" customHeight="true" outlineLevel="0" collapsed="false">
      <c r="A33" s="44"/>
      <c r="B33" s="24" t="s">
        <v>200</v>
      </c>
      <c r="C33" s="25"/>
      <c r="D33" s="25"/>
      <c r="E33" s="33" t="n">
        <v>204</v>
      </c>
    </row>
    <row r="34" customFormat="false" ht="30" hidden="false" customHeight="true" outlineLevel="0" collapsed="false">
      <c r="A34" s="44" t="s">
        <v>198</v>
      </c>
      <c r="B34" s="24" t="s">
        <v>201</v>
      </c>
      <c r="C34" s="25"/>
      <c r="D34" s="25"/>
      <c r="E34" s="33" t="n">
        <v>27</v>
      </c>
    </row>
    <row r="35" customFormat="false" ht="30" hidden="false" customHeight="true" outlineLevel="0" collapsed="false">
      <c r="A35" s="44" t="s">
        <v>202</v>
      </c>
      <c r="B35" s="24" t="s">
        <v>203</v>
      </c>
      <c r="C35" s="25"/>
      <c r="D35" s="25"/>
      <c r="E35" s="33" t="n">
        <v>1000</v>
      </c>
    </row>
    <row r="36" customFormat="false" ht="30" hidden="false" customHeight="true" outlineLevel="0" collapsed="false">
      <c r="A36" s="44" t="s">
        <v>204</v>
      </c>
      <c r="B36" s="24" t="s">
        <v>205</v>
      </c>
      <c r="C36" s="25" t="s">
        <v>206</v>
      </c>
      <c r="D36" s="25"/>
      <c r="E36" s="33" t="n">
        <v>100</v>
      </c>
    </row>
    <row r="37" customFormat="false" ht="30" hidden="false" customHeight="true" outlineLevel="0" collapsed="false">
      <c r="A37" s="44" t="s">
        <v>207</v>
      </c>
      <c r="B37" s="24" t="s">
        <v>208</v>
      </c>
      <c r="C37" s="25" t="s">
        <v>209</v>
      </c>
      <c r="D37" s="25"/>
      <c r="E37" s="33" t="n">
        <v>500</v>
      </c>
    </row>
    <row r="38" customFormat="false" ht="30" hidden="false" customHeight="true" outlineLevel="0" collapsed="false">
      <c r="A38" s="44" t="s">
        <v>210</v>
      </c>
      <c r="B38" s="24" t="s">
        <v>211</v>
      </c>
      <c r="C38" s="25" t="s">
        <v>212</v>
      </c>
      <c r="D38" s="25"/>
      <c r="E38" s="33" t="n">
        <v>123.5</v>
      </c>
    </row>
    <row r="39" customFormat="false" ht="30" hidden="false" customHeight="true" outlineLevel="0" collapsed="false">
      <c r="A39" s="44"/>
      <c r="B39" s="24" t="s">
        <v>213</v>
      </c>
      <c r="C39" s="25" t="s">
        <v>214</v>
      </c>
      <c r="D39" s="25"/>
      <c r="E39" s="33" t="n">
        <v>800</v>
      </c>
    </row>
    <row r="40" customFormat="false" ht="30" hidden="false" customHeight="true" outlineLevel="0" collapsed="false">
      <c r="A40" s="35"/>
      <c r="B40" s="35"/>
      <c r="C40" s="35"/>
      <c r="D40" s="36" t="s">
        <v>39</v>
      </c>
      <c r="E40" s="28" t="n">
        <f aca="false">SUM(E30:E39)</f>
        <v>5429.5</v>
      </c>
    </row>
    <row r="41" customFormat="false" ht="13.5" hidden="false" customHeight="true" outlineLevel="0" collapsed="false">
      <c r="A41" s="3"/>
      <c r="B41" s="3"/>
      <c r="C41" s="3"/>
      <c r="D41" s="48"/>
      <c r="E41" s="49"/>
    </row>
    <row r="42" customFormat="false" ht="12.75" hidden="false" customHeight="true" outlineLevel="0" collapsed="false">
      <c r="A42" s="3"/>
      <c r="B42" s="3"/>
      <c r="C42" s="3"/>
      <c r="D42" s="48"/>
      <c r="E42" s="49"/>
    </row>
    <row r="43" customFormat="false" ht="13.5" hidden="false" customHeight="true" outlineLevel="0" collapsed="false">
      <c r="A43" s="3"/>
      <c r="B43" s="3"/>
      <c r="C43" s="3"/>
      <c r="D43" s="48"/>
      <c r="E43" s="49"/>
    </row>
    <row r="44" customFormat="false" ht="13.5" hidden="false" customHeight="true" outlineLevel="0" collapsed="false">
      <c r="A44" s="3"/>
      <c r="B44" s="3"/>
    </row>
    <row r="45" customFormat="false" ht="13.5" hidden="false" customHeight="true" outlineLevel="0" collapsed="false">
      <c r="A45" s="118" t="s">
        <v>215</v>
      </c>
      <c r="B45" s="118"/>
      <c r="C45" s="118"/>
    </row>
    <row r="46" customFormat="false" ht="13.5" hidden="false" customHeight="true" outlineLevel="0" collapsed="false">
      <c r="A46" s="50" t="s">
        <v>31</v>
      </c>
      <c r="B46" s="50" t="s">
        <v>32</v>
      </c>
      <c r="C46" s="51" t="s">
        <v>33</v>
      </c>
      <c r="D46" s="52"/>
    </row>
    <row r="47" customFormat="false" ht="13.5" hidden="false" customHeight="true" outlineLevel="0" collapsed="false">
      <c r="A47" s="53" t="s">
        <v>86</v>
      </c>
      <c r="B47" s="53"/>
      <c r="C47" s="53"/>
    </row>
    <row r="48" customFormat="false" ht="13.5" hidden="false" customHeight="true" outlineLevel="0" collapsed="false">
      <c r="A48" s="44" t="s">
        <v>87</v>
      </c>
      <c r="B48" s="24"/>
      <c r="C48" s="33" t="n">
        <v>204</v>
      </c>
    </row>
    <row r="49" customFormat="false" ht="13.5" hidden="false" customHeight="true" outlineLevel="0" collapsed="false">
      <c r="A49" s="54" t="s">
        <v>51</v>
      </c>
      <c r="B49" s="55"/>
      <c r="C49" s="56" t="n">
        <v>0</v>
      </c>
    </row>
    <row r="50" customFormat="false" ht="13.5" hidden="false" customHeight="true" outlineLevel="0" collapsed="false">
      <c r="A50" s="57" t="s">
        <v>88</v>
      </c>
      <c r="B50" s="57" t="s">
        <v>89</v>
      </c>
      <c r="C50" s="56" t="n">
        <v>207.5</v>
      </c>
    </row>
    <row r="51" customFormat="false" ht="13.5" hidden="false" customHeight="true" outlineLevel="0" collapsed="false">
      <c r="A51" s="58"/>
      <c r="B51" s="44" t="s">
        <v>90</v>
      </c>
      <c r="C51" s="59" t="n">
        <f aca="false">SUM(C48:C50)</f>
        <v>411.5</v>
      </c>
    </row>
    <row r="52" customFormat="false" ht="13.5" hidden="false" customHeight="true" outlineLevel="0" collapsed="false">
      <c r="A52" s="60" t="s">
        <v>91</v>
      </c>
      <c r="B52" s="60"/>
      <c r="C52" s="60"/>
    </row>
    <row r="53" customFormat="false" ht="13.5" hidden="false" customHeight="true" outlineLevel="0" collapsed="false">
      <c r="A53" s="60"/>
      <c r="B53" s="60"/>
      <c r="C53" s="60"/>
    </row>
    <row r="54" customFormat="false" ht="13.5" hidden="false" customHeight="true" outlineLevel="0" collapsed="false">
      <c r="A54" s="24" t="s">
        <v>92</v>
      </c>
      <c r="B54" s="24"/>
      <c r="C54" s="26" t="n">
        <v>0</v>
      </c>
    </row>
    <row r="55" customFormat="false" ht="13.5" hidden="false" customHeight="true" outlineLevel="0" collapsed="false">
      <c r="A55" s="24" t="s">
        <v>93</v>
      </c>
      <c r="B55" s="24"/>
      <c r="C55" s="61" t="n">
        <v>0</v>
      </c>
    </row>
    <row r="56" customFormat="false" ht="13.5" hidden="false" customHeight="true" outlineLevel="0" collapsed="false">
      <c r="A56" s="24" t="s">
        <v>94</v>
      </c>
      <c r="B56" s="24"/>
      <c r="C56" s="61" t="n">
        <v>0</v>
      </c>
    </row>
    <row r="57" customFormat="false" ht="13.5" hidden="false" customHeight="true" outlineLevel="0" collapsed="false">
      <c r="A57" s="24" t="s">
        <v>95</v>
      </c>
      <c r="B57" s="24"/>
      <c r="C57" s="61" t="n">
        <v>0</v>
      </c>
    </row>
    <row r="58" customFormat="false" ht="13.5" hidden="false" customHeight="true" outlineLevel="0" collapsed="false">
      <c r="A58" s="24" t="s">
        <v>216</v>
      </c>
      <c r="B58" s="24"/>
      <c r="C58" s="61" t="n">
        <v>0</v>
      </c>
    </row>
    <row r="59" customFormat="false" ht="13.5" hidden="false" customHeight="true" outlineLevel="0" collapsed="false">
      <c r="A59" s="24"/>
      <c r="B59" s="24" t="s">
        <v>96</v>
      </c>
      <c r="C59" s="61" t="n">
        <f aca="false">SUM(C54:C58)</f>
        <v>0</v>
      </c>
    </row>
    <row r="60" customFormat="false" ht="13.5" hidden="false" customHeight="true" outlineLevel="0" collapsed="false">
      <c r="A60" s="53" t="s">
        <v>97</v>
      </c>
      <c r="B60" s="53"/>
      <c r="C60" s="53"/>
    </row>
    <row r="61" customFormat="false" ht="13.5" hidden="false" customHeight="true" outlineLevel="0" collapsed="false">
      <c r="A61" s="24" t="s">
        <v>98</v>
      </c>
      <c r="B61" s="24" t="s">
        <v>99</v>
      </c>
      <c r="C61" s="33" t="n">
        <v>0</v>
      </c>
    </row>
    <row r="62" customFormat="false" ht="13.5" hidden="false" customHeight="true" outlineLevel="0" collapsed="false">
      <c r="A62" s="24" t="s">
        <v>100</v>
      </c>
      <c r="B62" s="24" t="s">
        <v>101</v>
      </c>
      <c r="C62" s="33" t="n">
        <v>0</v>
      </c>
    </row>
    <row r="63" customFormat="false" ht="13.5" hidden="false" customHeight="true" outlineLevel="0" collapsed="false">
      <c r="A63" s="24"/>
      <c r="B63" s="44" t="s">
        <v>102</v>
      </c>
      <c r="C63" s="33" t="n">
        <f aca="false">SUM(C61:C62)</f>
        <v>0</v>
      </c>
    </row>
    <row r="64" customFormat="false" ht="13.5" hidden="false" customHeight="true" outlineLevel="0" collapsed="false">
      <c r="A64" s="53" t="s">
        <v>103</v>
      </c>
      <c r="B64" s="53"/>
      <c r="C64" s="53"/>
    </row>
    <row r="65" customFormat="false" ht="13.5" hidden="false" customHeight="true" outlineLevel="0" collapsed="false">
      <c r="A65" s="24" t="s">
        <v>104</v>
      </c>
      <c r="B65" s="24" t="s">
        <v>105</v>
      </c>
      <c r="C65" s="26" t="n">
        <v>0</v>
      </c>
    </row>
    <row r="66" customFormat="false" ht="13.5" hidden="false" customHeight="true" outlineLevel="0" collapsed="false">
      <c r="A66" s="55"/>
      <c r="B66" s="54" t="s">
        <v>106</v>
      </c>
      <c r="C66" s="62" t="n">
        <v>0</v>
      </c>
    </row>
    <row r="67" customFormat="false" ht="13.5" hidden="false" customHeight="true" outlineLevel="0" collapsed="false">
      <c r="A67" s="55"/>
      <c r="B67" s="57" t="s">
        <v>107</v>
      </c>
      <c r="C67" s="62" t="n">
        <v>0</v>
      </c>
    </row>
    <row r="68" customFormat="false" ht="13.5" hidden="false" customHeight="true" outlineLevel="0" collapsed="false">
      <c r="A68" s="55"/>
      <c r="B68" s="54" t="s">
        <v>108</v>
      </c>
      <c r="C68" s="62" t="n">
        <f aca="false">SUM(C65:C67)</f>
        <v>0</v>
      </c>
    </row>
    <row r="69" customFormat="false" ht="13.5" hidden="false" customHeight="true" outlineLevel="0" collapsed="false">
      <c r="A69" s="53" t="s">
        <v>109</v>
      </c>
      <c r="B69" s="53"/>
      <c r="C69" s="53"/>
    </row>
    <row r="70" customFormat="false" ht="13.5" hidden="false" customHeight="true" outlineLevel="0" collapsed="false">
      <c r="A70" s="24" t="s">
        <v>110</v>
      </c>
      <c r="B70" s="24" t="s">
        <v>111</v>
      </c>
      <c r="C70" s="26" t="n">
        <v>0</v>
      </c>
    </row>
    <row r="71" customFormat="false" ht="13.5" hidden="false" customHeight="true" outlineLevel="0" collapsed="false">
      <c r="A71" s="55"/>
      <c r="B71" s="54" t="s">
        <v>112</v>
      </c>
      <c r="C71" s="62" t="n">
        <f aca="false">SUM(C70)</f>
        <v>0</v>
      </c>
    </row>
    <row r="72" customFormat="false" ht="13.5" hidden="false" customHeight="true" outlineLevel="0" collapsed="false">
      <c r="A72" s="63" t="s">
        <v>113</v>
      </c>
      <c r="B72" s="63"/>
      <c r="C72" s="63"/>
    </row>
    <row r="73" customFormat="false" ht="33" hidden="false" customHeight="true" outlineLevel="0" collapsed="false">
      <c r="A73" s="24" t="s">
        <v>114</v>
      </c>
      <c r="B73" s="44" t="s">
        <v>115</v>
      </c>
      <c r="C73" s="26" t="n">
        <v>0</v>
      </c>
    </row>
    <row r="74" customFormat="false" ht="33" hidden="false" customHeight="true" outlineLevel="0" collapsed="false">
      <c r="A74" s="24" t="s">
        <v>116</v>
      </c>
      <c r="B74" s="44" t="s">
        <v>117</v>
      </c>
      <c r="C74" s="26" t="n">
        <v>0</v>
      </c>
    </row>
    <row r="75" customFormat="false" ht="23.85" hidden="false" customHeight="false" outlineLevel="0" collapsed="false">
      <c r="A75" s="24" t="s">
        <v>118</v>
      </c>
      <c r="B75" s="44" t="s">
        <v>119</v>
      </c>
      <c r="C75" s="26" t="n">
        <v>0</v>
      </c>
    </row>
    <row r="76" customFormat="false" ht="33" hidden="false" customHeight="true" outlineLevel="0" collapsed="false">
      <c r="A76" s="24" t="s">
        <v>120</v>
      </c>
      <c r="B76" s="44" t="s">
        <v>120</v>
      </c>
      <c r="C76" s="26" t="n">
        <v>0</v>
      </c>
    </row>
    <row r="77" customFormat="false" ht="19.5" hidden="false" customHeight="true" outlineLevel="0" collapsed="false">
      <c r="A77" s="24"/>
      <c r="B77" s="44" t="s">
        <v>23</v>
      </c>
      <c r="C77" s="26" t="n">
        <f aca="false">SUM(C73:C76)</f>
        <v>0</v>
      </c>
    </row>
    <row r="78" customFormat="false" ht="13.5" hidden="false" customHeight="true" outlineLevel="0" collapsed="false">
      <c r="A78" s="64" t="s">
        <v>121</v>
      </c>
      <c r="B78" s="64"/>
      <c r="C78" s="64"/>
    </row>
    <row r="79" customFormat="false" ht="13.5" hidden="false" customHeight="true" outlineLevel="0" collapsed="false">
      <c r="A79" s="57" t="s">
        <v>122</v>
      </c>
      <c r="B79" s="55"/>
      <c r="C79" s="26" t="n">
        <v>0</v>
      </c>
    </row>
    <row r="80" customFormat="false" ht="15" hidden="false" customHeight="true" outlineLevel="0" collapsed="false">
      <c r="A80" s="58" t="s">
        <v>123</v>
      </c>
      <c r="B80" s="58" t="s">
        <v>124</v>
      </c>
      <c r="C80" s="26" t="n">
        <v>0</v>
      </c>
    </row>
    <row r="81" customFormat="false" ht="13.5" hidden="false" customHeight="true" outlineLevel="0" collapsed="false">
      <c r="A81" s="30" t="s">
        <v>65</v>
      </c>
      <c r="B81" s="30" t="s">
        <v>125</v>
      </c>
      <c r="C81" s="26" t="n">
        <v>0</v>
      </c>
    </row>
    <row r="82" customFormat="false" ht="13.5" hidden="false" customHeight="true" outlineLevel="0" collapsed="false">
      <c r="A82" s="24"/>
      <c r="B82" s="44" t="s">
        <v>126</v>
      </c>
      <c r="C82" s="26" t="n">
        <f aca="false">C81</f>
        <v>0</v>
      </c>
    </row>
    <row r="83" customFormat="false" ht="13.5" hidden="false" customHeight="true" outlineLevel="0" collapsed="false">
      <c r="A83" s="65" t="s">
        <v>127</v>
      </c>
      <c r="B83" s="65"/>
      <c r="C83" s="65"/>
    </row>
    <row r="84" customFormat="false" ht="13.5" hidden="false" customHeight="true" outlineLevel="0" collapsed="false">
      <c r="A84" s="66" t="s">
        <v>128</v>
      </c>
      <c r="B84" s="67" t="s">
        <v>129</v>
      </c>
      <c r="C84" s="68" t="n">
        <v>600</v>
      </c>
    </row>
    <row r="85" customFormat="false" ht="13.5" hidden="false" customHeight="true" outlineLevel="0" collapsed="false">
      <c r="A85" s="119" t="s">
        <v>130</v>
      </c>
      <c r="B85" s="120" t="s">
        <v>131</v>
      </c>
      <c r="C85" s="121" t="n">
        <v>68</v>
      </c>
    </row>
    <row r="86" customFormat="false" ht="35.05" hidden="false" customHeight="false" outlineLevel="0" collapsed="false">
      <c r="A86" s="69" t="s">
        <v>132</v>
      </c>
      <c r="B86" s="44" t="s">
        <v>217</v>
      </c>
      <c r="C86" s="70" t="n">
        <v>79</v>
      </c>
    </row>
    <row r="87" customFormat="false" ht="13.5" hidden="false" customHeight="true" outlineLevel="0" collapsed="false">
      <c r="A87" s="54" t="s">
        <v>134</v>
      </c>
      <c r="B87" s="71" t="s">
        <v>218</v>
      </c>
      <c r="C87" s="62" t="n">
        <v>870</v>
      </c>
    </row>
    <row r="88" customFormat="false" ht="13.5" hidden="false" customHeight="true" outlineLevel="0" collapsed="false">
      <c r="A88" s="58"/>
      <c r="B88" s="67" t="s">
        <v>136</v>
      </c>
      <c r="C88" s="72" t="n">
        <f aca="false">SUM(C84:C87)</f>
        <v>1617</v>
      </c>
    </row>
    <row r="89" customFormat="false" ht="13.5" hidden="false" customHeight="true" outlineLevel="0" collapsed="false">
      <c r="A89" s="58"/>
      <c r="B89" s="73" t="s">
        <v>23</v>
      </c>
      <c r="C89" s="72" t="n">
        <f aca="false">C51+C59+C63+C68+C71+C77+C82+C88</f>
        <v>2028.5</v>
      </c>
    </row>
    <row r="90" customFormat="false" ht="13.5" hidden="false" customHeight="true" outlineLevel="0" collapsed="false">
      <c r="A90" s="65" t="s">
        <v>137</v>
      </c>
      <c r="B90" s="65"/>
      <c r="C90" s="65"/>
    </row>
    <row r="91" customFormat="false" ht="13.5" hidden="false" customHeight="true" outlineLevel="0" collapsed="false">
      <c r="A91" s="67" t="s">
        <v>138</v>
      </c>
      <c r="B91" s="67"/>
      <c r="C91" s="122" t="n">
        <f aca="false"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customFormat="false" ht="13.5" hidden="false" customHeight="true" outlineLevel="0" collapsed="false">
      <c r="A92" s="67" t="s">
        <v>139</v>
      </c>
      <c r="B92" s="67"/>
      <c r="C92" s="122" t="n">
        <v>0</v>
      </c>
    </row>
    <row r="93" customFormat="false" ht="13.5" hidden="false" customHeight="true" outlineLevel="0" collapsed="false">
      <c r="A93" s="67" t="s">
        <v>140</v>
      </c>
      <c r="B93" s="67"/>
      <c r="C93" s="122" t="n">
        <f aca="false">IF(('April 2024 - June 2024'!C98)+SUM(E122+E135) &lt; 0,('April 2024 - June 2024'!C98)+SUM(E122+E135), TEXT(('April 2024 - June 2024'!C98)+SUM(E122+E135),"+$0.00"))</f>
        <v>-500</v>
      </c>
    </row>
    <row r="94" customFormat="false" ht="23.85" hidden="false" customHeight="false" outlineLevel="0" collapsed="false">
      <c r="A94" s="44" t="s">
        <v>141</v>
      </c>
      <c r="B94" s="75"/>
      <c r="C94" s="122" t="n">
        <v>0</v>
      </c>
    </row>
    <row r="95" customFormat="false" ht="23.85" hidden="false" customHeight="false" outlineLevel="0" collapsed="false">
      <c r="A95" s="44" t="s">
        <v>142</v>
      </c>
      <c r="B95" s="75"/>
      <c r="C95" s="122" t="n">
        <v>0</v>
      </c>
    </row>
    <row r="96" customFormat="false" ht="13.5" hidden="false" customHeight="true" outlineLevel="0" collapsed="false">
      <c r="A96" s="58"/>
      <c r="B96" s="76" t="s">
        <v>143</v>
      </c>
      <c r="C96" s="74" t="n">
        <f aca="false">C91+C92+C93+C94+C95</f>
        <v>-8403</v>
      </c>
    </row>
    <row r="97" customFormat="false" ht="13.5" hidden="false" customHeight="true" outlineLevel="0" collapsed="false">
      <c r="A97" s="24"/>
      <c r="B97" s="27" t="s">
        <v>144</v>
      </c>
      <c r="C97" s="77" t="n">
        <f aca="false">C89</f>
        <v>2028.5</v>
      </c>
      <c r="H97" s="78"/>
    </row>
    <row r="98" customFormat="false" ht="13.5" hidden="false" customHeight="true" outlineLevel="0" collapsed="false">
      <c r="A98" s="3"/>
      <c r="B98" s="3"/>
    </row>
    <row r="99" customFormat="false" ht="13.5" hidden="false" customHeight="true" outlineLevel="0" collapsed="false">
      <c r="A99" s="3"/>
      <c r="B99" s="3"/>
    </row>
    <row r="100" customFormat="false" ht="13.5" hidden="false" customHeight="true" outlineLevel="0" collapsed="false">
      <c r="A100" s="79" t="s">
        <v>219</v>
      </c>
      <c r="B100" s="79"/>
      <c r="C100" s="79"/>
      <c r="D100" s="79"/>
      <c r="E100" s="79"/>
    </row>
    <row r="101" customFormat="false" ht="13.5" hidden="false" customHeight="true" outlineLevel="0" collapsed="false">
      <c r="A101" s="80" t="s">
        <v>146</v>
      </c>
      <c r="B101" s="80"/>
      <c r="C101" s="80" t="s">
        <v>32</v>
      </c>
      <c r="D101" s="80"/>
      <c r="E101" s="81" t="s">
        <v>33</v>
      </c>
    </row>
    <row r="102" customFormat="false" ht="13.5" hidden="false" customHeight="true" outlineLevel="0" collapsed="false">
      <c r="A102" s="88" t="s">
        <v>127</v>
      </c>
      <c r="B102" s="88"/>
      <c r="C102" s="95" t="s">
        <v>220</v>
      </c>
      <c r="D102" s="95"/>
      <c r="E102" s="92" t="n">
        <v>1000</v>
      </c>
    </row>
    <row r="103" customFormat="false" ht="13.5" hidden="false" customHeight="true" outlineLevel="0" collapsed="false">
      <c r="A103" s="88"/>
      <c r="B103" s="88"/>
      <c r="C103" s="95" t="s">
        <v>221</v>
      </c>
      <c r="D103" s="95"/>
      <c r="E103" s="92" t="n">
        <v>0</v>
      </c>
    </row>
    <row r="104" customFormat="false" ht="13.5" hidden="false" customHeight="true" outlineLevel="0" collapsed="false">
      <c r="A104" s="88"/>
      <c r="B104" s="88"/>
      <c r="C104" s="95" t="s">
        <v>222</v>
      </c>
      <c r="D104" s="95"/>
      <c r="E104" s="92" t="n">
        <v>788</v>
      </c>
    </row>
    <row r="105" customFormat="false" ht="13.5" hidden="false" customHeight="true" outlineLevel="0" collapsed="false">
      <c r="A105" s="88"/>
      <c r="B105" s="88"/>
      <c r="C105" s="95" t="s">
        <v>223</v>
      </c>
      <c r="D105" s="95"/>
      <c r="E105" s="92" t="n">
        <v>318</v>
      </c>
    </row>
    <row r="106" customFormat="false" ht="13.5" hidden="false" customHeight="true" outlineLevel="0" collapsed="false">
      <c r="A106" s="88"/>
      <c r="B106" s="88"/>
      <c r="C106" s="95" t="s">
        <v>224</v>
      </c>
      <c r="D106" s="95"/>
      <c r="E106" s="92" t="n">
        <v>600</v>
      </c>
    </row>
    <row r="107" customFormat="false" ht="13.5" hidden="false" customHeight="true" outlineLevel="0" collapsed="false">
      <c r="A107" s="88"/>
      <c r="B107" s="88"/>
      <c r="C107" s="95" t="s">
        <v>225</v>
      </c>
      <c r="D107" s="95"/>
      <c r="E107" s="92" t="n">
        <v>264</v>
      </c>
    </row>
    <row r="108" customFormat="false" ht="13.5" hidden="false" customHeight="true" outlineLevel="0" collapsed="false">
      <c r="A108" s="88"/>
      <c r="B108" s="88"/>
      <c r="C108" s="95" t="s">
        <v>226</v>
      </c>
      <c r="D108" s="95"/>
      <c r="E108" s="92" t="n">
        <v>60</v>
      </c>
    </row>
    <row r="109" customFormat="false" ht="13.5" hidden="false" customHeight="true" outlineLevel="0" collapsed="false">
      <c r="A109" s="88"/>
      <c r="B109" s="88"/>
      <c r="C109" s="95" t="s">
        <v>227</v>
      </c>
      <c r="D109" s="95"/>
      <c r="E109" s="92" t="n">
        <v>900</v>
      </c>
    </row>
    <row r="110" customFormat="false" ht="13.5" hidden="false" customHeight="true" outlineLevel="0" collapsed="false">
      <c r="A110" s="88"/>
      <c r="B110" s="88"/>
      <c r="C110" s="95" t="s">
        <v>228</v>
      </c>
      <c r="D110" s="95"/>
      <c r="E110" s="92" t="n">
        <v>204</v>
      </c>
    </row>
    <row r="111" customFormat="false" ht="13.5" hidden="false" customHeight="true" outlineLevel="0" collapsed="false">
      <c r="A111" s="88"/>
      <c r="B111" s="88"/>
      <c r="C111" s="95" t="s">
        <v>229</v>
      </c>
      <c r="D111" s="95"/>
      <c r="E111" s="92" t="n">
        <v>207.5</v>
      </c>
    </row>
    <row r="112" customFormat="false" ht="13.5" hidden="false" customHeight="true" outlineLevel="0" collapsed="false">
      <c r="A112" s="88"/>
      <c r="B112" s="88"/>
      <c r="C112" s="123" t="s">
        <v>230</v>
      </c>
      <c r="D112" s="123"/>
      <c r="E112" s="92" t="n">
        <v>139.28</v>
      </c>
    </row>
    <row r="113" customFormat="false" ht="13.5" hidden="false" customHeight="true" outlineLevel="0" collapsed="false">
      <c r="A113" s="82" t="s">
        <v>147</v>
      </c>
      <c r="B113" s="82"/>
      <c r="C113" s="89"/>
      <c r="D113" s="89"/>
      <c r="E113" s="124" t="n">
        <f aca="false">C97</f>
        <v>2028.5</v>
      </c>
    </row>
    <row r="114" customFormat="false" ht="13.5" hidden="false" customHeight="true" outlineLevel="0" collapsed="false">
      <c r="C114" s="125" t="s">
        <v>148</v>
      </c>
      <c r="D114" s="125"/>
      <c r="E114" s="86" t="n">
        <f aca="false">('April 2024 - June 2024'!E140+E14)-SUM(E102:E113)</f>
        <v>499.839999999999</v>
      </c>
    </row>
    <row r="115" customFormat="false" ht="13.5" hidden="false" customHeight="true" outlineLevel="0" collapsed="false"/>
    <row r="116" customFormat="false" ht="13.5" hidden="false" customHeight="true" outlineLevel="0" collapsed="false">
      <c r="A116" s="79" t="s">
        <v>231</v>
      </c>
      <c r="B116" s="79"/>
      <c r="C116" s="79"/>
      <c r="D116" s="79"/>
      <c r="E116" s="79"/>
    </row>
    <row r="117" customFormat="false" ht="13.5" hidden="false" customHeight="true" outlineLevel="0" collapsed="false">
      <c r="A117" s="79" t="s">
        <v>146</v>
      </c>
      <c r="B117" s="79"/>
      <c r="C117" s="79" t="s">
        <v>32</v>
      </c>
      <c r="D117" s="79"/>
      <c r="E117" s="87" t="s">
        <v>33</v>
      </c>
    </row>
    <row r="118" customFormat="false" ht="13.5" hidden="false" customHeight="true" outlineLevel="0" collapsed="false">
      <c r="A118" s="102" t="s">
        <v>232</v>
      </c>
      <c r="B118" s="102"/>
      <c r="C118" s="126"/>
      <c r="D118" s="126"/>
      <c r="E118" s="127" t="n">
        <f aca="false">E114</f>
        <v>499.839999999999</v>
      </c>
    </row>
    <row r="119" customFormat="false" ht="13.5" hidden="false" customHeight="true" outlineLevel="0" collapsed="false">
      <c r="A119" s="88" t="s">
        <v>127</v>
      </c>
      <c r="B119" s="88"/>
      <c r="C119" s="128" t="s">
        <v>233</v>
      </c>
      <c r="D119" s="128"/>
      <c r="E119" s="129" t="n">
        <v>72</v>
      </c>
    </row>
    <row r="120" customFormat="false" ht="13.5" hidden="false" customHeight="true" outlineLevel="0" collapsed="false">
      <c r="A120" s="88"/>
      <c r="B120" s="88"/>
      <c r="C120" s="128" t="s">
        <v>234</v>
      </c>
      <c r="D120" s="128"/>
      <c r="E120" s="129" t="n">
        <v>55.3</v>
      </c>
    </row>
    <row r="121" customFormat="false" ht="13.5" hidden="false" customHeight="true" outlineLevel="0" collapsed="false">
      <c r="A121" s="88"/>
      <c r="B121" s="88"/>
      <c r="C121" s="95" t="s">
        <v>235</v>
      </c>
      <c r="D121" s="95"/>
      <c r="E121" s="130" t="n">
        <v>0</v>
      </c>
    </row>
    <row r="122" customFormat="false" ht="13.5" hidden="false" customHeight="true" outlineLevel="0" collapsed="false">
      <c r="A122" s="88"/>
      <c r="B122" s="88"/>
      <c r="C122" s="95" t="s">
        <v>236</v>
      </c>
      <c r="D122" s="95"/>
      <c r="E122" s="92" t="n">
        <v>500</v>
      </c>
    </row>
    <row r="123" customFormat="false" ht="13.5" hidden="false" customHeight="true" outlineLevel="0" collapsed="false">
      <c r="A123" s="88"/>
      <c r="B123" s="88"/>
      <c r="C123" s="95" t="s">
        <v>237</v>
      </c>
      <c r="D123" s="95"/>
      <c r="E123" s="92" t="n">
        <v>85</v>
      </c>
    </row>
    <row r="124" customFormat="false" ht="13.5" hidden="false" customHeight="true" outlineLevel="0" collapsed="false">
      <c r="A124" s="88"/>
      <c r="B124" s="88"/>
      <c r="C124" s="95" t="s">
        <v>238</v>
      </c>
      <c r="D124" s="95"/>
      <c r="E124" s="92" t="n">
        <v>630</v>
      </c>
    </row>
    <row r="125" customFormat="false" ht="13.5" hidden="false" customHeight="true" outlineLevel="0" collapsed="false">
      <c r="A125" s="88"/>
      <c r="B125" s="88"/>
      <c r="C125" s="123" t="s">
        <v>239</v>
      </c>
      <c r="D125" s="123"/>
      <c r="E125" s="92" t="n">
        <v>464.47</v>
      </c>
    </row>
    <row r="126" customFormat="false" ht="13.5" hidden="false" customHeight="true" outlineLevel="0" collapsed="false">
      <c r="A126" s="82" t="s">
        <v>147</v>
      </c>
      <c r="B126" s="82"/>
      <c r="C126" s="83"/>
      <c r="D126" s="83"/>
      <c r="E126" s="98" t="n">
        <f aca="false">C97</f>
        <v>2028.5</v>
      </c>
    </row>
    <row r="127" customFormat="false" ht="13.5" hidden="false" customHeight="true" outlineLevel="0" collapsed="false">
      <c r="C127" s="99" t="s">
        <v>158</v>
      </c>
      <c r="D127" s="99"/>
      <c r="E127" s="86" t="n">
        <f aca="false">(E118+E26)-SUM(E119:E126)</f>
        <v>425.069999999999</v>
      </c>
    </row>
    <row r="128" customFormat="false" ht="13.5" hidden="false" customHeight="true" outlineLevel="0" collapsed="false">
      <c r="A128" s="100"/>
      <c r="B128" s="100"/>
      <c r="C128" s="100"/>
      <c r="D128" s="100"/>
      <c r="E128" s="100"/>
    </row>
    <row r="129" customFormat="false" ht="17.25" hidden="false" customHeight="true" outlineLevel="0" collapsed="false">
      <c r="A129" s="100"/>
      <c r="B129" s="100"/>
      <c r="C129" s="100"/>
      <c r="D129" s="100"/>
      <c r="E129" s="100"/>
    </row>
    <row r="130" customFormat="false" ht="15" hidden="false" customHeight="false" outlineLevel="0" collapsed="false">
      <c r="A130" s="101" t="s">
        <v>240</v>
      </c>
      <c r="B130" s="101"/>
      <c r="C130" s="101"/>
      <c r="D130" s="101"/>
      <c r="E130" s="101"/>
      <c r="G130" s="131" t="s">
        <v>241</v>
      </c>
      <c r="H130" s="132" t="n">
        <v>206.5</v>
      </c>
    </row>
    <row r="131" customFormat="false" ht="46.25" hidden="false" customHeight="false" outlineLevel="0" collapsed="false">
      <c r="A131" s="79" t="s">
        <v>146</v>
      </c>
      <c r="B131" s="79"/>
      <c r="C131" s="79" t="s">
        <v>32</v>
      </c>
      <c r="D131" s="79"/>
      <c r="E131" s="87" t="s">
        <v>33</v>
      </c>
      <c r="G131" s="133" t="s">
        <v>242</v>
      </c>
      <c r="H131" s="134" t="n">
        <f aca="false">330-H130</f>
        <v>123.5</v>
      </c>
    </row>
    <row r="132" customFormat="false" ht="13.5" hidden="false" customHeight="true" outlineLevel="0" collapsed="false">
      <c r="A132" s="102" t="s">
        <v>243</v>
      </c>
      <c r="B132" s="102"/>
      <c r="C132" s="89"/>
      <c r="D132" s="89"/>
      <c r="E132" s="86" t="n">
        <f aca="false">E127</f>
        <v>425.069999999999</v>
      </c>
    </row>
    <row r="133" customFormat="false" ht="13.5" hidden="false" customHeight="true" outlineLevel="0" collapsed="false">
      <c r="A133" s="88" t="s">
        <v>127</v>
      </c>
      <c r="B133" s="88"/>
      <c r="C133" s="135" t="s">
        <v>244</v>
      </c>
      <c r="D133" s="135"/>
      <c r="E133" s="94" t="n">
        <v>130.84</v>
      </c>
    </row>
    <row r="134" customFormat="false" ht="13.5" hidden="false" customHeight="true" outlineLevel="0" collapsed="false">
      <c r="A134" s="88"/>
      <c r="B134" s="88"/>
      <c r="C134" s="96" t="s">
        <v>245</v>
      </c>
      <c r="D134" s="96"/>
      <c r="E134" s="92" t="n">
        <v>1150</v>
      </c>
    </row>
    <row r="135" customFormat="false" ht="13.5" hidden="false" customHeight="true" outlineLevel="0" collapsed="false">
      <c r="A135" s="88"/>
      <c r="B135" s="88"/>
      <c r="C135" s="96" t="s">
        <v>246</v>
      </c>
      <c r="D135" s="96"/>
      <c r="E135" s="92" t="n">
        <v>500</v>
      </c>
    </row>
    <row r="136" customFormat="false" ht="13.5" hidden="false" customHeight="true" outlineLevel="0" collapsed="false">
      <c r="A136" s="88"/>
      <c r="B136" s="88"/>
      <c r="C136" s="96" t="s">
        <v>247</v>
      </c>
      <c r="D136" s="96"/>
      <c r="E136" s="92" t="n">
        <v>30</v>
      </c>
    </row>
    <row r="137" customFormat="false" ht="13.5" hidden="false" customHeight="true" outlineLevel="0" collapsed="false">
      <c r="A137" s="88"/>
      <c r="B137" s="88"/>
      <c r="C137" s="96" t="s">
        <v>248</v>
      </c>
      <c r="D137" s="96"/>
      <c r="E137" s="106" t="n">
        <v>60</v>
      </c>
    </row>
    <row r="138" customFormat="false" ht="147" hidden="false" customHeight="true" outlineLevel="0" collapsed="false">
      <c r="A138" s="88"/>
      <c r="B138" s="88"/>
      <c r="C138" s="104" t="s">
        <v>249</v>
      </c>
      <c r="D138" s="104"/>
      <c r="E138" s="106" t="n">
        <v>1043.02</v>
      </c>
    </row>
    <row r="139" customFormat="false" ht="21" hidden="false" customHeight="true" outlineLevel="0" collapsed="false">
      <c r="A139" s="88"/>
      <c r="B139" s="88"/>
      <c r="C139" s="104" t="s">
        <v>226</v>
      </c>
      <c r="D139" s="104"/>
      <c r="E139" s="106" t="n">
        <v>600</v>
      </c>
    </row>
    <row r="140" customFormat="false" ht="18.75" hidden="false" customHeight="true" outlineLevel="0" collapsed="false">
      <c r="A140" s="88"/>
      <c r="B140" s="88"/>
      <c r="C140" s="136" t="s">
        <v>250</v>
      </c>
      <c r="D140" s="136"/>
      <c r="E140" s="106" t="n">
        <v>9.5</v>
      </c>
    </row>
    <row r="141" customFormat="false" ht="13.5" hidden="false" customHeight="true" outlineLevel="0" collapsed="false">
      <c r="A141" s="82" t="s">
        <v>147</v>
      </c>
      <c r="B141" s="82"/>
      <c r="C141" s="137"/>
      <c r="D141" s="137"/>
      <c r="E141" s="98" t="n">
        <f aca="false">C97</f>
        <v>2028.5</v>
      </c>
    </row>
    <row r="142" customFormat="false" ht="15" hidden="false" customHeight="false" outlineLevel="0" collapsed="false">
      <c r="C142" s="99" t="s">
        <v>158</v>
      </c>
      <c r="D142" s="99"/>
      <c r="E142" s="92" t="n">
        <f aca="false">(E40+E132)-SUM(E133:E141)</f>
        <v>302.71</v>
      </c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  <row r="1054" customFormat="false" ht="13.5" hidden="false" customHeight="true" outlineLevel="0" collapsed="false">
      <c r="A1054" s="3"/>
      <c r="B1054" s="3"/>
    </row>
    <row r="1055" customFormat="false" ht="13.5" hidden="false" customHeight="true" outlineLevel="0" collapsed="false">
      <c r="A1055" s="3"/>
      <c r="B1055" s="3"/>
    </row>
  </sheetData>
  <mergeCells count="90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A45:C45"/>
    <mergeCell ref="A47:C47"/>
    <mergeCell ref="A52:C53"/>
    <mergeCell ref="A60:C60"/>
    <mergeCell ref="A64:C64"/>
    <mergeCell ref="A69:C69"/>
    <mergeCell ref="A72:C72"/>
    <mergeCell ref="A78:C78"/>
    <mergeCell ref="A83:C83"/>
    <mergeCell ref="A90:C90"/>
    <mergeCell ref="A100:E100"/>
    <mergeCell ref="A101:B101"/>
    <mergeCell ref="C101:D101"/>
    <mergeCell ref="A102:B112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A113:B113"/>
    <mergeCell ref="C113:D113"/>
    <mergeCell ref="C114:D114"/>
    <mergeCell ref="A116:E116"/>
    <mergeCell ref="A117:B117"/>
    <mergeCell ref="C117:D117"/>
    <mergeCell ref="A118:B118"/>
    <mergeCell ref="C118:D118"/>
    <mergeCell ref="A119:B125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33:B140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A141:B141"/>
    <mergeCell ref="C141:D141"/>
    <mergeCell ref="C142:D142"/>
  </mergeCells>
  <conditionalFormatting sqref="C91:C95">
    <cfRule type="cellIs" priority="2" operator="lessThan" aboveAverage="0" equalAverage="0" bottom="0" percent="0" rank="0" text="" dxfId="17">
      <formula>0</formula>
    </cfRule>
    <cfRule type="cellIs" priority="3" operator="greaterThanOrEqual" aboveAverage="0" equalAverage="0" bottom="0" percent="0" rank="0" text="" dxfId="18">
      <formula>0</formula>
    </cfRule>
  </conditionalFormatting>
  <conditionalFormatting sqref="C5">
    <cfRule type="cellIs" priority="4" operator="lessThan" aboveAverage="0" equalAverage="0" bottom="0" percent="0" rank="0" text="" dxfId="19">
      <formula>0</formula>
    </cfRule>
    <cfRule type="cellIs" priority="5" operator="greaterThanOrEqual" aboveAverage="0" equalAverage="0" bottom="0" percent="0" rank="0" text="" dxfId="20">
      <formula>0</formula>
    </cfRule>
  </conditionalFormatting>
  <conditionalFormatting sqref="C3">
    <cfRule type="cellIs" priority="6" operator="lessThan" aboveAverage="0" equalAverage="0" bottom="0" percent="0" rank="0" text="" dxfId="21">
      <formula>0</formula>
    </cfRule>
  </conditionalFormatting>
  <conditionalFormatting sqref="E142">
    <cfRule type="cellIs" priority="7" operator="greaterThanOrEqual" aboveAverage="0" equalAverage="0" bottom="0" percent="0" rank="0" text="" dxfId="22">
      <formula>0</formula>
    </cfRule>
    <cfRule type="cellIs" priority="8" operator="lessThan" aboveAverage="0" equalAverage="0" bottom="0" percent="0" rank="0" text="" dxfId="23">
      <formula>0</formula>
    </cfRule>
  </conditionalFormatting>
  <conditionalFormatting sqref="E132">
    <cfRule type="cellIs" priority="9" operator="greaterThanOrEqual" aboveAverage="0" equalAverage="0" bottom="0" percent="0" rank="0" text="" dxfId="24">
      <formula>0</formula>
    </cfRule>
    <cfRule type="cellIs" priority="10" operator="lessThan" aboveAverage="0" equalAverage="0" bottom="0" percent="0" rank="0" text="" dxfId="25">
      <formula>0</formula>
    </cfRule>
  </conditionalFormatting>
  <conditionalFormatting sqref="E118">
    <cfRule type="cellIs" priority="11" operator="greaterThanOrEqual" aboveAverage="0" equalAverage="0" bottom="0" percent="0" rank="0" text="" dxfId="26">
      <formula>0</formula>
    </cfRule>
    <cfRule type="cellIs" priority="12" operator="lessThan" aboveAverage="0" equalAverage="0" bottom="0" percent="0" rank="0" text="" dxfId="27">
      <formula>0</formula>
    </cfRule>
  </conditionalFormatting>
  <conditionalFormatting sqref="E127">
    <cfRule type="cellIs" priority="13" operator="greaterThanOrEqual" aboveAverage="0" equalAverage="0" bottom="0" percent="0" rank="0" text="" dxfId="28">
      <formula>0</formula>
    </cfRule>
    <cfRule type="cellIs" priority="14" operator="lessThan" aboveAverage="0" equalAverage="0" bottom="0" percent="0" rank="0" text="" dxfId="29">
      <formula>0</formula>
    </cfRule>
  </conditionalFormatting>
  <conditionalFormatting sqref="E114">
    <cfRule type="cellIs" priority="15" operator="greaterThanOrEqual" aboveAverage="0" equalAverage="0" bottom="0" percent="0" rank="0" text="" dxfId="30">
      <formula>0</formula>
    </cfRule>
    <cfRule type="cellIs" priority="16" operator="lessThan" aboveAverage="0" equalAverage="0" bottom="0" percent="0" rank="0" text="" dxfId="3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C105" activeCellId="0" sqref="C10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251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E118</f>
        <v>2792.71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2792.71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C88</f>
        <v>-7003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252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253</v>
      </c>
      <c r="B10" s="24" t="s">
        <v>65</v>
      </c>
      <c r="C10" s="25" t="s">
        <v>196</v>
      </c>
      <c r="D10" s="25"/>
      <c r="E10" s="26" t="n">
        <v>0</v>
      </c>
    </row>
    <row r="11" customFormat="false" ht="17.25" hidden="false" customHeight="true" outlineLevel="0" collapsed="false">
      <c r="A11" s="44" t="s">
        <v>254</v>
      </c>
      <c r="B11" s="24" t="s">
        <v>255</v>
      </c>
      <c r="C11" s="88" t="s">
        <v>256</v>
      </c>
      <c r="D11" s="88"/>
      <c r="E11" s="33" t="n">
        <v>78</v>
      </c>
    </row>
    <row r="12" customFormat="false" ht="17.25" hidden="false" customHeight="true" outlineLevel="0" collapsed="false">
      <c r="A12" s="44" t="s">
        <v>257</v>
      </c>
      <c r="B12" s="24" t="s">
        <v>88</v>
      </c>
      <c r="C12" s="88" t="s">
        <v>258</v>
      </c>
      <c r="D12" s="88"/>
      <c r="E12" s="33" t="n">
        <v>174</v>
      </c>
    </row>
    <row r="13" customFormat="false" ht="18.75" hidden="false" customHeight="true" outlineLevel="0" collapsed="false">
      <c r="A13" s="44" t="s">
        <v>257</v>
      </c>
      <c r="B13" s="24" t="s">
        <v>259</v>
      </c>
      <c r="C13" s="40" t="s">
        <v>37</v>
      </c>
      <c r="D13" s="40"/>
      <c r="E13" s="33" t="n">
        <v>68</v>
      </c>
    </row>
    <row r="14" customFormat="false" ht="15.75" hidden="false" customHeight="true" outlineLevel="0" collapsed="false">
      <c r="A14" s="44" t="s">
        <v>260</v>
      </c>
      <c r="B14" s="24" t="s">
        <v>259</v>
      </c>
      <c r="C14" s="40" t="s">
        <v>37</v>
      </c>
      <c r="D14" s="40"/>
      <c r="E14" s="33" t="n">
        <v>68</v>
      </c>
    </row>
    <row r="15" customFormat="false" ht="12.75" hidden="false" customHeight="true" outlineLevel="0" collapsed="false">
      <c r="A15" s="44" t="s">
        <v>261</v>
      </c>
      <c r="B15" s="24" t="s">
        <v>36</v>
      </c>
      <c r="C15" s="25" t="s">
        <v>37</v>
      </c>
      <c r="D15" s="25"/>
      <c r="E15" s="33" t="n">
        <v>2405</v>
      </c>
    </row>
    <row r="16" customFormat="false" ht="13.5" hidden="false" customHeight="true" outlineLevel="0" collapsed="false">
      <c r="A16" s="3"/>
      <c r="B16" s="3"/>
      <c r="C16" s="35"/>
      <c r="D16" s="36" t="s">
        <v>39</v>
      </c>
      <c r="E16" s="28" t="n">
        <f aca="false">SUM(E10:E15)</f>
        <v>2793</v>
      </c>
    </row>
    <row r="17" customFormat="false" ht="13.5" hidden="false" customHeight="true" outlineLevel="0" collapsed="false">
      <c r="A17" s="3"/>
      <c r="B17" s="3"/>
    </row>
    <row r="18" customFormat="false" ht="13.5" hidden="false" customHeight="true" outlineLevel="0" collapsed="false">
      <c r="A18" s="19" t="s">
        <v>262</v>
      </c>
      <c r="B18" s="19"/>
      <c r="C18" s="19"/>
      <c r="D18" s="19"/>
      <c r="E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customFormat="false" ht="12.75" hidden="false" customHeight="true" outlineLevel="0" collapsed="false">
      <c r="A19" s="21" t="s">
        <v>4</v>
      </c>
      <c r="B19" s="22" t="s">
        <v>31</v>
      </c>
      <c r="C19" s="23" t="s">
        <v>32</v>
      </c>
      <c r="D19" s="23"/>
      <c r="E19" s="23" t="s">
        <v>33</v>
      </c>
    </row>
    <row r="20" customFormat="false" ht="12.75" hidden="false" customHeight="true" outlineLevel="0" collapsed="false">
      <c r="A20" s="54" t="s">
        <v>263</v>
      </c>
      <c r="B20" s="57" t="s">
        <v>65</v>
      </c>
      <c r="C20" s="110" t="s">
        <v>196</v>
      </c>
      <c r="D20" s="110"/>
      <c r="E20" s="56" t="n">
        <v>0</v>
      </c>
    </row>
    <row r="21" customFormat="false" ht="17.25" hidden="false" customHeight="true" outlineLevel="0" collapsed="false">
      <c r="A21" s="44" t="s">
        <v>264</v>
      </c>
      <c r="B21" s="24" t="s">
        <v>259</v>
      </c>
      <c r="C21" s="40" t="s">
        <v>37</v>
      </c>
      <c r="D21" s="40"/>
      <c r="E21" s="33" t="n">
        <v>68</v>
      </c>
    </row>
    <row r="22" customFormat="false" ht="12.75" hidden="false" customHeight="true" outlineLevel="0" collapsed="false">
      <c r="A22" s="44" t="s">
        <v>265</v>
      </c>
      <c r="B22" s="24" t="s">
        <v>36</v>
      </c>
      <c r="C22" s="25" t="s">
        <v>37</v>
      </c>
      <c r="D22" s="25"/>
      <c r="E22" s="33" t="n">
        <v>2405</v>
      </c>
    </row>
    <row r="23" customFormat="false" ht="12.75" hidden="false" customHeight="true" outlineLevel="0" collapsed="false">
      <c r="A23" s="44" t="s">
        <v>266</v>
      </c>
      <c r="B23" s="24" t="s">
        <v>267</v>
      </c>
      <c r="C23" s="25" t="s">
        <v>37</v>
      </c>
      <c r="D23" s="25"/>
      <c r="E23" s="33" t="n">
        <v>900</v>
      </c>
    </row>
    <row r="24" customFormat="false" ht="12.75" hidden="false" customHeight="true" outlineLevel="0" collapsed="false">
      <c r="A24" s="3"/>
      <c r="B24" s="3"/>
      <c r="C24" s="3"/>
      <c r="D24" s="27" t="s">
        <v>39</v>
      </c>
      <c r="E24" s="138" t="n">
        <f aca="false">SUM(E20:E23)</f>
        <v>3373</v>
      </c>
    </row>
    <row r="25" customFormat="false" ht="13.5" hidden="false" customHeight="true" outlineLevel="0" collapsed="false">
      <c r="A25" s="3"/>
      <c r="B25" s="3"/>
      <c r="C25" s="3"/>
      <c r="D25" s="48"/>
      <c r="E25" s="49"/>
    </row>
    <row r="26" customFormat="false" ht="13.5" hidden="false" customHeight="true" outlineLevel="0" collapsed="false">
      <c r="A26" s="19" t="s">
        <v>268</v>
      </c>
      <c r="B26" s="19"/>
      <c r="C26" s="19"/>
      <c r="D26" s="19"/>
      <c r="E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customFormat="false" ht="12.75" hidden="false" customHeight="true" outlineLevel="0" collapsed="false">
      <c r="A27" s="112" t="s">
        <v>4</v>
      </c>
      <c r="B27" s="113" t="s">
        <v>31</v>
      </c>
      <c r="C27" s="108" t="s">
        <v>32</v>
      </c>
      <c r="D27" s="108"/>
      <c r="E27" s="108" t="s">
        <v>33</v>
      </c>
    </row>
    <row r="28" customFormat="false" ht="12.75" hidden="false" customHeight="true" outlineLevel="0" collapsed="false">
      <c r="A28" s="44" t="s">
        <v>269</v>
      </c>
      <c r="B28" s="24" t="s">
        <v>65</v>
      </c>
      <c r="C28" s="25" t="s">
        <v>196</v>
      </c>
      <c r="D28" s="25"/>
      <c r="E28" s="33" t="n">
        <v>0</v>
      </c>
    </row>
    <row r="29" customFormat="false" ht="12.75" hidden="false" customHeight="true" outlineLevel="0" collapsed="false">
      <c r="A29" s="44" t="s">
        <v>270</v>
      </c>
      <c r="B29" s="24" t="s">
        <v>259</v>
      </c>
      <c r="C29" s="25" t="s">
        <v>37</v>
      </c>
      <c r="D29" s="25"/>
      <c r="E29" s="33" t="n">
        <v>68</v>
      </c>
    </row>
    <row r="30" customFormat="false" ht="12.75" hidden="false" customHeight="true" outlineLevel="0" collapsed="false">
      <c r="A30" s="44" t="s">
        <v>271</v>
      </c>
      <c r="B30" s="24" t="s">
        <v>36</v>
      </c>
      <c r="C30" s="25" t="s">
        <v>37</v>
      </c>
      <c r="D30" s="25"/>
      <c r="E30" s="33" t="n">
        <v>2405</v>
      </c>
    </row>
    <row r="31" customFormat="false" ht="12.75" hidden="false" customHeight="true" outlineLevel="0" collapsed="false">
      <c r="A31" s="44" t="s">
        <v>272</v>
      </c>
      <c r="B31" s="24" t="s">
        <v>267</v>
      </c>
      <c r="C31" s="25" t="s">
        <v>37</v>
      </c>
      <c r="D31" s="25"/>
      <c r="E31" s="33" t="n">
        <v>900</v>
      </c>
    </row>
    <row r="32" customFormat="false" ht="12.75" hidden="false" customHeight="true" outlineLevel="0" collapsed="false">
      <c r="A32" s="35"/>
      <c r="B32" s="35"/>
      <c r="C32" s="35"/>
      <c r="D32" s="36" t="s">
        <v>39</v>
      </c>
      <c r="E32" s="28" t="n">
        <f aca="false">SUM(E28:E31)</f>
        <v>3373</v>
      </c>
    </row>
    <row r="33" customFormat="false" ht="13.5" hidden="false" customHeight="true" outlineLevel="0" collapsed="false">
      <c r="A33" s="3"/>
      <c r="B33" s="3"/>
      <c r="C33" s="3"/>
      <c r="D33" s="48"/>
      <c r="E33" s="49"/>
    </row>
    <row r="34" customFormat="false" ht="12.75" hidden="false" customHeight="true" outlineLevel="0" collapsed="false">
      <c r="A34" s="3"/>
      <c r="B34" s="3"/>
      <c r="C34" s="3"/>
      <c r="D34" s="48"/>
      <c r="E34" s="49"/>
    </row>
    <row r="35" customFormat="false" ht="13.5" hidden="false" customHeight="true" outlineLevel="0" collapsed="false">
      <c r="A35" s="3"/>
      <c r="B35" s="3"/>
      <c r="C35" s="3"/>
      <c r="D35" s="48"/>
      <c r="E35" s="49"/>
    </row>
    <row r="36" customFormat="false" ht="13.5" hidden="false" customHeight="true" outlineLevel="0" collapsed="false">
      <c r="A36" s="3"/>
      <c r="B36" s="3"/>
    </row>
    <row r="37" customFormat="false" ht="13.5" hidden="false" customHeight="true" outlineLevel="0" collapsed="false">
      <c r="A37" s="118" t="s">
        <v>273</v>
      </c>
      <c r="B37" s="118"/>
      <c r="C37" s="118"/>
    </row>
    <row r="38" customFormat="false" ht="13.5" hidden="false" customHeight="true" outlineLevel="0" collapsed="false">
      <c r="A38" s="50" t="s">
        <v>31</v>
      </c>
      <c r="B38" s="50" t="s">
        <v>32</v>
      </c>
      <c r="C38" s="51" t="s">
        <v>33</v>
      </c>
      <c r="D38" s="52"/>
    </row>
    <row r="39" customFormat="false" ht="13.5" hidden="false" customHeight="true" outlineLevel="0" collapsed="false">
      <c r="A39" s="53" t="s">
        <v>86</v>
      </c>
      <c r="B39" s="53"/>
      <c r="C39" s="53"/>
    </row>
    <row r="40" customFormat="false" ht="13.5" hidden="false" customHeight="true" outlineLevel="0" collapsed="false">
      <c r="A40" s="44" t="s">
        <v>255</v>
      </c>
      <c r="B40" s="24"/>
      <c r="C40" s="33" t="n">
        <v>78</v>
      </c>
    </row>
    <row r="41" customFormat="false" ht="13.5" hidden="false" customHeight="true" outlineLevel="0" collapsed="false">
      <c r="A41" s="54" t="s">
        <v>51</v>
      </c>
      <c r="B41" s="55"/>
      <c r="C41" s="56" t="n">
        <v>0</v>
      </c>
    </row>
    <row r="42" customFormat="false" ht="13.5" hidden="false" customHeight="true" outlineLevel="0" collapsed="false">
      <c r="A42" s="57" t="s">
        <v>88</v>
      </c>
      <c r="B42" s="57" t="s">
        <v>89</v>
      </c>
      <c r="C42" s="56" t="n">
        <v>149</v>
      </c>
    </row>
    <row r="43" customFormat="false" ht="13.5" hidden="false" customHeight="true" outlineLevel="0" collapsed="false">
      <c r="A43" s="58"/>
      <c r="B43" s="44" t="s">
        <v>90</v>
      </c>
      <c r="C43" s="59" t="n">
        <f aca="false">SUM(C40:C42)</f>
        <v>227</v>
      </c>
    </row>
    <row r="44" customFormat="false" ht="13.5" hidden="false" customHeight="true" outlineLevel="0" collapsed="false">
      <c r="A44" s="60" t="s">
        <v>274</v>
      </c>
      <c r="B44" s="60"/>
      <c r="C44" s="60"/>
    </row>
    <row r="45" customFormat="false" ht="13.5" hidden="false" customHeight="true" outlineLevel="0" collapsed="false">
      <c r="A45" s="60"/>
      <c r="B45" s="60"/>
      <c r="C45" s="60"/>
    </row>
    <row r="46" customFormat="false" ht="13.5" hidden="false" customHeight="true" outlineLevel="0" collapsed="false">
      <c r="A46" s="24" t="s">
        <v>92</v>
      </c>
      <c r="B46" s="24"/>
      <c r="C46" s="26" t="n">
        <v>0</v>
      </c>
    </row>
    <row r="47" customFormat="false" ht="13.5" hidden="false" customHeight="true" outlineLevel="0" collapsed="false">
      <c r="A47" s="24" t="s">
        <v>93</v>
      </c>
      <c r="B47" s="24"/>
      <c r="C47" s="61" t="n">
        <v>0</v>
      </c>
    </row>
    <row r="48" customFormat="false" ht="13.5" hidden="false" customHeight="true" outlineLevel="0" collapsed="false">
      <c r="A48" s="24" t="s">
        <v>94</v>
      </c>
      <c r="B48" s="24"/>
      <c r="C48" s="61" t="n">
        <v>0</v>
      </c>
    </row>
    <row r="49" customFormat="false" ht="13.5" hidden="false" customHeight="true" outlineLevel="0" collapsed="false">
      <c r="A49" s="24" t="s">
        <v>95</v>
      </c>
      <c r="B49" s="24"/>
      <c r="C49" s="61" t="n">
        <v>0</v>
      </c>
    </row>
    <row r="50" customFormat="false" ht="13.5" hidden="false" customHeight="true" outlineLevel="0" collapsed="false">
      <c r="A50" s="24" t="s">
        <v>216</v>
      </c>
      <c r="B50" s="24"/>
      <c r="C50" s="61" t="n">
        <v>0</v>
      </c>
    </row>
    <row r="51" customFormat="false" ht="13.5" hidden="false" customHeight="true" outlineLevel="0" collapsed="false">
      <c r="A51" s="24"/>
      <c r="B51" s="24" t="s">
        <v>96</v>
      </c>
      <c r="C51" s="61" t="n">
        <f aca="false">SUM(C46:C50)</f>
        <v>0</v>
      </c>
    </row>
    <row r="52" customFormat="false" ht="13.5" hidden="false" customHeight="true" outlineLevel="0" collapsed="false">
      <c r="A52" s="53" t="s">
        <v>97</v>
      </c>
      <c r="B52" s="53"/>
      <c r="C52" s="53"/>
    </row>
    <row r="53" customFormat="false" ht="13.5" hidden="false" customHeight="true" outlineLevel="0" collapsed="false">
      <c r="A53" s="24" t="s">
        <v>98</v>
      </c>
      <c r="B53" s="24" t="s">
        <v>99</v>
      </c>
      <c r="C53" s="33" t="n">
        <v>0</v>
      </c>
    </row>
    <row r="54" customFormat="false" ht="13.5" hidden="false" customHeight="true" outlineLevel="0" collapsed="false">
      <c r="A54" s="24" t="s">
        <v>100</v>
      </c>
      <c r="B54" s="24" t="s">
        <v>101</v>
      </c>
      <c r="C54" s="33" t="n">
        <v>0</v>
      </c>
    </row>
    <row r="55" customFormat="false" ht="13.5" hidden="false" customHeight="true" outlineLevel="0" collapsed="false">
      <c r="A55" s="24"/>
      <c r="B55" s="44" t="s">
        <v>102</v>
      </c>
      <c r="C55" s="33" t="n">
        <f aca="false">SUM(C53:C54)</f>
        <v>0</v>
      </c>
    </row>
    <row r="56" customFormat="false" ht="13.5" hidden="false" customHeight="true" outlineLevel="0" collapsed="false">
      <c r="A56" s="53" t="s">
        <v>103</v>
      </c>
      <c r="B56" s="53"/>
      <c r="C56" s="53"/>
    </row>
    <row r="57" customFormat="false" ht="13.5" hidden="false" customHeight="true" outlineLevel="0" collapsed="false">
      <c r="A57" s="24" t="s">
        <v>104</v>
      </c>
      <c r="B57" s="24" t="s">
        <v>105</v>
      </c>
      <c r="C57" s="26" t="n">
        <v>0</v>
      </c>
    </row>
    <row r="58" customFormat="false" ht="13.5" hidden="false" customHeight="true" outlineLevel="0" collapsed="false">
      <c r="A58" s="55"/>
      <c r="B58" s="54" t="s">
        <v>106</v>
      </c>
      <c r="C58" s="62" t="n">
        <v>0</v>
      </c>
    </row>
    <row r="59" customFormat="false" ht="13.5" hidden="false" customHeight="true" outlineLevel="0" collapsed="false">
      <c r="A59" s="55"/>
      <c r="B59" s="57" t="s">
        <v>107</v>
      </c>
      <c r="C59" s="62" t="n">
        <v>0</v>
      </c>
    </row>
    <row r="60" customFormat="false" ht="13.5" hidden="false" customHeight="true" outlineLevel="0" collapsed="false">
      <c r="A60" s="55"/>
      <c r="B60" s="54" t="s">
        <v>108</v>
      </c>
      <c r="C60" s="62" t="n">
        <f aca="false">SUM(C57:C59)</f>
        <v>0</v>
      </c>
    </row>
    <row r="61" customFormat="false" ht="13.5" hidden="false" customHeight="true" outlineLevel="0" collapsed="false">
      <c r="A61" s="53" t="s">
        <v>109</v>
      </c>
      <c r="B61" s="53"/>
      <c r="C61" s="53"/>
    </row>
    <row r="62" customFormat="false" ht="13.5" hidden="false" customHeight="true" outlineLevel="0" collapsed="false">
      <c r="A62" s="24" t="s">
        <v>110</v>
      </c>
      <c r="B62" s="24" t="s">
        <v>111</v>
      </c>
      <c r="C62" s="26" t="n">
        <v>0</v>
      </c>
    </row>
    <row r="63" customFormat="false" ht="13.5" hidden="false" customHeight="true" outlineLevel="0" collapsed="false">
      <c r="A63" s="55"/>
      <c r="B63" s="54" t="s">
        <v>112</v>
      </c>
      <c r="C63" s="62" t="n">
        <f aca="false">SUM(C62)</f>
        <v>0</v>
      </c>
    </row>
    <row r="64" customFormat="false" ht="13.5" hidden="false" customHeight="true" outlineLevel="0" collapsed="false">
      <c r="A64" s="63" t="s">
        <v>113</v>
      </c>
      <c r="B64" s="63"/>
      <c r="C64" s="63"/>
    </row>
    <row r="65" customFormat="false" ht="33" hidden="false" customHeight="true" outlineLevel="0" collapsed="false">
      <c r="A65" s="24" t="s">
        <v>114</v>
      </c>
      <c r="B65" s="44" t="s">
        <v>115</v>
      </c>
      <c r="C65" s="26" t="n">
        <v>0</v>
      </c>
    </row>
    <row r="66" customFormat="false" ht="33" hidden="false" customHeight="true" outlineLevel="0" collapsed="false">
      <c r="A66" s="24" t="s">
        <v>116</v>
      </c>
      <c r="B66" s="44" t="s">
        <v>117</v>
      </c>
      <c r="C66" s="26" t="n">
        <v>0</v>
      </c>
    </row>
    <row r="67" customFormat="false" ht="23.85" hidden="false" customHeight="false" outlineLevel="0" collapsed="false">
      <c r="A67" s="24" t="s">
        <v>118</v>
      </c>
      <c r="B67" s="44" t="s">
        <v>119</v>
      </c>
      <c r="C67" s="26" t="n">
        <v>0</v>
      </c>
    </row>
    <row r="68" customFormat="false" ht="33" hidden="false" customHeight="true" outlineLevel="0" collapsed="false">
      <c r="A68" s="24" t="s">
        <v>120</v>
      </c>
      <c r="B68" s="44" t="s">
        <v>120</v>
      </c>
      <c r="C68" s="26" t="n">
        <v>0</v>
      </c>
    </row>
    <row r="69" customFormat="false" ht="19.5" hidden="false" customHeight="true" outlineLevel="0" collapsed="false">
      <c r="A69" s="24"/>
      <c r="B69" s="44" t="s">
        <v>23</v>
      </c>
      <c r="C69" s="26" t="n">
        <f aca="false">SUM(C65:C68)</f>
        <v>0</v>
      </c>
    </row>
    <row r="70" customFormat="false" ht="13.5" hidden="false" customHeight="true" outlineLevel="0" collapsed="false">
      <c r="A70" s="64" t="s">
        <v>121</v>
      </c>
      <c r="B70" s="64"/>
      <c r="C70" s="64"/>
    </row>
    <row r="71" customFormat="false" ht="13.5" hidden="false" customHeight="true" outlineLevel="0" collapsed="false">
      <c r="A71" s="57" t="s">
        <v>122</v>
      </c>
      <c r="B71" s="55"/>
      <c r="C71" s="26" t="n">
        <v>0</v>
      </c>
    </row>
    <row r="72" customFormat="false" ht="15" hidden="false" customHeight="true" outlineLevel="0" collapsed="false">
      <c r="A72" s="58" t="s">
        <v>123</v>
      </c>
      <c r="B72" s="58" t="s">
        <v>124</v>
      </c>
      <c r="C72" s="26" t="n">
        <v>0</v>
      </c>
    </row>
    <row r="73" customFormat="false" ht="13.5" hidden="false" customHeight="true" outlineLevel="0" collapsed="false">
      <c r="A73" s="30" t="s">
        <v>65</v>
      </c>
      <c r="B73" s="30" t="s">
        <v>125</v>
      </c>
      <c r="C73" s="26" t="n">
        <v>0</v>
      </c>
    </row>
    <row r="74" customFormat="false" ht="13.5" hidden="false" customHeight="true" outlineLevel="0" collapsed="false">
      <c r="A74" s="24"/>
      <c r="B74" s="44" t="s">
        <v>126</v>
      </c>
      <c r="C74" s="26" t="n">
        <f aca="false">SUM(C71:C73)</f>
        <v>0</v>
      </c>
    </row>
    <row r="75" customFormat="false" ht="13.5" hidden="false" customHeight="true" outlineLevel="0" collapsed="false">
      <c r="A75" s="65" t="s">
        <v>127</v>
      </c>
      <c r="B75" s="65"/>
      <c r="C75" s="65"/>
    </row>
    <row r="76" customFormat="false" ht="13.5" hidden="false" customHeight="true" outlineLevel="0" collapsed="false">
      <c r="A76" s="66" t="s">
        <v>128</v>
      </c>
      <c r="B76" s="67" t="s">
        <v>129</v>
      </c>
      <c r="C76" s="68" t="n">
        <v>200</v>
      </c>
    </row>
    <row r="77" customFormat="false" ht="13.5" hidden="false" customHeight="true" outlineLevel="0" collapsed="false">
      <c r="A77" s="119" t="s">
        <v>130</v>
      </c>
      <c r="B77" s="139" t="s">
        <v>131</v>
      </c>
      <c r="C77" s="121" t="n">
        <v>68</v>
      </c>
    </row>
    <row r="78" customFormat="false" ht="15" hidden="false" customHeight="false" outlineLevel="0" collapsed="false">
      <c r="A78" s="69" t="s">
        <v>132</v>
      </c>
      <c r="B78" s="44" t="s">
        <v>275</v>
      </c>
      <c r="C78" s="70" t="n">
        <v>52</v>
      </c>
    </row>
    <row r="79" customFormat="false" ht="13.5" hidden="false" customHeight="true" outlineLevel="0" collapsed="false">
      <c r="A79" s="54" t="s">
        <v>134</v>
      </c>
      <c r="B79" s="71" t="s">
        <v>218</v>
      </c>
      <c r="C79" s="62" t="n">
        <v>900</v>
      </c>
    </row>
    <row r="80" customFormat="false" ht="13.5" hidden="false" customHeight="true" outlineLevel="0" collapsed="false">
      <c r="A80" s="58"/>
      <c r="B80" s="67" t="s">
        <v>136</v>
      </c>
      <c r="C80" s="72" t="n">
        <f aca="false">SUM(C76:C79)</f>
        <v>1220</v>
      </c>
    </row>
    <row r="81" customFormat="false" ht="13.5" hidden="false" customHeight="true" outlineLevel="0" collapsed="false">
      <c r="A81" s="58"/>
      <c r="B81" s="73" t="s">
        <v>23</v>
      </c>
      <c r="C81" s="72" t="n">
        <f aca="false">C43+C51+C55+C60+C63+C69+C74+C80</f>
        <v>1447</v>
      </c>
    </row>
    <row r="82" customFormat="false" ht="13.5" hidden="false" customHeight="true" outlineLevel="0" collapsed="false">
      <c r="A82" s="65" t="s">
        <v>137</v>
      </c>
      <c r="B82" s="65"/>
      <c r="C82" s="65"/>
    </row>
    <row r="83" customFormat="false" ht="13.5" hidden="false" customHeight="true" outlineLevel="0" collapsed="false">
      <c r="A83" s="67" t="s">
        <v>138</v>
      </c>
      <c r="B83" s="67"/>
      <c r="C83" s="122" t="n">
        <f aca="false">IF(('July 2024 - September 2024'!C91)+SUM(E97+E105+E115)  &lt; 0,(('July 2024 - September 2024'!C91))+SUM(E97+E105+E115), TEXT((('July 2024 - September 2024'!C91))+SUM(E97+E105+E115),"+$0.00"))</f>
        <v>-6903</v>
      </c>
    </row>
    <row r="84" customFormat="false" ht="13.5" hidden="false" customHeight="true" outlineLevel="0" collapsed="false">
      <c r="A84" s="67" t="s">
        <v>139</v>
      </c>
      <c r="B84" s="67"/>
      <c r="C84" s="122" t="n">
        <v>0</v>
      </c>
    </row>
    <row r="85" customFormat="false" ht="13.5" hidden="false" customHeight="true" outlineLevel="0" collapsed="false">
      <c r="A85" s="67" t="s">
        <v>140</v>
      </c>
      <c r="B85" s="67"/>
      <c r="C85" s="122" t="n">
        <f aca="false">IF(('July 2024 - September 2024'!C93)+SUM(E96+E106) &lt; 0,(('July 2024 - September 2024'!C93))+SUM(E96+E106), TEXT((('July 2024 - September 2024'!C93))+SUM(E96+E106),"+$0.00"))</f>
        <v>-100</v>
      </c>
    </row>
    <row r="86" customFormat="false" ht="23.85" hidden="false" customHeight="false" outlineLevel="0" collapsed="false">
      <c r="A86" s="44" t="s">
        <v>141</v>
      </c>
      <c r="B86" s="75"/>
      <c r="C86" s="122" t="n">
        <v>0</v>
      </c>
    </row>
    <row r="87" customFormat="false" ht="23.85" hidden="false" customHeight="false" outlineLevel="0" collapsed="false">
      <c r="A87" s="44" t="s">
        <v>142</v>
      </c>
      <c r="B87" s="75"/>
      <c r="C87" s="122" t="n">
        <v>0</v>
      </c>
    </row>
    <row r="88" customFormat="false" ht="13.5" hidden="false" customHeight="true" outlineLevel="0" collapsed="false">
      <c r="A88" s="58"/>
      <c r="B88" s="76" t="s">
        <v>143</v>
      </c>
      <c r="C88" s="74" t="n">
        <f aca="false">C83+C84+C85+C86+C87</f>
        <v>-7003</v>
      </c>
    </row>
    <row r="89" customFormat="false" ht="13.5" hidden="false" customHeight="true" outlineLevel="0" collapsed="false">
      <c r="A89" s="24"/>
      <c r="B89" s="27" t="s">
        <v>144</v>
      </c>
      <c r="C89" s="77" t="n">
        <f aca="false">C81</f>
        <v>1447</v>
      </c>
      <c r="H89" s="78"/>
    </row>
    <row r="90" customFormat="false" ht="13.5" hidden="false" customHeight="true" outlineLevel="0" collapsed="false">
      <c r="A90" s="3"/>
      <c r="B90" s="3"/>
    </row>
    <row r="91" customFormat="false" ht="13.5" hidden="false" customHeight="true" outlineLevel="0" collapsed="false">
      <c r="A91" s="3"/>
      <c r="B91" s="3"/>
    </row>
    <row r="92" customFormat="false" ht="15" hidden="false" customHeight="false" outlineLevel="0" collapsed="false">
      <c r="A92" s="79" t="s">
        <v>276</v>
      </c>
      <c r="B92" s="79"/>
      <c r="C92" s="79"/>
      <c r="D92" s="79"/>
      <c r="E92" s="79"/>
      <c r="G92" s="131" t="s">
        <v>241</v>
      </c>
      <c r="H92" s="132" t="n">
        <v>142.6</v>
      </c>
    </row>
    <row r="93" customFormat="false" ht="46.25" hidden="false" customHeight="false" outlineLevel="0" collapsed="false">
      <c r="A93" s="80" t="s">
        <v>146</v>
      </c>
      <c r="B93" s="80"/>
      <c r="C93" s="80" t="s">
        <v>32</v>
      </c>
      <c r="D93" s="80"/>
      <c r="E93" s="81" t="s">
        <v>33</v>
      </c>
      <c r="G93" s="133" t="s">
        <v>242</v>
      </c>
      <c r="H93" s="134" t="n">
        <f aca="false">C76-H92</f>
        <v>57.4</v>
      </c>
    </row>
    <row r="94" customFormat="false" ht="13.5" hidden="false" customHeight="true" outlineLevel="0" collapsed="false">
      <c r="A94" s="102" t="s">
        <v>277</v>
      </c>
      <c r="B94" s="102"/>
      <c r="C94" s="140"/>
      <c r="D94" s="140"/>
      <c r="E94" s="127" t="n">
        <f aca="false">'July 2024 - September 2024'!E142</f>
        <v>302.71</v>
      </c>
    </row>
    <row r="95" customFormat="false" ht="53.25" hidden="false" customHeight="true" outlineLevel="0" collapsed="false">
      <c r="A95" s="88" t="s">
        <v>127</v>
      </c>
      <c r="B95" s="88"/>
      <c r="C95" s="141" t="s">
        <v>278</v>
      </c>
      <c r="D95" s="141"/>
      <c r="E95" s="92" t="n">
        <v>200</v>
      </c>
    </row>
    <row r="96" customFormat="false" ht="13.5" hidden="false" customHeight="true" outlineLevel="0" collapsed="false">
      <c r="A96" s="88"/>
      <c r="B96" s="88"/>
      <c r="C96" s="95" t="s">
        <v>279</v>
      </c>
      <c r="D96" s="95"/>
      <c r="E96" s="92" t="n">
        <v>200</v>
      </c>
    </row>
    <row r="97" customFormat="false" ht="13.5" hidden="false" customHeight="true" outlineLevel="0" collapsed="false">
      <c r="A97" s="88"/>
      <c r="B97" s="88"/>
      <c r="C97" s="95" t="s">
        <v>235</v>
      </c>
      <c r="D97" s="95"/>
      <c r="E97" s="92" t="n">
        <v>0</v>
      </c>
    </row>
    <row r="98" customFormat="false" ht="13.5" hidden="false" customHeight="true" outlineLevel="0" collapsed="false">
      <c r="A98" s="88"/>
      <c r="B98" s="88"/>
      <c r="C98" s="95" t="s">
        <v>280</v>
      </c>
      <c r="D98" s="95"/>
      <c r="E98" s="92" t="n">
        <v>58</v>
      </c>
    </row>
    <row r="99" customFormat="false" ht="13.5" hidden="false" customHeight="true" outlineLevel="0" collapsed="false">
      <c r="A99" s="82" t="s">
        <v>147</v>
      </c>
      <c r="B99" s="82"/>
      <c r="C99" s="89"/>
      <c r="D99" s="89"/>
      <c r="E99" s="124" t="n">
        <f aca="false">C89</f>
        <v>1447</v>
      </c>
    </row>
    <row r="100" customFormat="false" ht="13.5" hidden="false" customHeight="true" outlineLevel="0" collapsed="false">
      <c r="C100" s="125" t="s">
        <v>148</v>
      </c>
      <c r="D100" s="125"/>
      <c r="E100" s="142" t="n">
        <f aca="false">('July 2024 - September 2024'!E142+E16)-SUM(E95:E99)</f>
        <v>1190.71</v>
      </c>
    </row>
    <row r="101" customFormat="false" ht="13.5" hidden="false" customHeight="true" outlineLevel="0" collapsed="false"/>
    <row r="102" customFormat="false" ht="13.5" hidden="false" customHeight="true" outlineLevel="0" collapsed="false">
      <c r="A102" s="79" t="s">
        <v>281</v>
      </c>
      <c r="B102" s="79"/>
      <c r="C102" s="79"/>
      <c r="D102" s="79"/>
      <c r="E102" s="79"/>
      <c r="G102" s="131" t="s">
        <v>241</v>
      </c>
      <c r="H102" s="132" t="n">
        <v>0</v>
      </c>
    </row>
    <row r="103" customFormat="false" ht="46.25" hidden="false" customHeight="false" outlineLevel="0" collapsed="false">
      <c r="A103" s="79" t="s">
        <v>146</v>
      </c>
      <c r="B103" s="79"/>
      <c r="C103" s="79" t="s">
        <v>32</v>
      </c>
      <c r="D103" s="79"/>
      <c r="E103" s="87" t="s">
        <v>33</v>
      </c>
      <c r="G103" s="133" t="s">
        <v>242</v>
      </c>
      <c r="H103" s="134" t="n">
        <f aca="false">C76-H102</f>
        <v>200</v>
      </c>
    </row>
    <row r="104" customFormat="false" ht="13.5" hidden="false" customHeight="true" outlineLevel="0" collapsed="false">
      <c r="A104" s="88" t="s">
        <v>282</v>
      </c>
      <c r="B104" s="88"/>
      <c r="C104" s="128"/>
      <c r="D104" s="128"/>
      <c r="E104" s="86" t="n">
        <f aca="false">E100</f>
        <v>1190.71</v>
      </c>
    </row>
    <row r="105" customFormat="false" ht="13.5" hidden="false" customHeight="true" outlineLevel="0" collapsed="false">
      <c r="A105" s="88" t="s">
        <v>127</v>
      </c>
      <c r="B105" s="88"/>
      <c r="C105" s="95" t="s">
        <v>151</v>
      </c>
      <c r="D105" s="95"/>
      <c r="E105" s="92" t="n">
        <v>0</v>
      </c>
    </row>
    <row r="106" customFormat="false" ht="13.5" hidden="false" customHeight="true" outlineLevel="0" collapsed="false">
      <c r="A106" s="88"/>
      <c r="B106" s="88"/>
      <c r="C106" s="143" t="s">
        <v>279</v>
      </c>
      <c r="D106" s="143"/>
      <c r="E106" s="92" t="n">
        <v>200</v>
      </c>
    </row>
    <row r="107" customFormat="false" ht="31.3" hidden="false" customHeight="true" outlineLevel="0" collapsed="false">
      <c r="A107" s="88"/>
      <c r="B107" s="88"/>
      <c r="C107" s="144" t="s">
        <v>283</v>
      </c>
      <c r="D107" s="144"/>
      <c r="E107" s="92" t="n">
        <v>900</v>
      </c>
    </row>
    <row r="108" customFormat="false" ht="17.15" hidden="false" customHeight="true" outlineLevel="0" collapsed="false">
      <c r="A108" s="88" t="s">
        <v>147</v>
      </c>
      <c r="B108" s="88"/>
      <c r="C108" s="137"/>
      <c r="D108" s="137"/>
      <c r="E108" s="124" t="n">
        <f aca="false">C89</f>
        <v>1447</v>
      </c>
    </row>
    <row r="109" customFormat="false" ht="13.5" hidden="false" customHeight="true" outlineLevel="0" collapsed="false">
      <c r="C109" s="99" t="s">
        <v>158</v>
      </c>
      <c r="D109" s="99"/>
      <c r="E109" s="145" t="n">
        <f aca="false">(E24+E104)-SUM(E105:E108)</f>
        <v>2016.71</v>
      </c>
    </row>
    <row r="110" customFormat="false" ht="13.5" hidden="false" customHeight="true" outlineLevel="0" collapsed="false">
      <c r="A110" s="100"/>
      <c r="B110" s="100"/>
      <c r="C110" s="100"/>
      <c r="D110" s="100"/>
      <c r="E110" s="100"/>
    </row>
    <row r="111" customFormat="false" ht="17.25" hidden="false" customHeight="true" outlineLevel="0" collapsed="false">
      <c r="A111" s="100"/>
      <c r="B111" s="100"/>
      <c r="C111" s="100"/>
      <c r="D111" s="100"/>
      <c r="E111" s="100"/>
    </row>
    <row r="112" customFormat="false" ht="13.5" hidden="false" customHeight="true" outlineLevel="0" collapsed="false">
      <c r="A112" s="101" t="s">
        <v>284</v>
      </c>
      <c r="B112" s="101"/>
      <c r="C112" s="101"/>
      <c r="D112" s="101"/>
      <c r="E112" s="101"/>
      <c r="G112" s="131" t="s">
        <v>241</v>
      </c>
      <c r="H112" s="132" t="n">
        <v>0</v>
      </c>
    </row>
    <row r="113" customFormat="false" ht="46.25" hidden="false" customHeight="false" outlineLevel="0" collapsed="false">
      <c r="A113" s="79" t="s">
        <v>146</v>
      </c>
      <c r="B113" s="79"/>
      <c r="C113" s="79" t="s">
        <v>32</v>
      </c>
      <c r="D113" s="79"/>
      <c r="E113" s="87" t="s">
        <v>33</v>
      </c>
      <c r="G113" s="133" t="s">
        <v>242</v>
      </c>
      <c r="H113" s="134" t="n">
        <f aca="false">C76-H112</f>
        <v>200</v>
      </c>
    </row>
    <row r="114" customFormat="false" ht="13.5" hidden="false" customHeight="true" outlineLevel="0" collapsed="false">
      <c r="A114" s="88" t="s">
        <v>285</v>
      </c>
      <c r="B114" s="88"/>
      <c r="C114" s="89"/>
      <c r="D114" s="89"/>
      <c r="E114" s="86" t="n">
        <f aca="false">E109</f>
        <v>2016.71</v>
      </c>
    </row>
    <row r="115" customFormat="false" ht="13.5" hidden="false" customHeight="true" outlineLevel="0" collapsed="false">
      <c r="A115" s="146" t="s">
        <v>127</v>
      </c>
      <c r="B115" s="146"/>
      <c r="C115" s="93" t="s">
        <v>220</v>
      </c>
      <c r="D115" s="93"/>
      <c r="E115" s="92" t="n">
        <v>1000</v>
      </c>
    </row>
    <row r="116" customFormat="false" ht="38.25" hidden="false" customHeight="true" outlineLevel="0" collapsed="false">
      <c r="A116" s="146"/>
      <c r="B116" s="146"/>
      <c r="C116" s="144" t="s">
        <v>286</v>
      </c>
      <c r="D116" s="144"/>
      <c r="E116" s="92" t="n">
        <v>150</v>
      </c>
    </row>
    <row r="117" customFormat="false" ht="13.5" hidden="false" customHeight="true" outlineLevel="0" collapsed="false">
      <c r="A117" s="88" t="s">
        <v>147</v>
      </c>
      <c r="B117" s="88"/>
      <c r="C117" s="137"/>
      <c r="D117" s="137"/>
      <c r="E117" s="124" t="n">
        <f aca="false">C89</f>
        <v>1447</v>
      </c>
    </row>
    <row r="118" customFormat="false" ht="13.5" hidden="false" customHeight="true" outlineLevel="0" collapsed="false">
      <c r="C118" s="99" t="s">
        <v>158</v>
      </c>
      <c r="D118" s="99"/>
      <c r="E118" s="92" t="n">
        <f aca="false">(E32+E114)-SUM(E115:E117)</f>
        <v>2792.71</v>
      </c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48576" customFormat="false" ht="12.8" hidden="false" customHeight="false" outlineLevel="0" collapsed="false"/>
  </sheetData>
  <mergeCells count="67">
    <mergeCell ref="A1:E1"/>
    <mergeCell ref="A8:E8"/>
    <mergeCell ref="C9:D9"/>
    <mergeCell ref="C10:D10"/>
    <mergeCell ref="C11:D11"/>
    <mergeCell ref="C12:D12"/>
    <mergeCell ref="C13:D13"/>
    <mergeCell ref="C14:D14"/>
    <mergeCell ref="C15:D15"/>
    <mergeCell ref="A18:E18"/>
    <mergeCell ref="C19:D19"/>
    <mergeCell ref="C20:D20"/>
    <mergeCell ref="C21:D21"/>
    <mergeCell ref="C22:D22"/>
    <mergeCell ref="C23:D23"/>
    <mergeCell ref="A26:E26"/>
    <mergeCell ref="C27:D27"/>
    <mergeCell ref="C28:D28"/>
    <mergeCell ref="C29:D29"/>
    <mergeCell ref="C30:D30"/>
    <mergeCell ref="C31:D31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8"/>
    <mergeCell ref="C95:D95"/>
    <mergeCell ref="C96:D96"/>
    <mergeCell ref="C97:D97"/>
    <mergeCell ref="C98:D98"/>
    <mergeCell ref="A99:B99"/>
    <mergeCell ref="C99:D99"/>
    <mergeCell ref="C100:D100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C109:D109"/>
    <mergeCell ref="A112:E112"/>
    <mergeCell ref="A113:B113"/>
    <mergeCell ref="C113:D113"/>
    <mergeCell ref="A114:B114"/>
    <mergeCell ref="C114:D114"/>
    <mergeCell ref="A115:B116"/>
    <mergeCell ref="C115:D115"/>
    <mergeCell ref="C116:D116"/>
    <mergeCell ref="A117:B117"/>
    <mergeCell ref="C117:D117"/>
    <mergeCell ref="C118:D118"/>
  </mergeCells>
  <conditionalFormatting sqref="C83:C87">
    <cfRule type="cellIs" priority="2" operator="lessThan" aboveAverage="0" equalAverage="0" bottom="0" percent="0" rank="0" text="" dxfId="32">
      <formula>0</formula>
    </cfRule>
    <cfRule type="cellIs" priority="3" operator="greaterThanOrEqual" aboveAverage="0" equalAverage="0" bottom="0" percent="0" rank="0" text="" dxfId="33">
      <formula>0</formula>
    </cfRule>
  </conditionalFormatting>
  <conditionalFormatting sqref="C5">
    <cfRule type="cellIs" priority="4" operator="lessThan" aboveAverage="0" equalAverage="0" bottom="0" percent="0" rank="0" text="" dxfId="34">
      <formula>0</formula>
    </cfRule>
    <cfRule type="cellIs" priority="5" operator="greaterThanOrEqual" aboveAverage="0" equalAverage="0" bottom="0" percent="0" rank="0" text="" dxfId="35">
      <formula>0</formula>
    </cfRule>
  </conditionalFormatting>
  <conditionalFormatting sqref="E94">
    <cfRule type="cellIs" priority="6" operator="greaterThanOrEqual" aboveAverage="0" equalAverage="0" bottom="0" percent="0" rank="0" text="" dxfId="36">
      <formula>0</formula>
    </cfRule>
    <cfRule type="cellIs" priority="7" operator="lessThan" aboveAverage="0" equalAverage="0" bottom="0" percent="0" rank="0" text="" dxfId="37">
      <formula>0</formula>
    </cfRule>
  </conditionalFormatting>
  <conditionalFormatting sqref="C3">
    <cfRule type="cellIs" priority="8" operator="lessThan" aboveAverage="0" equalAverage="0" bottom="0" percent="0" rank="0" text="" dxfId="38">
      <formula>0</formula>
    </cfRule>
  </conditionalFormatting>
  <conditionalFormatting sqref="E118">
    <cfRule type="cellIs" priority="9" operator="greaterThanOrEqual" aboveAverage="0" equalAverage="0" bottom="0" percent="0" rank="0" text="" dxfId="39">
      <formula>0</formula>
    </cfRule>
    <cfRule type="cellIs" priority="10" operator="lessThan" aboveAverage="0" equalAverage="0" bottom="0" percent="0" rank="0" text="" dxfId="40">
      <formula>0</formula>
    </cfRule>
  </conditionalFormatting>
  <conditionalFormatting sqref="E114">
    <cfRule type="cellIs" priority="11" operator="greaterThanOrEqual" aboveAverage="0" equalAverage="0" bottom="0" percent="0" rank="0" text="" dxfId="41">
      <formula>0</formula>
    </cfRule>
    <cfRule type="cellIs" priority="12" operator="lessThan" aboveAverage="0" equalAverage="0" bottom="0" percent="0" rank="0" text="" dxfId="42">
      <formula>0</formula>
    </cfRule>
  </conditionalFormatting>
  <conditionalFormatting sqref="E104">
    <cfRule type="cellIs" priority="13" operator="greaterThanOrEqual" aboveAverage="0" equalAverage="0" bottom="0" percent="0" rank="0" text="" dxfId="43">
      <formula>0</formula>
    </cfRule>
    <cfRule type="cellIs" priority="14" operator="lessThan" aboveAverage="0" equalAverage="0" bottom="0" percent="0" rank="0" text="" dxfId="44">
      <formula>0</formula>
    </cfRule>
  </conditionalFormatting>
  <conditionalFormatting sqref="E109">
    <cfRule type="cellIs" priority="15" operator="greaterThanOrEqual" aboveAverage="0" equalAverage="0" bottom="0" percent="0" rank="0" text="" dxfId="45">
      <formula>0</formula>
    </cfRule>
    <cfRule type="cellIs" priority="16" operator="lessThan" aboveAverage="0" equalAverage="0" bottom="0" percent="0" rank="0" text="" dxfId="46">
      <formula>0</formula>
    </cfRule>
  </conditionalFormatting>
  <conditionalFormatting sqref="E100">
    <cfRule type="cellIs" priority="17" operator="greaterThanOrEqual" aboveAverage="0" equalAverage="0" bottom="0" percent="0" rank="0" text="" dxfId="47">
      <formula>0</formula>
    </cfRule>
    <cfRule type="cellIs" priority="18" operator="lessThan" aboveAverage="0" equalAverage="0" bottom="0" percent="0" rank="0" text="" dxfId="4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94" activeCellId="0" sqref="E94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287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E110</f>
        <v>731.87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731.87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C82</f>
        <v>-3000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288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289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290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291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292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293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294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147" t="s">
        <v>295</v>
      </c>
      <c r="B19" s="30" t="s">
        <v>65</v>
      </c>
      <c r="C19" s="31" t="s">
        <v>196</v>
      </c>
      <c r="D19" s="31"/>
      <c r="E19" s="32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296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297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2.75" hidden="false" customHeight="true" outlineLevel="0" collapsed="false">
      <c r="A25" s="44" t="s">
        <v>298</v>
      </c>
      <c r="B25" s="24" t="s">
        <v>65</v>
      </c>
      <c r="C25" s="25" t="s">
        <v>196</v>
      </c>
      <c r="D25" s="25"/>
      <c r="E25" s="33" t="n">
        <v>0</v>
      </c>
    </row>
    <row r="26" customFormat="false" ht="12.75" hidden="false" customHeight="true" outlineLevel="0" collapsed="false">
      <c r="A26" s="35"/>
      <c r="B26" s="35"/>
      <c r="C26" s="35"/>
      <c r="D26" s="36" t="s">
        <v>39</v>
      </c>
      <c r="E26" s="28" t="n">
        <f aca="false">SUM(E24:E25)</f>
        <v>2405</v>
      </c>
    </row>
    <row r="27" customFormat="false" ht="13.5" hidden="false" customHeight="true" outlineLevel="0" collapsed="false">
      <c r="A27" s="3"/>
      <c r="B27" s="3"/>
      <c r="C27" s="3"/>
      <c r="D27" s="48"/>
      <c r="E27" s="49"/>
    </row>
    <row r="28" customFormat="false" ht="12.75" hidden="false" customHeight="true" outlineLevel="0" collapsed="false">
      <c r="A28" s="3"/>
      <c r="B28" s="3"/>
      <c r="C28" s="3"/>
      <c r="D28" s="48"/>
      <c r="E28" s="49"/>
    </row>
    <row r="29" customFormat="false" ht="13.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</row>
    <row r="31" customFormat="false" ht="13.5" hidden="false" customHeight="true" outlineLevel="0" collapsed="false">
      <c r="A31" s="118" t="s">
        <v>299</v>
      </c>
      <c r="B31" s="118"/>
      <c r="C31" s="118"/>
    </row>
    <row r="32" customFormat="false" ht="13.5" hidden="false" customHeight="true" outlineLevel="0" collapsed="false">
      <c r="A32" s="50" t="s">
        <v>31</v>
      </c>
      <c r="B32" s="50" t="s">
        <v>32</v>
      </c>
      <c r="C32" s="51" t="s">
        <v>33</v>
      </c>
      <c r="D32" s="52"/>
    </row>
    <row r="33" customFormat="false" ht="13.5" hidden="false" customHeight="true" outlineLevel="0" collapsed="false">
      <c r="A33" s="53" t="s">
        <v>86</v>
      </c>
      <c r="B33" s="53"/>
      <c r="C33" s="53"/>
    </row>
    <row r="34" customFormat="false" ht="13.5" hidden="false" customHeight="true" outlineLevel="0" collapsed="false">
      <c r="A34" s="44" t="s">
        <v>255</v>
      </c>
      <c r="B34" s="24"/>
      <c r="C34" s="33" t="n">
        <v>78</v>
      </c>
    </row>
    <row r="35" customFormat="false" ht="13.5" hidden="false" customHeight="true" outlineLevel="0" collapsed="false">
      <c r="A35" s="54" t="s">
        <v>51</v>
      </c>
      <c r="B35" s="55"/>
      <c r="C35" s="56" t="n">
        <v>0</v>
      </c>
    </row>
    <row r="36" customFormat="false" ht="13.5" hidden="false" customHeight="true" outlineLevel="0" collapsed="false">
      <c r="A36" s="57" t="s">
        <v>88</v>
      </c>
      <c r="B36" s="57" t="s">
        <v>89</v>
      </c>
      <c r="C36" s="56" t="n">
        <v>149</v>
      </c>
    </row>
    <row r="37" customFormat="false" ht="13.5" hidden="false" customHeight="true" outlineLevel="0" collapsed="false">
      <c r="A37" s="58"/>
      <c r="B37" s="44" t="s">
        <v>90</v>
      </c>
      <c r="C37" s="59" t="n">
        <f aca="false">SUM(C34:C36)</f>
        <v>227</v>
      </c>
    </row>
    <row r="38" customFormat="false" ht="13.5" hidden="false" customHeight="true" outlineLevel="0" collapsed="false">
      <c r="A38" s="60" t="s">
        <v>274</v>
      </c>
      <c r="B38" s="60"/>
      <c r="C38" s="60"/>
    </row>
    <row r="39" customFormat="false" ht="13.5" hidden="false" customHeight="true" outlineLevel="0" collapsed="false">
      <c r="A39" s="60"/>
      <c r="B39" s="60"/>
      <c r="C39" s="60"/>
    </row>
    <row r="40" customFormat="false" ht="13.5" hidden="false" customHeight="true" outlineLevel="0" collapsed="false">
      <c r="A40" s="24" t="s">
        <v>92</v>
      </c>
      <c r="B40" s="24"/>
      <c r="C40" s="26" t="n">
        <v>0</v>
      </c>
    </row>
    <row r="41" customFormat="false" ht="13.5" hidden="false" customHeight="true" outlineLevel="0" collapsed="false">
      <c r="A41" s="24" t="s">
        <v>93</v>
      </c>
      <c r="B41" s="24"/>
      <c r="C41" s="61" t="n">
        <v>0</v>
      </c>
    </row>
    <row r="42" customFormat="false" ht="13.5" hidden="false" customHeight="true" outlineLevel="0" collapsed="false">
      <c r="A42" s="24" t="s">
        <v>94</v>
      </c>
      <c r="B42" s="24"/>
      <c r="C42" s="61" t="n">
        <v>0</v>
      </c>
    </row>
    <row r="43" customFormat="false" ht="13.5" hidden="false" customHeight="true" outlineLevel="0" collapsed="false">
      <c r="A43" s="24" t="s">
        <v>95</v>
      </c>
      <c r="B43" s="24"/>
      <c r="C43" s="61" t="n">
        <v>0</v>
      </c>
    </row>
    <row r="44" customFormat="false" ht="13.5" hidden="false" customHeight="true" outlineLevel="0" collapsed="false">
      <c r="A44" s="24" t="s">
        <v>216</v>
      </c>
      <c r="B44" s="24"/>
      <c r="C44" s="61" t="n">
        <v>0</v>
      </c>
    </row>
    <row r="45" customFormat="false" ht="13.5" hidden="false" customHeight="true" outlineLevel="0" collapsed="false">
      <c r="A45" s="24"/>
      <c r="B45" s="24" t="s">
        <v>96</v>
      </c>
      <c r="C45" s="61" t="n">
        <f aca="false">SUM(C40:C44)</f>
        <v>0</v>
      </c>
    </row>
    <row r="46" customFormat="false" ht="13.5" hidden="false" customHeight="true" outlineLevel="0" collapsed="false">
      <c r="A46" s="53" t="s">
        <v>97</v>
      </c>
      <c r="B46" s="53"/>
      <c r="C46" s="53"/>
    </row>
    <row r="47" customFormat="false" ht="13.5" hidden="false" customHeight="true" outlineLevel="0" collapsed="false">
      <c r="A47" s="24" t="s">
        <v>98</v>
      </c>
      <c r="B47" s="24" t="s">
        <v>99</v>
      </c>
      <c r="C47" s="33" t="n">
        <v>0</v>
      </c>
    </row>
    <row r="48" customFormat="false" ht="13.5" hidden="false" customHeight="true" outlineLevel="0" collapsed="false">
      <c r="A48" s="24" t="s">
        <v>100</v>
      </c>
      <c r="B48" s="24" t="s">
        <v>101</v>
      </c>
      <c r="C48" s="33" t="n">
        <v>0</v>
      </c>
    </row>
    <row r="49" customFormat="false" ht="13.5" hidden="false" customHeight="true" outlineLevel="0" collapsed="false">
      <c r="A49" s="24"/>
      <c r="B49" s="44" t="s">
        <v>102</v>
      </c>
      <c r="C49" s="33" t="n">
        <f aca="false">SUM(C47:C48)</f>
        <v>0</v>
      </c>
    </row>
    <row r="50" customFormat="false" ht="13.5" hidden="false" customHeight="true" outlineLevel="0" collapsed="false">
      <c r="A50" s="53" t="s">
        <v>103</v>
      </c>
      <c r="B50" s="53"/>
      <c r="C50" s="53"/>
    </row>
    <row r="51" customFormat="false" ht="13.5" hidden="false" customHeight="true" outlineLevel="0" collapsed="false">
      <c r="A51" s="24" t="s">
        <v>104</v>
      </c>
      <c r="B51" s="24" t="s">
        <v>105</v>
      </c>
      <c r="C51" s="26" t="n">
        <v>0</v>
      </c>
    </row>
    <row r="52" customFormat="false" ht="13.5" hidden="false" customHeight="true" outlineLevel="0" collapsed="false">
      <c r="A52" s="55"/>
      <c r="B52" s="54" t="s">
        <v>106</v>
      </c>
      <c r="C52" s="62" t="n">
        <v>0</v>
      </c>
    </row>
    <row r="53" customFormat="false" ht="13.5" hidden="false" customHeight="true" outlineLevel="0" collapsed="false">
      <c r="A53" s="55"/>
      <c r="B53" s="57" t="s">
        <v>107</v>
      </c>
      <c r="C53" s="62" t="n">
        <v>0</v>
      </c>
    </row>
    <row r="54" customFormat="false" ht="13.5" hidden="false" customHeight="true" outlineLevel="0" collapsed="false">
      <c r="A54" s="55"/>
      <c r="B54" s="54" t="s">
        <v>108</v>
      </c>
      <c r="C54" s="62" t="n">
        <f aca="false">SUM(C51:C53)</f>
        <v>0</v>
      </c>
    </row>
    <row r="55" customFormat="false" ht="13.5" hidden="false" customHeight="true" outlineLevel="0" collapsed="false">
      <c r="A55" s="53" t="s">
        <v>109</v>
      </c>
      <c r="B55" s="53"/>
      <c r="C55" s="53"/>
    </row>
    <row r="56" customFormat="false" ht="13.5" hidden="false" customHeight="true" outlineLevel="0" collapsed="false">
      <c r="A56" s="24" t="s">
        <v>110</v>
      </c>
      <c r="B56" s="24" t="s">
        <v>111</v>
      </c>
      <c r="C56" s="26" t="n">
        <v>0</v>
      </c>
    </row>
    <row r="57" customFormat="false" ht="13.5" hidden="false" customHeight="true" outlineLevel="0" collapsed="false">
      <c r="A57" s="55"/>
      <c r="B57" s="54" t="s">
        <v>112</v>
      </c>
      <c r="C57" s="62" t="n">
        <f aca="false">SUM(C56)</f>
        <v>0</v>
      </c>
    </row>
    <row r="58" customFormat="false" ht="13.5" hidden="false" customHeight="true" outlineLevel="0" collapsed="false">
      <c r="A58" s="63" t="s">
        <v>113</v>
      </c>
      <c r="B58" s="63"/>
      <c r="C58" s="63"/>
    </row>
    <row r="59" customFormat="false" ht="33" hidden="false" customHeight="true" outlineLevel="0" collapsed="false">
      <c r="A59" s="24" t="s">
        <v>114</v>
      </c>
      <c r="B59" s="44" t="s">
        <v>115</v>
      </c>
      <c r="C59" s="26" t="n">
        <v>0</v>
      </c>
    </row>
    <row r="60" customFormat="false" ht="33" hidden="false" customHeight="true" outlineLevel="0" collapsed="false">
      <c r="A60" s="24" t="s">
        <v>116</v>
      </c>
      <c r="B60" s="44" t="s">
        <v>117</v>
      </c>
      <c r="C60" s="26" t="n">
        <v>0</v>
      </c>
    </row>
    <row r="61" customFormat="false" ht="23.85" hidden="false" customHeight="false" outlineLevel="0" collapsed="false">
      <c r="A61" s="24" t="s">
        <v>118</v>
      </c>
      <c r="B61" s="44" t="s">
        <v>119</v>
      </c>
      <c r="C61" s="26" t="n">
        <v>0</v>
      </c>
    </row>
    <row r="62" customFormat="false" ht="33" hidden="false" customHeight="true" outlineLevel="0" collapsed="false">
      <c r="A62" s="24" t="s">
        <v>120</v>
      </c>
      <c r="B62" s="44" t="s">
        <v>120</v>
      </c>
      <c r="C62" s="26" t="n">
        <v>0</v>
      </c>
    </row>
    <row r="63" customFormat="false" ht="19.5" hidden="false" customHeight="true" outlineLevel="0" collapsed="false">
      <c r="A63" s="24"/>
      <c r="B63" s="44" t="s">
        <v>23</v>
      </c>
      <c r="C63" s="26" t="n">
        <f aca="false">SUM(C59:C62)</f>
        <v>0</v>
      </c>
    </row>
    <row r="64" customFormat="false" ht="13.5" hidden="false" customHeight="true" outlineLevel="0" collapsed="false">
      <c r="A64" s="64" t="s">
        <v>121</v>
      </c>
      <c r="B64" s="64"/>
      <c r="C64" s="64"/>
    </row>
    <row r="65" customFormat="false" ht="13.5" hidden="false" customHeight="true" outlineLevel="0" collapsed="false">
      <c r="A65" s="57" t="s">
        <v>122</v>
      </c>
      <c r="B65" s="55"/>
      <c r="C65" s="26" t="n">
        <v>0</v>
      </c>
    </row>
    <row r="66" customFormat="false" ht="15" hidden="false" customHeight="true" outlineLevel="0" collapsed="false">
      <c r="A66" s="58" t="s">
        <v>123</v>
      </c>
      <c r="B66" s="58" t="s">
        <v>124</v>
      </c>
      <c r="C66" s="26" t="n">
        <v>0</v>
      </c>
    </row>
    <row r="67" customFormat="false" ht="13.5" hidden="false" customHeight="true" outlineLevel="0" collapsed="false">
      <c r="A67" s="30" t="s">
        <v>65</v>
      </c>
      <c r="B67" s="30" t="s">
        <v>125</v>
      </c>
      <c r="C67" s="26" t="n">
        <v>0</v>
      </c>
    </row>
    <row r="68" customFormat="false" ht="13.5" hidden="false" customHeight="true" outlineLevel="0" collapsed="false">
      <c r="A68" s="24"/>
      <c r="B68" s="44" t="s">
        <v>126</v>
      </c>
      <c r="C68" s="26" t="n">
        <f aca="false">SUM(C65:C67)</f>
        <v>0</v>
      </c>
    </row>
    <row r="69" customFormat="false" ht="13.5" hidden="false" customHeight="true" outlineLevel="0" collapsed="false">
      <c r="A69" s="65" t="s">
        <v>127</v>
      </c>
      <c r="B69" s="65"/>
      <c r="C69" s="65"/>
    </row>
    <row r="70" customFormat="false" ht="13.5" hidden="false" customHeight="true" outlineLevel="0" collapsed="false">
      <c r="A70" s="66" t="s">
        <v>128</v>
      </c>
      <c r="B70" s="67" t="s">
        <v>129</v>
      </c>
      <c r="C70" s="68" t="n">
        <v>200</v>
      </c>
    </row>
    <row r="71" customFormat="false" ht="13.5" hidden="false" customHeight="true" outlineLevel="0" collapsed="false">
      <c r="A71" s="119" t="s">
        <v>130</v>
      </c>
      <c r="B71" s="139" t="s">
        <v>131</v>
      </c>
      <c r="C71" s="121" t="n">
        <v>68</v>
      </c>
    </row>
    <row r="72" customFormat="false" ht="15" hidden="false" customHeight="false" outlineLevel="0" collapsed="false">
      <c r="A72" s="69" t="s">
        <v>132</v>
      </c>
      <c r="B72" s="44" t="s">
        <v>300</v>
      </c>
      <c r="C72" s="70" t="n">
        <v>52</v>
      </c>
    </row>
    <row r="73" customFormat="false" ht="13.5" hidden="false" customHeight="true" outlineLevel="0" collapsed="false">
      <c r="A73" s="54" t="s">
        <v>134</v>
      </c>
      <c r="B73" s="71" t="s">
        <v>218</v>
      </c>
      <c r="C73" s="62" t="n">
        <v>0</v>
      </c>
    </row>
    <row r="74" customFormat="false" ht="13.5" hidden="false" customHeight="true" outlineLevel="0" collapsed="false">
      <c r="A74" s="58"/>
      <c r="B74" s="67" t="s">
        <v>136</v>
      </c>
      <c r="C74" s="72" t="n">
        <f aca="false">SUM(C70:C73)</f>
        <v>320</v>
      </c>
    </row>
    <row r="75" customFormat="false" ht="13.5" hidden="false" customHeight="true" outlineLevel="0" collapsed="false">
      <c r="A75" s="58"/>
      <c r="B75" s="73" t="s">
        <v>23</v>
      </c>
      <c r="C75" s="72" t="n">
        <f aca="false">C37+C45+C49+C54+C57+C63+C68+C74</f>
        <v>547</v>
      </c>
    </row>
    <row r="76" customFormat="false" ht="13.5" hidden="false" customHeight="true" outlineLevel="0" collapsed="false">
      <c r="A76" s="65" t="s">
        <v>137</v>
      </c>
      <c r="B76" s="65"/>
      <c r="C76" s="65"/>
    </row>
    <row r="77" customFormat="false" ht="13.5" hidden="false" customHeight="true" outlineLevel="0" collapsed="false">
      <c r="A77" s="67" t="s">
        <v>138</v>
      </c>
      <c r="B77" s="67"/>
      <c r="C77" s="122" t="n">
        <f aca="false">IF(('October 2024 - December 2024'!C83)+SUM(E88+E90+E99+E107)  &lt; 0,(('October 2024 - December 2024'!C83))+SUM(E88+E90+E99+E107), TEXT((('October 2024 - December 2024'!C83))+SUM(E88+E90+E99+E107),"+$0.00"))</f>
        <v>-2900</v>
      </c>
    </row>
    <row r="78" customFormat="false" ht="13.5" hidden="false" customHeight="true" outlineLevel="0" collapsed="false">
      <c r="A78" s="67" t="s">
        <v>139</v>
      </c>
      <c r="B78" s="67"/>
      <c r="C78" s="122" t="n">
        <v>0</v>
      </c>
    </row>
    <row r="79" customFormat="false" ht="13.5" hidden="false" customHeight="true" outlineLevel="0" collapsed="false">
      <c r="A79" s="67" t="s">
        <v>140</v>
      </c>
      <c r="B79" s="67"/>
      <c r="C79" s="122" t="n">
        <f aca="false">IF(('October 2024 - December 2024'!C85)+SUM(E89) &lt; 0,(('October 2024 - December 2024'!C85))+SUM(E89), TEXT((('October 2024 - December 2024'!C85))+SUM(E89),"+$0.00"))</f>
        <v>-100</v>
      </c>
    </row>
    <row r="80" customFormat="false" ht="23.85" hidden="false" customHeight="false" outlineLevel="0" collapsed="false">
      <c r="A80" s="44" t="s">
        <v>141</v>
      </c>
      <c r="B80" s="75"/>
      <c r="C80" s="122" t="n">
        <v>0</v>
      </c>
    </row>
    <row r="81" customFormat="false" ht="23.85" hidden="false" customHeight="false" outlineLevel="0" collapsed="false">
      <c r="A81" s="44" t="s">
        <v>142</v>
      </c>
      <c r="B81" s="75"/>
      <c r="C81" s="122" t="n">
        <v>0</v>
      </c>
    </row>
    <row r="82" customFormat="false" ht="13.5" hidden="false" customHeight="true" outlineLevel="0" collapsed="false">
      <c r="A82" s="58"/>
      <c r="B82" s="76" t="s">
        <v>143</v>
      </c>
      <c r="C82" s="74" t="n">
        <f aca="false">C77+C78+C79+C80+C81</f>
        <v>-3000</v>
      </c>
    </row>
    <row r="83" customFormat="false" ht="13.5" hidden="false" customHeight="true" outlineLevel="0" collapsed="false">
      <c r="A83" s="24"/>
      <c r="B83" s="27" t="s">
        <v>144</v>
      </c>
      <c r="C83" s="77" t="n">
        <f aca="false">C75</f>
        <v>547</v>
      </c>
      <c r="H83" s="78"/>
    </row>
    <row r="84" customFormat="false" ht="13.5" hidden="false" customHeight="true" outlineLevel="0" collapsed="false">
      <c r="A84" s="3"/>
      <c r="B84" s="3"/>
    </row>
    <row r="85" customFormat="false" ht="13.5" hidden="false" customHeight="true" outlineLevel="0" collapsed="false">
      <c r="A85" s="3"/>
      <c r="B85" s="3"/>
    </row>
    <row r="86" customFormat="false" ht="15" hidden="false" customHeight="false" outlineLevel="0" collapsed="false">
      <c r="A86" s="79" t="s">
        <v>301</v>
      </c>
      <c r="B86" s="79"/>
      <c r="C86" s="79"/>
      <c r="D86" s="79"/>
      <c r="E86" s="79"/>
      <c r="G86" s="131" t="s">
        <v>241</v>
      </c>
      <c r="H86" s="132" t="n">
        <v>0</v>
      </c>
    </row>
    <row r="87" customFormat="false" ht="35.05" hidden="false" customHeight="false" outlineLevel="0" collapsed="false">
      <c r="A87" s="80" t="s">
        <v>146</v>
      </c>
      <c r="B87" s="80"/>
      <c r="C87" s="80" t="s">
        <v>32</v>
      </c>
      <c r="D87" s="80"/>
      <c r="E87" s="81" t="s">
        <v>33</v>
      </c>
      <c r="G87" s="133" t="s">
        <v>302</v>
      </c>
      <c r="H87" s="134" t="n">
        <f aca="false">C70-H86</f>
        <v>200</v>
      </c>
    </row>
    <row r="88" customFormat="false" ht="13.5" hidden="false" customHeight="true" outlineLevel="0" collapsed="false">
      <c r="A88" s="88" t="s">
        <v>127</v>
      </c>
      <c r="B88" s="88"/>
      <c r="C88" s="95" t="s">
        <v>220</v>
      </c>
      <c r="D88" s="95"/>
      <c r="E88" s="92" t="n">
        <v>1000</v>
      </c>
    </row>
    <row r="89" customFormat="false" ht="13.5" hidden="false" customHeight="true" outlineLevel="0" collapsed="false">
      <c r="A89" s="88"/>
      <c r="B89" s="88"/>
      <c r="C89" s="95" t="s">
        <v>303</v>
      </c>
      <c r="D89" s="95"/>
      <c r="E89" s="92" t="n">
        <v>0</v>
      </c>
    </row>
    <row r="90" customFormat="false" ht="19.5" hidden="false" customHeight="true" outlineLevel="0" collapsed="false">
      <c r="A90" s="88"/>
      <c r="B90" s="88"/>
      <c r="C90" s="141" t="s">
        <v>304</v>
      </c>
      <c r="D90" s="141"/>
      <c r="E90" s="92" t="n">
        <v>1003</v>
      </c>
    </row>
    <row r="91" customFormat="false" ht="14.25" hidden="false" customHeight="true" outlineLevel="0" collapsed="false">
      <c r="A91" s="88"/>
      <c r="B91" s="88"/>
      <c r="C91" s="141" t="s">
        <v>305</v>
      </c>
      <c r="D91" s="141"/>
      <c r="E91" s="92" t="n">
        <v>0</v>
      </c>
    </row>
    <row r="92" customFormat="false" ht="13.5" hidden="false" customHeight="true" outlineLevel="0" collapsed="false">
      <c r="A92" s="82" t="s">
        <v>147</v>
      </c>
      <c r="B92" s="82"/>
      <c r="C92" s="89"/>
      <c r="D92" s="89"/>
      <c r="E92" s="124" t="n">
        <f aca="false">C83</f>
        <v>547</v>
      </c>
    </row>
    <row r="93" customFormat="false" ht="13.5" hidden="false" customHeight="true" outlineLevel="0" collapsed="false">
      <c r="C93" s="125" t="s">
        <v>148</v>
      </c>
      <c r="D93" s="125"/>
      <c r="E93" s="86" t="n">
        <f aca="false">('October 2024 - December 2024'!E118+E13)-SUM(E88:E92)</f>
        <v>2715.71</v>
      </c>
    </row>
    <row r="94" customFormat="false" ht="13.5" hidden="false" customHeight="true" outlineLevel="0" collapsed="false"/>
    <row r="95" customFormat="false" ht="15" hidden="false" customHeight="false" outlineLevel="0" collapsed="false">
      <c r="A95" s="79" t="s">
        <v>306</v>
      </c>
      <c r="B95" s="79"/>
      <c r="C95" s="79"/>
      <c r="D95" s="79"/>
      <c r="E95" s="79"/>
      <c r="G95" s="131" t="s">
        <v>241</v>
      </c>
      <c r="H95" s="132" t="n">
        <v>0</v>
      </c>
    </row>
    <row r="96" customFormat="false" ht="46.25" hidden="false" customHeight="false" outlineLevel="0" collapsed="false">
      <c r="A96" s="79" t="s">
        <v>146</v>
      </c>
      <c r="B96" s="79"/>
      <c r="C96" s="79" t="s">
        <v>32</v>
      </c>
      <c r="D96" s="79"/>
      <c r="E96" s="87" t="s">
        <v>33</v>
      </c>
      <c r="G96" s="148" t="s">
        <v>307</v>
      </c>
      <c r="H96" s="134" t="n">
        <f aca="false">C70-H95</f>
        <v>200</v>
      </c>
    </row>
    <row r="97" customFormat="false" ht="13.5" hidden="false" customHeight="true" outlineLevel="0" collapsed="false">
      <c r="A97" s="88" t="s">
        <v>308</v>
      </c>
      <c r="B97" s="88"/>
      <c r="C97" s="128"/>
      <c r="D97" s="128"/>
      <c r="E97" s="86" t="n">
        <f aca="false">E93</f>
        <v>2715.71</v>
      </c>
    </row>
    <row r="98" customFormat="false" ht="88.5" hidden="false" customHeight="true" outlineLevel="0" collapsed="false">
      <c r="A98" s="88" t="s">
        <v>127</v>
      </c>
      <c r="B98" s="88"/>
      <c r="C98" s="141" t="s">
        <v>309</v>
      </c>
      <c r="D98" s="141"/>
      <c r="E98" s="92" t="n">
        <v>3767.84</v>
      </c>
    </row>
    <row r="99" customFormat="false" ht="13.5" hidden="false" customHeight="true" outlineLevel="0" collapsed="false">
      <c r="A99" s="88"/>
      <c r="B99" s="88"/>
      <c r="C99" s="95" t="s">
        <v>310</v>
      </c>
      <c r="D99" s="95"/>
      <c r="E99" s="92" t="n">
        <v>0</v>
      </c>
    </row>
    <row r="100" customFormat="false" ht="13.5" hidden="false" customHeight="true" outlineLevel="0" collapsed="false">
      <c r="A100" s="88" t="s">
        <v>147</v>
      </c>
      <c r="B100" s="88"/>
      <c r="C100" s="149"/>
      <c r="D100" s="149"/>
      <c r="E100" s="98" t="n">
        <f aca="false">C83</f>
        <v>547</v>
      </c>
    </row>
    <row r="101" customFormat="false" ht="13.5" hidden="false" customHeight="true" outlineLevel="0" collapsed="false">
      <c r="C101" s="99" t="s">
        <v>158</v>
      </c>
      <c r="D101" s="99"/>
      <c r="E101" s="86" t="n">
        <f aca="false">(E20+E97)-SUM(E98:E100)</f>
        <v>873.87</v>
      </c>
    </row>
    <row r="102" customFormat="false" ht="13.5" hidden="false" customHeight="true" outlineLevel="0" collapsed="false">
      <c r="A102" s="100"/>
      <c r="B102" s="100"/>
      <c r="C102" s="100"/>
      <c r="D102" s="100"/>
      <c r="E102" s="100"/>
    </row>
    <row r="103" customFormat="false" ht="17.25" hidden="false" customHeight="true" outlineLevel="0" collapsed="false">
      <c r="A103" s="100"/>
      <c r="B103" s="100"/>
      <c r="C103" s="100"/>
      <c r="D103" s="100"/>
      <c r="E103" s="100"/>
    </row>
    <row r="104" customFormat="false" ht="13.5" hidden="false" customHeight="true" outlineLevel="0" collapsed="false">
      <c r="A104" s="101" t="s">
        <v>311</v>
      </c>
      <c r="B104" s="101"/>
      <c r="C104" s="101"/>
      <c r="D104" s="101"/>
      <c r="E104" s="101"/>
      <c r="G104" s="131" t="s">
        <v>241</v>
      </c>
      <c r="H104" s="132" t="n">
        <v>0</v>
      </c>
    </row>
    <row r="105" customFormat="false" ht="46.25" hidden="false" customHeight="false" outlineLevel="0" collapsed="false">
      <c r="A105" s="79" t="s">
        <v>146</v>
      </c>
      <c r="B105" s="79"/>
      <c r="C105" s="79" t="s">
        <v>32</v>
      </c>
      <c r="D105" s="79"/>
      <c r="E105" s="87" t="s">
        <v>33</v>
      </c>
      <c r="G105" s="133" t="s">
        <v>242</v>
      </c>
      <c r="H105" s="134" t="n">
        <f aca="false">C70-H104</f>
        <v>200</v>
      </c>
    </row>
    <row r="106" customFormat="false" ht="13.5" hidden="false" customHeight="true" outlineLevel="0" collapsed="false">
      <c r="A106" s="88" t="s">
        <v>312</v>
      </c>
      <c r="B106" s="88"/>
      <c r="C106" s="89"/>
      <c r="D106" s="89"/>
      <c r="E106" s="86" t="n">
        <f aca="false">E101</f>
        <v>873.87</v>
      </c>
    </row>
    <row r="107" customFormat="false" ht="13.5" hidden="false" customHeight="true" outlineLevel="0" collapsed="false">
      <c r="A107" s="88" t="s">
        <v>127</v>
      </c>
      <c r="B107" s="88"/>
      <c r="C107" s="93" t="s">
        <v>313</v>
      </c>
      <c r="D107" s="93"/>
      <c r="E107" s="94" t="n">
        <v>2000</v>
      </c>
    </row>
    <row r="108" customFormat="false" ht="13.5" hidden="false" customHeight="true" outlineLevel="0" collapsed="false">
      <c r="A108" s="88"/>
      <c r="B108" s="88"/>
      <c r="C108" s="95" t="s">
        <v>314</v>
      </c>
      <c r="D108" s="95"/>
      <c r="E108" s="92" t="n">
        <v>0</v>
      </c>
    </row>
    <row r="109" customFormat="false" ht="13.5" hidden="false" customHeight="true" outlineLevel="0" collapsed="false">
      <c r="A109" s="146" t="s">
        <v>147</v>
      </c>
      <c r="B109" s="146"/>
      <c r="C109" s="95"/>
      <c r="D109" s="95"/>
      <c r="E109" s="124" t="n">
        <f aca="false">C83</f>
        <v>547</v>
      </c>
    </row>
    <row r="110" customFormat="false" ht="13.5" hidden="false" customHeight="true" outlineLevel="0" collapsed="false">
      <c r="C110" s="150" t="s">
        <v>158</v>
      </c>
      <c r="D110" s="150"/>
      <c r="E110" s="106" t="n">
        <f aca="false">(E26+E106)-SUM(E107:E109)</f>
        <v>731.87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</sheetData>
  <mergeCells count="58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1"/>
    <mergeCell ref="C88:D88"/>
    <mergeCell ref="C89:D89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7:C81">
    <cfRule type="cellIs" priority="2" operator="lessThan" aboveAverage="0" equalAverage="0" bottom="0" percent="0" rank="0" text="" dxfId="49">
      <formula>0</formula>
    </cfRule>
    <cfRule type="cellIs" priority="3" operator="greaterThanOrEqual" aboveAverage="0" equalAverage="0" bottom="0" percent="0" rank="0" text="" dxfId="50">
      <formula>0</formula>
    </cfRule>
  </conditionalFormatting>
  <conditionalFormatting sqref="C5">
    <cfRule type="cellIs" priority="4" operator="lessThan" aboveAverage="0" equalAverage="0" bottom="0" percent="0" rank="0" text="" dxfId="51">
      <formula>0</formula>
    </cfRule>
    <cfRule type="cellIs" priority="5" operator="greaterThanOrEqual" aboveAverage="0" equalAverage="0" bottom="0" percent="0" rank="0" text="" dxfId="52">
      <formula>0</formula>
    </cfRule>
  </conditionalFormatting>
  <conditionalFormatting sqref="C3">
    <cfRule type="cellIs" priority="6" operator="lessThan" aboveAverage="0" equalAverage="0" bottom="0" percent="0" rank="0" text="" dxfId="53">
      <formula>0</formula>
    </cfRule>
  </conditionalFormatting>
  <conditionalFormatting sqref="E110">
    <cfRule type="cellIs" priority="7" operator="greaterThanOrEqual" aboveAverage="0" equalAverage="0" bottom="0" percent="0" rank="0" text="" dxfId="54">
      <formula>0</formula>
    </cfRule>
    <cfRule type="cellIs" priority="8" operator="lessThan" aboveAverage="0" equalAverage="0" bottom="0" percent="0" rank="0" text="" dxfId="55">
      <formula>0</formula>
    </cfRule>
  </conditionalFormatting>
  <conditionalFormatting sqref="E106">
    <cfRule type="cellIs" priority="9" operator="greaterThanOrEqual" aboveAverage="0" equalAverage="0" bottom="0" percent="0" rank="0" text="" dxfId="56">
      <formula>0</formula>
    </cfRule>
    <cfRule type="cellIs" priority="10" operator="lessThan" aboveAverage="0" equalAverage="0" bottom="0" percent="0" rank="0" text="" dxfId="57">
      <formula>0</formula>
    </cfRule>
  </conditionalFormatting>
  <conditionalFormatting sqref="E97">
    <cfRule type="cellIs" priority="11" operator="greaterThanOrEqual" aboveAverage="0" equalAverage="0" bottom="0" percent="0" rank="0" text="" dxfId="58">
      <formula>0</formula>
    </cfRule>
    <cfRule type="cellIs" priority="12" operator="lessThan" aboveAverage="0" equalAverage="0" bottom="0" percent="0" rank="0" text="" dxfId="59">
      <formula>0</formula>
    </cfRule>
  </conditionalFormatting>
  <conditionalFormatting sqref="E101">
    <cfRule type="cellIs" priority="13" operator="greaterThanOrEqual" aboveAverage="0" equalAverage="0" bottom="0" percent="0" rank="0" text="" dxfId="60">
      <formula>0</formula>
    </cfRule>
    <cfRule type="cellIs" priority="14" operator="lessThan" aboveAverage="0" equalAverage="0" bottom="0" percent="0" rank="0" text="" dxfId="61">
      <formula>0</formula>
    </cfRule>
  </conditionalFormatting>
  <conditionalFormatting sqref="E93">
    <cfRule type="cellIs" priority="15" operator="greaterThanOrEqual" aboveAverage="0" equalAverage="0" bottom="0" percent="0" rank="0" text="" dxfId="62">
      <formula>0</formula>
    </cfRule>
    <cfRule type="cellIs" priority="16" operator="lessThan" aboveAverage="0" equalAverage="0" bottom="0" percent="0" rank="0" text="" dxfId="6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C97" activeCellId="0" sqref="C9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315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3509.87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3509.87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316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317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318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319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320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321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322</v>
      </c>
      <c r="B18" s="24" t="s">
        <v>259</v>
      </c>
      <c r="C18" s="40" t="s">
        <v>37</v>
      </c>
      <c r="D18" s="40"/>
      <c r="E18" s="33" t="n">
        <v>68</v>
      </c>
    </row>
    <row r="19" customFormat="false" ht="17.25" hidden="false" customHeight="true" outlineLevel="0" collapsed="false">
      <c r="A19" s="44" t="s">
        <v>323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324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325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13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326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2.75" hidden="false" customHeight="true" outlineLevel="0" collapsed="false">
      <c r="A26" s="44" t="s">
        <v>327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328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274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216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  <c r="E60" s="151"/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23.85" hidden="false" customHeight="fals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200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300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320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547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IF(('January 2025 - March 2025'!C77)+SUM(E89+E97+E106) &lt; 0,(('January 2025 - March 2025'!C77))+SUM(E89+E97+E106), TEXT((('January 2025 - March 2025'!C77))+SUM(E89+E97+E106),"+$0.00"))</f>
        <v>+$100.00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n">
        <f aca="false">IF(('January 2025 - March 2025'!C79)+SUM(0) &lt; 0,(('January 2025 - March 2025'!C79))+SUM(0), TEXT((('January 2025 - March 2025'!C79))+SUM(0),"+$0.00"))</f>
        <v>-100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547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329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58.95" hidden="false" customHeight="tru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48" t="s">
        <v>330</v>
      </c>
      <c r="H88" s="134" t="n">
        <f aca="false">C71-H87</f>
        <v>200</v>
      </c>
    </row>
    <row r="89" customFormat="false" ht="13.5" hidden="false" customHeight="true" outlineLevel="0" collapsed="false">
      <c r="A89" s="152" t="s">
        <v>127</v>
      </c>
      <c r="B89" s="153"/>
      <c r="C89" s="95" t="s">
        <v>331</v>
      </c>
      <c r="D89" s="95"/>
      <c r="E89" s="92" t="n">
        <v>1500</v>
      </c>
    </row>
    <row r="90" customFormat="false" ht="13.5" hidden="false" customHeight="true" outlineLevel="0" collapsed="false">
      <c r="A90" s="154"/>
      <c r="B90" s="155"/>
      <c r="C90" s="95" t="s">
        <v>314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547</v>
      </c>
    </row>
    <row r="92" customFormat="false" ht="13.5" hidden="false" customHeight="true" outlineLevel="0" collapsed="false">
      <c r="A92" s="156"/>
      <c r="B92" s="156"/>
      <c r="C92" s="125" t="s">
        <v>148</v>
      </c>
      <c r="D92" s="125"/>
      <c r="E92" s="142" t="n">
        <f aca="false">('January 2025 - March 2025'!E110+E13)-SUM(E89:E91)</f>
        <v>1157.87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332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62.65" hidden="false" customHeight="tru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242</v>
      </c>
      <c r="H95" s="134" t="n">
        <f aca="false">C71-H94</f>
        <v>200</v>
      </c>
    </row>
    <row r="96" customFormat="false" ht="13.5" hidden="false" customHeight="true" outlineLevel="0" collapsed="false">
      <c r="A96" s="88" t="s">
        <v>333</v>
      </c>
      <c r="B96" s="88"/>
      <c r="C96" s="128"/>
      <c r="D96" s="128"/>
      <c r="E96" s="86" t="n">
        <f aca="false">E92</f>
        <v>1157.87</v>
      </c>
    </row>
    <row r="97" customFormat="false" ht="13.5" hidden="false" customHeight="true" outlineLevel="0" collapsed="false">
      <c r="A97" s="88" t="s">
        <v>127</v>
      </c>
      <c r="B97" s="88"/>
      <c r="C97" s="95" t="s">
        <v>331</v>
      </c>
      <c r="D97" s="95"/>
      <c r="E97" s="92" t="n">
        <v>1500</v>
      </c>
    </row>
    <row r="98" customFormat="false" ht="13.5" hidden="false" customHeight="true" outlineLevel="0" collapsed="false">
      <c r="A98" s="88"/>
      <c r="B98" s="88"/>
      <c r="C98" s="91" t="s">
        <v>314</v>
      </c>
      <c r="D98" s="91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547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(E21+E96)-SUM(E97:E99)</f>
        <v>1651.87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334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63.4" hidden="false" customHeight="tru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242</v>
      </c>
      <c r="H104" s="134" t="n">
        <f aca="false">C71-H103</f>
        <v>200</v>
      </c>
    </row>
    <row r="105" customFormat="false" ht="13.5" hidden="false" customHeight="true" outlineLevel="0" collapsed="false">
      <c r="A105" s="88" t="s">
        <v>335</v>
      </c>
      <c r="B105" s="88"/>
      <c r="C105" s="89"/>
      <c r="D105" s="89"/>
      <c r="E105" s="86" t="n">
        <f aca="false">E100</f>
        <v>1651.87</v>
      </c>
    </row>
    <row r="106" customFormat="false" ht="13.5" hidden="false" customHeight="true" outlineLevel="0" collapsed="false">
      <c r="A106" s="88" t="s">
        <v>127</v>
      </c>
      <c r="B106" s="88"/>
      <c r="C106" s="91" t="s">
        <v>151</v>
      </c>
      <c r="D106" s="91"/>
      <c r="E106" s="92" t="n">
        <v>0</v>
      </c>
    </row>
    <row r="107" customFormat="false" ht="13.5" hidden="false" customHeight="true" outlineLevel="0" collapsed="false">
      <c r="A107" s="88"/>
      <c r="B107" s="88"/>
      <c r="C107" s="91" t="s">
        <v>314</v>
      </c>
      <c r="D107" s="91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547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3509.87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64">
      <formula>0</formula>
    </cfRule>
  </conditionalFormatting>
  <conditionalFormatting sqref="C78:C83">
    <cfRule type="cellIs" priority="3" operator="greaterThanOrEqual" aboveAverage="0" equalAverage="0" bottom="0" percent="0" rank="0" text="" dxfId="65">
      <formula>0</formula>
    </cfRule>
  </conditionalFormatting>
  <conditionalFormatting sqref="C5">
    <cfRule type="cellIs" priority="4" operator="lessThan" aboveAverage="0" equalAverage="0" bottom="0" percent="0" rank="0" text="" dxfId="66">
      <formula>0</formula>
    </cfRule>
    <cfRule type="cellIs" priority="5" operator="greaterThanOrEqual" aboveAverage="0" equalAverage="0" bottom="0" percent="0" rank="0" text="" dxfId="67">
      <formula>0</formula>
    </cfRule>
  </conditionalFormatting>
  <conditionalFormatting sqref="C3">
    <cfRule type="cellIs" priority="6" operator="lessThan" aboveAverage="0" equalAverage="0" bottom="0" percent="0" rank="0" text="" dxfId="68">
      <formula>0</formula>
    </cfRule>
  </conditionalFormatting>
  <conditionalFormatting sqref="E109">
    <cfRule type="cellIs" priority="7" operator="greaterThanOrEqual" aboveAverage="0" equalAverage="0" bottom="0" percent="0" rank="0" text="" dxfId="69">
      <formula>0</formula>
    </cfRule>
    <cfRule type="cellIs" priority="8" operator="lessThan" aboveAverage="0" equalAverage="0" bottom="0" percent="0" rank="0" text="" dxfId="70">
      <formula>0</formula>
    </cfRule>
  </conditionalFormatting>
  <conditionalFormatting sqref="E105">
    <cfRule type="cellIs" priority="9" operator="greaterThanOrEqual" aboveAverage="0" equalAverage="0" bottom="0" percent="0" rank="0" text="" dxfId="71">
      <formula>0</formula>
    </cfRule>
    <cfRule type="cellIs" priority="10" operator="lessThan" aboveAverage="0" equalAverage="0" bottom="0" percent="0" rank="0" text="" dxfId="72">
      <formula>0</formula>
    </cfRule>
  </conditionalFormatting>
  <conditionalFormatting sqref="E96">
    <cfRule type="cellIs" priority="11" operator="greaterThanOrEqual" aboveAverage="0" equalAverage="0" bottom="0" percent="0" rank="0" text="" dxfId="73">
      <formula>0</formula>
    </cfRule>
    <cfRule type="cellIs" priority="12" operator="lessThan" aboveAverage="0" equalAverage="0" bottom="0" percent="0" rank="0" text="" dxfId="74">
      <formula>0</formula>
    </cfRule>
  </conditionalFormatting>
  <conditionalFormatting sqref="E100">
    <cfRule type="cellIs" priority="13" operator="greaterThanOrEqual" aboveAverage="0" equalAverage="0" bottom="0" percent="0" rank="0" text="" dxfId="75">
      <formula>0</formula>
    </cfRule>
    <cfRule type="cellIs" priority="14" operator="lessThan" aboveAverage="0" equalAverage="0" bottom="0" percent="0" rank="0" text="" dxfId="76">
      <formula>0</formula>
    </cfRule>
  </conditionalFormatting>
  <conditionalFormatting sqref="E92">
    <cfRule type="cellIs" priority="15" operator="greaterThanOrEqual" aboveAverage="0" equalAverage="0" bottom="0" percent="0" rank="0" text="" dxfId="77">
      <formula>0</formula>
    </cfRule>
    <cfRule type="cellIs" priority="16" operator="lessThan" aboveAverage="0" equalAverage="0" bottom="0" percent="0" rank="0" text="" dxfId="7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G95" activeCellId="0" sqref="G9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336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9137.87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9137.87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337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338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339</v>
      </c>
      <c r="B11" s="24" t="s">
        <v>259</v>
      </c>
      <c r="C11" s="40" t="s">
        <v>37</v>
      </c>
      <c r="D11" s="40"/>
      <c r="E11" s="33" t="n">
        <v>68</v>
      </c>
    </row>
    <row r="12" customFormat="false" ht="17.25" hidden="false" customHeight="true" outlineLevel="0" collapsed="false">
      <c r="A12" s="44" t="s">
        <v>340</v>
      </c>
      <c r="B12" s="24" t="s">
        <v>259</v>
      </c>
      <c r="C12" s="40" t="s">
        <v>37</v>
      </c>
      <c r="D12" s="40"/>
      <c r="E12" s="33" t="n">
        <v>68</v>
      </c>
    </row>
    <row r="13" customFormat="false" ht="13.5" hidden="false" customHeight="true" outlineLevel="0" collapsed="false">
      <c r="A13" s="44" t="s">
        <v>341</v>
      </c>
      <c r="B13" s="24" t="s">
        <v>65</v>
      </c>
      <c r="C13" s="25" t="s">
        <v>196</v>
      </c>
      <c r="D13" s="25"/>
      <c r="E13" s="26" t="n">
        <v>0</v>
      </c>
    </row>
    <row r="14" customFormat="false" ht="13.5" hidden="false" customHeight="true" outlineLevel="0" collapsed="false">
      <c r="A14" s="3"/>
      <c r="B14" s="3"/>
      <c r="C14" s="3"/>
      <c r="D14" s="27" t="s">
        <v>39</v>
      </c>
      <c r="E14" s="28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19" t="s">
        <v>342</v>
      </c>
      <c r="B16" s="19"/>
      <c r="C16" s="19"/>
      <c r="D16" s="19"/>
      <c r="E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customFormat="false" ht="12.75" hidden="false" customHeight="true" outlineLevel="0" collapsed="false">
      <c r="A17" s="21" t="s">
        <v>4</v>
      </c>
      <c r="B17" s="22" t="s">
        <v>31</v>
      </c>
      <c r="C17" s="23" t="s">
        <v>32</v>
      </c>
      <c r="D17" s="23"/>
      <c r="E17" s="23" t="s">
        <v>33</v>
      </c>
    </row>
    <row r="18" customFormat="false" ht="13.5" hidden="false" customHeight="true" outlineLevel="0" collapsed="false">
      <c r="A18" s="54" t="s">
        <v>343</v>
      </c>
      <c r="B18" s="109" t="s">
        <v>36</v>
      </c>
      <c r="C18" s="110" t="s">
        <v>37</v>
      </c>
      <c r="D18" s="110"/>
      <c r="E18" s="62" t="n">
        <v>2405</v>
      </c>
    </row>
    <row r="19" customFormat="false" ht="17.25" hidden="false" customHeight="true" outlineLevel="0" collapsed="false">
      <c r="A19" s="44" t="s">
        <v>344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345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346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13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347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2.75" hidden="false" customHeight="true" outlineLevel="0" collapsed="false">
      <c r="A26" s="44" t="s">
        <v>348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349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274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23.85" hidden="false" customHeight="fals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200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300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320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547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IF(('April 2025 - June 2025'!C78)+SUM(E90+E98+E107) &lt; 0,(('April 2025 - June 2025'!C78))+SUM(E90+E98+E107), TEXT((('April 2025 - June 2025'!C78))+SUM(E90+E98+E107),"+$0.00"))</f>
        <v>+$100.00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n">
        <f aca="false">IF(('April 2025 - June 2025'!C80)+SUM(0) &lt; 0,(('April 2025 - June 2025'!C80))+SUM(0), TEXT((('April 2025 - June 2025'!C80))+SUM(0),"+$0.00"))</f>
        <v>-100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547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350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55.95" hidden="false" customHeight="tru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242</v>
      </c>
      <c r="H88" s="134" t="n">
        <f aca="false">C71-H87</f>
        <v>200</v>
      </c>
    </row>
    <row r="89" customFormat="false" ht="36" hidden="false" customHeight="true" outlineLevel="0" collapsed="false">
      <c r="A89" s="152" t="s">
        <v>127</v>
      </c>
      <c r="B89" s="153"/>
      <c r="C89" s="141" t="s">
        <v>351</v>
      </c>
      <c r="D89" s="141"/>
      <c r="E89" s="92" t="n">
        <v>150</v>
      </c>
    </row>
    <row r="90" customFormat="false" ht="13.5" hidden="false" customHeight="true" outlineLevel="0" collapsed="false">
      <c r="A90" s="157"/>
      <c r="B90" s="158"/>
      <c r="C90" s="95" t="s">
        <v>310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547</v>
      </c>
    </row>
    <row r="92" customFormat="false" ht="13.5" hidden="false" customHeight="true" outlineLevel="0" collapsed="false">
      <c r="A92" s="156"/>
      <c r="B92" s="156"/>
      <c r="C92" s="125" t="s">
        <v>148</v>
      </c>
      <c r="D92" s="125"/>
      <c r="E92" s="142" t="n">
        <f aca="false">('April 2025 - June 2025'!E109+E14)-SUM(E89:E91)</f>
        <v>5353.87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352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53.7" hidden="false" customHeight="tru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242</v>
      </c>
      <c r="H95" s="134" t="n">
        <f aca="false">C71-H94</f>
        <v>200</v>
      </c>
    </row>
    <row r="96" customFormat="false" ht="13.5" hidden="false" customHeight="true" outlineLevel="0" collapsed="false">
      <c r="A96" s="88" t="s">
        <v>353</v>
      </c>
      <c r="B96" s="88"/>
      <c r="C96" s="126"/>
      <c r="D96" s="126"/>
      <c r="E96" s="127" t="n">
        <f aca="false">E92</f>
        <v>5353.87</v>
      </c>
    </row>
    <row r="97" customFormat="false" ht="13.5" hidden="false" customHeight="true" outlineLevel="0" collapsed="false">
      <c r="A97" s="88" t="s">
        <v>127</v>
      </c>
      <c r="B97" s="88"/>
      <c r="C97" s="95" t="s">
        <v>354</v>
      </c>
      <c r="D97" s="95"/>
      <c r="E97" s="92" t="n">
        <v>0</v>
      </c>
    </row>
    <row r="98" customFormat="false" ht="13.5" hidden="false" customHeight="true" outlineLevel="0" collapsed="false">
      <c r="A98" s="88"/>
      <c r="B98" s="88"/>
      <c r="C98" s="95" t="s">
        <v>310</v>
      </c>
      <c r="D98" s="95"/>
      <c r="E98" s="92" t="n">
        <v>0</v>
      </c>
    </row>
    <row r="99" customFormat="false" ht="13.5" hidden="false" customHeight="true" outlineLevel="0" collapsed="false">
      <c r="A99" s="146" t="s">
        <v>147</v>
      </c>
      <c r="B99" s="146"/>
      <c r="C99" s="89"/>
      <c r="D99" s="89"/>
      <c r="E99" s="124" t="n">
        <f aca="false">C84</f>
        <v>547</v>
      </c>
    </row>
    <row r="100" customFormat="false" ht="13.5" hidden="false" customHeight="true" outlineLevel="0" collapsed="false">
      <c r="C100" s="150" t="s">
        <v>158</v>
      </c>
      <c r="D100" s="150"/>
      <c r="E100" s="142" t="n">
        <f aca="false">(E21+E96)-SUM(E97:E99)</f>
        <v>7279.87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355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52.95" hidden="false" customHeight="tru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242</v>
      </c>
      <c r="H104" s="134" t="n">
        <f aca="false">C71-H103</f>
        <v>200</v>
      </c>
    </row>
    <row r="105" customFormat="false" ht="13.5" hidden="false" customHeight="true" outlineLevel="0" collapsed="false">
      <c r="A105" s="88" t="s">
        <v>356</v>
      </c>
      <c r="B105" s="88"/>
      <c r="C105" s="128"/>
      <c r="D105" s="128"/>
      <c r="E105" s="86" t="n">
        <f aca="false">E100</f>
        <v>7279.87</v>
      </c>
    </row>
    <row r="106" customFormat="false" ht="13.5" hidden="false" customHeight="true" outlineLevel="0" collapsed="false">
      <c r="A106" s="146" t="s">
        <v>127</v>
      </c>
      <c r="B106" s="146"/>
      <c r="C106" s="93" t="s">
        <v>354</v>
      </c>
      <c r="D106" s="93"/>
      <c r="E106" s="94" t="n">
        <v>0</v>
      </c>
    </row>
    <row r="107" customFormat="false" ht="13.5" hidden="false" customHeight="true" outlineLevel="0" collapsed="false">
      <c r="A107" s="146"/>
      <c r="B107" s="146"/>
      <c r="C107" s="95" t="s">
        <v>357</v>
      </c>
      <c r="D107" s="95"/>
      <c r="E107" s="92" t="n">
        <v>0</v>
      </c>
    </row>
    <row r="108" customFormat="false" ht="13.5" hidden="false" customHeight="true" outlineLevel="0" collapsed="false">
      <c r="A108" s="146" t="s">
        <v>147</v>
      </c>
      <c r="B108" s="146"/>
      <c r="C108" s="89"/>
      <c r="D108" s="89"/>
      <c r="E108" s="124" t="n">
        <f aca="false">C84</f>
        <v>547</v>
      </c>
    </row>
    <row r="109" customFormat="false" ht="13.5" hidden="false" customHeight="true" outlineLevel="0" collapsed="false">
      <c r="C109" s="150" t="s">
        <v>158</v>
      </c>
      <c r="D109" s="150"/>
      <c r="E109" s="106" t="n">
        <f aca="false">(E27+E105)-SUM(E106:E108)</f>
        <v>9137.87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79">
      <formula>0</formula>
    </cfRule>
  </conditionalFormatting>
  <conditionalFormatting sqref="C78:C83">
    <cfRule type="cellIs" priority="3" operator="greaterThanOrEqual" aboveAverage="0" equalAverage="0" bottom="0" percent="0" rank="0" text="" dxfId="80">
      <formula>0</formula>
    </cfRule>
  </conditionalFormatting>
  <conditionalFormatting sqref="C4:C5">
    <cfRule type="cellIs" priority="4" operator="lessThan" aboveAverage="0" equalAverage="0" bottom="0" percent="0" rank="0" text="" dxfId="81">
      <formula>0</formula>
    </cfRule>
  </conditionalFormatting>
  <conditionalFormatting sqref="C5">
    <cfRule type="cellIs" priority="5" operator="greaterThanOrEqual" aboveAverage="0" equalAverage="0" bottom="0" percent="0" rank="0" text="" dxfId="82">
      <formula>0</formula>
    </cfRule>
  </conditionalFormatting>
  <conditionalFormatting sqref="C3">
    <cfRule type="cellIs" priority="6" operator="lessThan" aboveAverage="0" equalAverage="0" bottom="0" percent="0" rank="0" text="" dxfId="83">
      <formula>0</formula>
    </cfRule>
  </conditionalFormatting>
  <conditionalFormatting sqref="E109">
    <cfRule type="cellIs" priority="7" operator="greaterThanOrEqual" aboveAverage="0" equalAverage="0" bottom="0" percent="0" rank="0" text="" dxfId="84">
      <formula>0</formula>
    </cfRule>
    <cfRule type="cellIs" priority="8" operator="lessThan" aboveAverage="0" equalAverage="0" bottom="0" percent="0" rank="0" text="" dxfId="85">
      <formula>0</formula>
    </cfRule>
  </conditionalFormatting>
  <conditionalFormatting sqref="E105">
    <cfRule type="cellIs" priority="9" operator="greaterThanOrEqual" aboveAverage="0" equalAverage="0" bottom="0" percent="0" rank="0" text="" dxfId="86">
      <formula>0</formula>
    </cfRule>
    <cfRule type="cellIs" priority="10" operator="lessThan" aboveAverage="0" equalAverage="0" bottom="0" percent="0" rank="0" text="" dxfId="87">
      <formula>0</formula>
    </cfRule>
  </conditionalFormatting>
  <conditionalFormatting sqref="E96">
    <cfRule type="cellIs" priority="11" operator="greaterThanOrEqual" aboveAverage="0" equalAverage="0" bottom="0" percent="0" rank="0" text="" dxfId="88">
      <formula>0</formula>
    </cfRule>
    <cfRule type="cellIs" priority="12" operator="lessThan" aboveAverage="0" equalAverage="0" bottom="0" percent="0" rank="0" text="" dxfId="89">
      <formula>0</formula>
    </cfRule>
  </conditionalFormatting>
  <conditionalFormatting sqref="E100">
    <cfRule type="cellIs" priority="13" operator="greaterThanOrEqual" aboveAverage="0" equalAverage="0" bottom="0" percent="0" rank="0" text="" dxfId="90">
      <formula>0</formula>
    </cfRule>
    <cfRule type="cellIs" priority="14" operator="lessThan" aboveAverage="0" equalAverage="0" bottom="0" percent="0" rank="0" text="" dxfId="91">
      <formula>0</formula>
    </cfRule>
  </conditionalFormatting>
  <conditionalFormatting sqref="E92">
    <cfRule type="cellIs" priority="15" operator="greaterThanOrEqual" aboveAverage="0" equalAverage="0" bottom="0" percent="0" rank="0" text="" dxfId="92">
      <formula>0</formula>
    </cfRule>
    <cfRule type="cellIs" priority="16" operator="lessThan" aboveAverage="0" equalAverage="0" bottom="0" percent="0" rank="0" text="" dxfId="9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I101" activeCellId="0" sqref="I10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358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E110</f>
        <v>14833.87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14833.87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C84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359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360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361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362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363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364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365</v>
      </c>
      <c r="B18" s="24" t="s">
        <v>259</v>
      </c>
      <c r="C18" s="40" t="s">
        <v>37</v>
      </c>
      <c r="D18" s="40"/>
      <c r="E18" s="33" t="n">
        <v>68</v>
      </c>
    </row>
    <row r="19" customFormat="false" ht="17.25" hidden="false" customHeight="true" outlineLevel="0" collapsed="false">
      <c r="A19" s="44" t="s">
        <v>366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367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368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59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369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7.25" hidden="false" customHeight="true" outlineLevel="0" collapsed="false">
      <c r="A26" s="44" t="s">
        <v>370</v>
      </c>
      <c r="B26" s="24" t="s">
        <v>259</v>
      </c>
      <c r="C26" s="40" t="s">
        <v>37</v>
      </c>
      <c r="D26" s="40"/>
      <c r="E26" s="33" t="n">
        <v>68</v>
      </c>
    </row>
    <row r="27" customFormat="false" ht="12.75" hidden="false" customHeight="true" outlineLevel="0" collapsed="false">
      <c r="A27" s="44" t="s">
        <v>371</v>
      </c>
      <c r="B27" s="24" t="s">
        <v>65</v>
      </c>
      <c r="C27" s="25" t="s">
        <v>196</v>
      </c>
      <c r="D27" s="25"/>
      <c r="E27" s="33" t="n">
        <v>0</v>
      </c>
    </row>
    <row r="28" customFormat="false" ht="12.75" hidden="false" customHeight="true" outlineLevel="0" collapsed="false">
      <c r="A28" s="35"/>
      <c r="B28" s="35"/>
      <c r="C28" s="35"/>
      <c r="D28" s="36" t="s">
        <v>39</v>
      </c>
      <c r="E28" s="28" t="n">
        <f aca="false">SUM(E25:E27)</f>
        <v>2473</v>
      </c>
    </row>
    <row r="29" customFormat="false" ht="13.5" hidden="false" customHeight="true" outlineLevel="0" collapsed="false">
      <c r="A29" s="3"/>
      <c r="B29" s="3"/>
      <c r="C29" s="3"/>
      <c r="D29" s="48"/>
      <c r="E29" s="49"/>
    </row>
    <row r="30" customFormat="false" ht="12.7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  <c r="C31" s="3"/>
      <c r="D31" s="48"/>
      <c r="E31" s="49"/>
    </row>
    <row r="32" customFormat="false" ht="13.5" hidden="false" customHeight="true" outlineLevel="0" collapsed="false">
      <c r="A32" s="3"/>
      <c r="B32" s="3"/>
    </row>
    <row r="33" customFormat="false" ht="13.5" hidden="false" customHeight="true" outlineLevel="0" collapsed="false">
      <c r="A33" s="118" t="s">
        <v>372</v>
      </c>
      <c r="B33" s="118"/>
      <c r="C33" s="118"/>
    </row>
    <row r="34" customFormat="false" ht="13.5" hidden="false" customHeight="true" outlineLevel="0" collapsed="false">
      <c r="A34" s="50" t="s">
        <v>31</v>
      </c>
      <c r="B34" s="50" t="s">
        <v>32</v>
      </c>
      <c r="C34" s="51" t="s">
        <v>33</v>
      </c>
      <c r="D34" s="52"/>
    </row>
    <row r="35" customFormat="false" ht="13.5" hidden="false" customHeight="true" outlineLevel="0" collapsed="false">
      <c r="A35" s="53" t="s">
        <v>86</v>
      </c>
      <c r="B35" s="53"/>
      <c r="C35" s="53"/>
    </row>
    <row r="36" customFormat="false" ht="13.5" hidden="false" customHeight="true" outlineLevel="0" collapsed="false">
      <c r="A36" s="44" t="s">
        <v>255</v>
      </c>
      <c r="B36" s="24"/>
      <c r="C36" s="33" t="n">
        <v>78</v>
      </c>
    </row>
    <row r="37" customFormat="false" ht="13.5" hidden="false" customHeight="true" outlineLevel="0" collapsed="false">
      <c r="A37" s="54" t="s">
        <v>51</v>
      </c>
      <c r="B37" s="55"/>
      <c r="C37" s="56" t="n">
        <v>0</v>
      </c>
    </row>
    <row r="38" customFormat="false" ht="13.5" hidden="false" customHeight="true" outlineLevel="0" collapsed="false">
      <c r="A38" s="57" t="s">
        <v>88</v>
      </c>
      <c r="B38" s="57" t="s">
        <v>89</v>
      </c>
      <c r="C38" s="56" t="n">
        <v>149</v>
      </c>
    </row>
    <row r="39" customFormat="false" ht="13.5" hidden="false" customHeight="true" outlineLevel="0" collapsed="false">
      <c r="A39" s="58"/>
      <c r="B39" s="44" t="s">
        <v>90</v>
      </c>
      <c r="C39" s="59" t="n">
        <f aca="false">SUM(C36:C38)</f>
        <v>227</v>
      </c>
    </row>
    <row r="40" customFormat="false" ht="13.5" hidden="false" customHeight="true" outlineLevel="0" collapsed="false">
      <c r="A40" s="60" t="s">
        <v>274</v>
      </c>
      <c r="B40" s="60"/>
      <c r="C40" s="60"/>
    </row>
    <row r="41" customFormat="false" ht="13.5" hidden="false" customHeight="true" outlineLevel="0" collapsed="false">
      <c r="A41" s="60"/>
      <c r="B41" s="60"/>
      <c r="C41" s="60"/>
    </row>
    <row r="42" customFormat="false" ht="13.5" hidden="false" customHeight="true" outlineLevel="0" collapsed="false">
      <c r="A42" s="24" t="s">
        <v>92</v>
      </c>
      <c r="B42" s="24"/>
      <c r="C42" s="26" t="n">
        <v>0</v>
      </c>
    </row>
    <row r="43" customFormat="false" ht="13.5" hidden="false" customHeight="true" outlineLevel="0" collapsed="false">
      <c r="A43" s="24" t="s">
        <v>93</v>
      </c>
      <c r="B43" s="24"/>
      <c r="C43" s="61" t="n">
        <v>0</v>
      </c>
    </row>
    <row r="44" customFormat="false" ht="13.5" hidden="false" customHeight="true" outlineLevel="0" collapsed="false">
      <c r="A44" s="24" t="s">
        <v>94</v>
      </c>
      <c r="B44" s="24"/>
      <c r="C44" s="61" t="n">
        <v>0</v>
      </c>
    </row>
    <row r="45" customFormat="false" ht="13.5" hidden="false" customHeight="true" outlineLevel="0" collapsed="false">
      <c r="A45" s="24" t="s">
        <v>95</v>
      </c>
      <c r="B45" s="24"/>
      <c r="C45" s="61" t="n">
        <v>0</v>
      </c>
    </row>
    <row r="46" customFormat="false" ht="13.5" hidden="false" customHeight="true" outlineLevel="0" collapsed="false">
      <c r="A46" s="24" t="s">
        <v>141</v>
      </c>
      <c r="B46" s="24"/>
      <c r="C46" s="61" t="n">
        <v>0</v>
      </c>
    </row>
    <row r="47" customFormat="false" ht="13.5" hidden="false" customHeight="true" outlineLevel="0" collapsed="false">
      <c r="A47" s="24"/>
      <c r="B47" s="24" t="s">
        <v>96</v>
      </c>
      <c r="C47" s="61" t="n">
        <f aca="false">SUM(C42:C46)</f>
        <v>0</v>
      </c>
    </row>
    <row r="48" customFormat="false" ht="13.5" hidden="false" customHeight="true" outlineLevel="0" collapsed="false">
      <c r="A48" s="53" t="s">
        <v>97</v>
      </c>
      <c r="B48" s="53"/>
      <c r="C48" s="53"/>
    </row>
    <row r="49" customFormat="false" ht="13.5" hidden="false" customHeight="true" outlineLevel="0" collapsed="false">
      <c r="A49" s="24" t="s">
        <v>98</v>
      </c>
      <c r="B49" s="24" t="s">
        <v>99</v>
      </c>
      <c r="C49" s="33" t="n">
        <v>0</v>
      </c>
    </row>
    <row r="50" customFormat="false" ht="13.5" hidden="false" customHeight="true" outlineLevel="0" collapsed="false">
      <c r="A50" s="24" t="s">
        <v>100</v>
      </c>
      <c r="B50" s="24" t="s">
        <v>101</v>
      </c>
      <c r="C50" s="33" t="n">
        <v>0</v>
      </c>
    </row>
    <row r="51" customFormat="false" ht="13.5" hidden="false" customHeight="true" outlineLevel="0" collapsed="false">
      <c r="A51" s="24"/>
      <c r="B51" s="44" t="s">
        <v>102</v>
      </c>
      <c r="C51" s="33" t="n">
        <f aca="false">SUM(C49:C50)</f>
        <v>0</v>
      </c>
    </row>
    <row r="52" customFormat="false" ht="13.5" hidden="false" customHeight="true" outlineLevel="0" collapsed="false">
      <c r="A52" s="53" t="s">
        <v>103</v>
      </c>
      <c r="B52" s="53"/>
      <c r="C52" s="53"/>
    </row>
    <row r="53" customFormat="false" ht="13.5" hidden="false" customHeight="true" outlineLevel="0" collapsed="false">
      <c r="A53" s="24" t="s">
        <v>104</v>
      </c>
      <c r="B53" s="24" t="s">
        <v>105</v>
      </c>
      <c r="C53" s="26" t="n">
        <v>0</v>
      </c>
    </row>
    <row r="54" customFormat="false" ht="13.5" hidden="false" customHeight="true" outlineLevel="0" collapsed="false">
      <c r="A54" s="55"/>
      <c r="B54" s="54" t="s">
        <v>106</v>
      </c>
      <c r="C54" s="62" t="n">
        <v>0</v>
      </c>
    </row>
    <row r="55" customFormat="false" ht="13.5" hidden="false" customHeight="true" outlineLevel="0" collapsed="false">
      <c r="A55" s="55"/>
      <c r="B55" s="57" t="s">
        <v>107</v>
      </c>
      <c r="C55" s="62" t="n">
        <v>0</v>
      </c>
    </row>
    <row r="56" customFormat="false" ht="13.5" hidden="false" customHeight="true" outlineLevel="0" collapsed="false">
      <c r="A56" s="55"/>
      <c r="B56" s="54" t="s">
        <v>108</v>
      </c>
      <c r="C56" s="62" t="n">
        <f aca="false">SUM(C53:C55)</f>
        <v>0</v>
      </c>
    </row>
    <row r="57" customFormat="false" ht="13.5" hidden="false" customHeight="true" outlineLevel="0" collapsed="false">
      <c r="A57" s="53" t="s">
        <v>109</v>
      </c>
      <c r="B57" s="53"/>
      <c r="C57" s="53"/>
    </row>
    <row r="58" customFormat="false" ht="13.5" hidden="false" customHeight="true" outlineLevel="0" collapsed="false">
      <c r="A58" s="24" t="s">
        <v>110</v>
      </c>
      <c r="B58" s="24" t="s">
        <v>111</v>
      </c>
      <c r="C58" s="26" t="n">
        <v>0</v>
      </c>
    </row>
    <row r="59" customFormat="false" ht="13.5" hidden="false" customHeight="true" outlineLevel="0" collapsed="false">
      <c r="A59" s="55"/>
      <c r="B59" s="54" t="s">
        <v>112</v>
      </c>
      <c r="C59" s="62" t="n">
        <f aca="false">SUM(C58)</f>
        <v>0</v>
      </c>
    </row>
    <row r="60" customFormat="false" ht="13.5" hidden="false" customHeight="true" outlineLevel="0" collapsed="false">
      <c r="A60" s="63" t="s">
        <v>113</v>
      </c>
      <c r="B60" s="63"/>
      <c r="C60" s="63"/>
    </row>
    <row r="61" customFormat="false" ht="33" hidden="false" customHeight="true" outlineLevel="0" collapsed="false">
      <c r="A61" s="24" t="s">
        <v>114</v>
      </c>
      <c r="B61" s="44" t="s">
        <v>115</v>
      </c>
      <c r="C61" s="26" t="n">
        <v>0</v>
      </c>
    </row>
    <row r="62" customFormat="false" ht="33" hidden="false" customHeight="true" outlineLevel="0" collapsed="false">
      <c r="A62" s="24" t="s">
        <v>116</v>
      </c>
      <c r="B62" s="44" t="s">
        <v>117</v>
      </c>
      <c r="C62" s="26" t="n">
        <v>0</v>
      </c>
    </row>
    <row r="63" customFormat="false" ht="23.85" hidden="false" customHeight="false" outlineLevel="0" collapsed="false">
      <c r="A63" s="24" t="s">
        <v>118</v>
      </c>
      <c r="B63" s="44" t="s">
        <v>119</v>
      </c>
      <c r="C63" s="26" t="n">
        <v>0</v>
      </c>
    </row>
    <row r="64" customFormat="false" ht="33" hidden="false" customHeight="true" outlineLevel="0" collapsed="false">
      <c r="A64" s="24" t="s">
        <v>120</v>
      </c>
      <c r="B64" s="44" t="s">
        <v>120</v>
      </c>
      <c r="C64" s="26" t="n">
        <v>0</v>
      </c>
    </row>
    <row r="65" customFormat="false" ht="19.5" hidden="false" customHeight="true" outlineLevel="0" collapsed="false">
      <c r="A65" s="24"/>
      <c r="B65" s="44" t="s">
        <v>23</v>
      </c>
      <c r="C65" s="26" t="n">
        <f aca="false">SUM(C61:C64)</f>
        <v>0</v>
      </c>
    </row>
    <row r="66" customFormat="false" ht="13.5" hidden="false" customHeight="true" outlineLevel="0" collapsed="false">
      <c r="A66" s="64" t="s">
        <v>121</v>
      </c>
      <c r="B66" s="64"/>
      <c r="C66" s="64"/>
    </row>
    <row r="67" customFormat="false" ht="13.5" hidden="false" customHeight="true" outlineLevel="0" collapsed="false">
      <c r="A67" s="57" t="s">
        <v>122</v>
      </c>
      <c r="B67" s="55"/>
      <c r="C67" s="26" t="n">
        <v>0</v>
      </c>
    </row>
    <row r="68" customFormat="false" ht="15" hidden="false" customHeight="true" outlineLevel="0" collapsed="false">
      <c r="A68" s="58" t="s">
        <v>123</v>
      </c>
      <c r="B68" s="58" t="s">
        <v>124</v>
      </c>
      <c r="C68" s="26" t="n">
        <v>0</v>
      </c>
    </row>
    <row r="69" customFormat="false" ht="13.5" hidden="false" customHeight="true" outlineLevel="0" collapsed="false">
      <c r="A69" s="30" t="s">
        <v>65</v>
      </c>
      <c r="B69" s="30" t="s">
        <v>125</v>
      </c>
      <c r="C69" s="26" t="n">
        <v>0</v>
      </c>
    </row>
    <row r="70" customFormat="false" ht="13.5" hidden="false" customHeight="true" outlineLevel="0" collapsed="false">
      <c r="A70" s="24"/>
      <c r="B70" s="44" t="s">
        <v>126</v>
      </c>
      <c r="C70" s="26" t="n">
        <f aca="false">SUM(C67:C69)</f>
        <v>0</v>
      </c>
    </row>
    <row r="71" customFormat="false" ht="13.5" hidden="false" customHeight="true" outlineLevel="0" collapsed="false">
      <c r="A71" s="65" t="s">
        <v>127</v>
      </c>
      <c r="B71" s="65"/>
      <c r="C71" s="65"/>
    </row>
    <row r="72" customFormat="false" ht="13.5" hidden="false" customHeight="true" outlineLevel="0" collapsed="false">
      <c r="A72" s="66" t="s">
        <v>128</v>
      </c>
      <c r="B72" s="67" t="s">
        <v>129</v>
      </c>
      <c r="C72" s="68" t="n">
        <v>200</v>
      </c>
    </row>
    <row r="73" customFormat="false" ht="13.5" hidden="false" customHeight="true" outlineLevel="0" collapsed="false">
      <c r="A73" s="119" t="s">
        <v>130</v>
      </c>
      <c r="B73" s="139" t="s">
        <v>131</v>
      </c>
      <c r="C73" s="121" t="n">
        <v>68</v>
      </c>
    </row>
    <row r="74" customFormat="false" ht="15" hidden="false" customHeight="false" outlineLevel="0" collapsed="false">
      <c r="A74" s="69" t="s">
        <v>132</v>
      </c>
      <c r="B74" s="44" t="s">
        <v>300</v>
      </c>
      <c r="C74" s="70" t="n">
        <v>52</v>
      </c>
    </row>
    <row r="75" customFormat="false" ht="13.5" hidden="false" customHeight="true" outlineLevel="0" collapsed="false">
      <c r="A75" s="54" t="s">
        <v>134</v>
      </c>
      <c r="B75" s="71" t="s">
        <v>218</v>
      </c>
      <c r="C75" s="62" t="n">
        <v>0</v>
      </c>
    </row>
    <row r="76" customFormat="false" ht="13.5" hidden="false" customHeight="true" outlineLevel="0" collapsed="false">
      <c r="A76" s="58"/>
      <c r="B76" s="67" t="s">
        <v>136</v>
      </c>
      <c r="C76" s="72" t="n">
        <f aca="false">SUM(C72:C75)</f>
        <v>320</v>
      </c>
    </row>
    <row r="77" customFormat="false" ht="13.5" hidden="false" customHeight="true" outlineLevel="0" collapsed="false">
      <c r="A77" s="58"/>
      <c r="B77" s="73" t="s">
        <v>23</v>
      </c>
      <c r="C77" s="72" t="n">
        <f aca="false">C39+C47+C51+C56+C59+C65+C70+C76</f>
        <v>547</v>
      </c>
    </row>
    <row r="78" customFormat="false" ht="13.5" hidden="false" customHeight="true" outlineLevel="0" collapsed="false">
      <c r="A78" s="65" t="s">
        <v>137</v>
      </c>
      <c r="B78" s="65"/>
      <c r="C78" s="65"/>
    </row>
    <row r="79" customFormat="false" ht="13.5" hidden="false" customHeight="true" outlineLevel="0" collapsed="false">
      <c r="A79" s="67" t="s">
        <v>138</v>
      </c>
      <c r="B79" s="67"/>
      <c r="C79" s="122" t="str">
        <f aca="false">IF(('July 2025 - September 2025'!C78)+SUM(E91+E99+E108) &lt; 0,(('July 2025 - September 2025'!C78))+SUM(E91+E99+E108), TEXT((('July 2025 - September 2025'!C78))+SUM(E91+E99+E108),"+$0.00"))</f>
        <v>+$100.00</v>
      </c>
    </row>
    <row r="80" customFormat="false" ht="13.5" hidden="false" customHeight="true" outlineLevel="0" collapsed="false">
      <c r="A80" s="67" t="s">
        <v>139</v>
      </c>
      <c r="B80" s="67"/>
      <c r="C80" s="122" t="n">
        <v>0</v>
      </c>
    </row>
    <row r="81" customFormat="false" ht="13.5" hidden="false" customHeight="true" outlineLevel="0" collapsed="false">
      <c r="A81" s="67" t="s">
        <v>140</v>
      </c>
      <c r="B81" s="67"/>
      <c r="C81" s="122" t="n">
        <f aca="false">IF(('July 2025 - September 2025'!C80)+SUM(0) &lt; 0,(('July 2025 - September 2025'!C80))+SUM(0), TEXT((('July 2025 - September 2025'!C80))+SUM(0),"+$0.00"))</f>
        <v>-100</v>
      </c>
    </row>
    <row r="82" customFormat="false" ht="23.85" hidden="false" customHeight="false" outlineLevel="0" collapsed="false">
      <c r="A82" s="44" t="s">
        <v>141</v>
      </c>
      <c r="B82" s="75"/>
      <c r="C82" s="122" t="n">
        <v>0</v>
      </c>
    </row>
    <row r="83" customFormat="false" ht="23.85" hidden="false" customHeight="false" outlineLevel="0" collapsed="false">
      <c r="A83" s="44" t="s">
        <v>142</v>
      </c>
      <c r="B83" s="75"/>
      <c r="C83" s="122" t="n">
        <v>0</v>
      </c>
    </row>
    <row r="84" customFormat="false" ht="13.5" hidden="false" customHeight="true" outlineLevel="0" collapsed="false">
      <c r="A84" s="58"/>
      <c r="B84" s="76" t="s">
        <v>143</v>
      </c>
      <c r="C84" s="122" t="n">
        <f aca="false">C79+C80+C81+C82+C83</f>
        <v>0</v>
      </c>
    </row>
    <row r="85" customFormat="false" ht="13.5" hidden="false" customHeight="true" outlineLevel="0" collapsed="false">
      <c r="A85" s="24"/>
      <c r="B85" s="27" t="s">
        <v>144</v>
      </c>
      <c r="C85" s="77" t="n">
        <f aca="false">C77</f>
        <v>547</v>
      </c>
      <c r="H85" s="78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3"/>
      <c r="B87" s="3"/>
    </row>
    <row r="88" customFormat="false" ht="13.5" hidden="false" customHeight="true" outlineLevel="0" collapsed="false">
      <c r="A88" s="79" t="s">
        <v>373</v>
      </c>
      <c r="B88" s="79"/>
      <c r="C88" s="79"/>
      <c r="D88" s="79"/>
      <c r="E88" s="79"/>
      <c r="G88" s="131" t="s">
        <v>241</v>
      </c>
      <c r="H88" s="132" t="n">
        <v>0</v>
      </c>
    </row>
    <row r="89" customFormat="false" ht="46.25" hidden="false" customHeight="false" outlineLevel="0" collapsed="false">
      <c r="A89" s="80" t="s">
        <v>146</v>
      </c>
      <c r="B89" s="80"/>
      <c r="C89" s="80" t="s">
        <v>32</v>
      </c>
      <c r="D89" s="80"/>
      <c r="E89" s="81" t="s">
        <v>33</v>
      </c>
      <c r="G89" s="133" t="s">
        <v>242</v>
      </c>
      <c r="H89" s="134" t="n">
        <f aca="false">C72-H88</f>
        <v>200</v>
      </c>
    </row>
    <row r="90" customFormat="false" ht="13.5" hidden="false" customHeight="true" outlineLevel="0" collapsed="false">
      <c r="A90" s="88" t="s">
        <v>127</v>
      </c>
      <c r="B90" s="88"/>
      <c r="C90" s="95" t="s">
        <v>354</v>
      </c>
      <c r="D90" s="95"/>
      <c r="E90" s="92" t="n">
        <v>0</v>
      </c>
    </row>
    <row r="91" customFormat="false" ht="13.5" hidden="false" customHeight="true" outlineLevel="0" collapsed="false">
      <c r="A91" s="88"/>
      <c r="B91" s="88"/>
      <c r="C91" s="95" t="s">
        <v>357</v>
      </c>
      <c r="D91" s="95"/>
      <c r="E91" s="92" t="n">
        <v>0</v>
      </c>
    </row>
    <row r="92" customFormat="false" ht="13.5" hidden="false" customHeight="true" outlineLevel="0" collapsed="false">
      <c r="A92" s="88" t="s">
        <v>147</v>
      </c>
      <c r="B92" s="88"/>
      <c r="C92" s="89"/>
      <c r="D92" s="89"/>
      <c r="E92" s="124" t="n">
        <f aca="false">C85</f>
        <v>547</v>
      </c>
    </row>
    <row r="93" customFormat="false" ht="13.5" hidden="false" customHeight="true" outlineLevel="0" collapsed="false">
      <c r="A93" s="156"/>
      <c r="B93" s="156"/>
      <c r="C93" s="125" t="s">
        <v>148</v>
      </c>
      <c r="D93" s="125"/>
      <c r="E93" s="142" t="n">
        <f aca="false">('July 2025 - September 2025'!E109+E13)-SUM(E90:E92)</f>
        <v>11063.87</v>
      </c>
    </row>
    <row r="94" customFormat="false" ht="13.5" hidden="false" customHeight="true" outlineLevel="0" collapsed="false"/>
    <row r="95" customFormat="false" ht="13.5" hidden="false" customHeight="true" outlineLevel="0" collapsed="false">
      <c r="A95" s="79" t="s">
        <v>374</v>
      </c>
      <c r="B95" s="79"/>
      <c r="C95" s="79"/>
      <c r="D95" s="79"/>
      <c r="E95" s="79"/>
      <c r="G95" s="131" t="s">
        <v>241</v>
      </c>
      <c r="H95" s="132" t="n">
        <v>0</v>
      </c>
    </row>
    <row r="96" customFormat="false" ht="46.25" hidden="false" customHeight="false" outlineLevel="0" collapsed="false">
      <c r="A96" s="79" t="s">
        <v>146</v>
      </c>
      <c r="B96" s="79"/>
      <c r="C96" s="79" t="s">
        <v>32</v>
      </c>
      <c r="D96" s="79"/>
      <c r="E96" s="87" t="s">
        <v>33</v>
      </c>
      <c r="G96" s="133" t="s">
        <v>242</v>
      </c>
      <c r="H96" s="134" t="n">
        <f aca="false">C72-H95</f>
        <v>200</v>
      </c>
    </row>
    <row r="97" customFormat="false" ht="13.5" hidden="false" customHeight="true" outlineLevel="0" collapsed="false">
      <c r="A97" s="88" t="s">
        <v>375</v>
      </c>
      <c r="B97" s="88"/>
      <c r="C97" s="128"/>
      <c r="D97" s="128"/>
      <c r="E97" s="86" t="n">
        <f aca="false">E93</f>
        <v>11063.87</v>
      </c>
    </row>
    <row r="98" customFormat="false" ht="36.75" hidden="false" customHeight="true" outlineLevel="0" collapsed="false">
      <c r="A98" s="90" t="s">
        <v>127</v>
      </c>
      <c r="B98" s="90"/>
      <c r="C98" s="141" t="s">
        <v>351</v>
      </c>
      <c r="D98" s="141"/>
      <c r="E98" s="92" t="n">
        <v>150</v>
      </c>
    </row>
    <row r="99" customFormat="false" ht="13.5" hidden="false" customHeight="true" outlineLevel="0" collapsed="false">
      <c r="A99" s="90"/>
      <c r="B99" s="90"/>
      <c r="C99" s="95" t="s">
        <v>357</v>
      </c>
      <c r="D99" s="95"/>
      <c r="E99" s="92" t="n">
        <v>0</v>
      </c>
    </row>
    <row r="100" customFormat="false" ht="13.5" hidden="false" customHeight="true" outlineLevel="0" collapsed="false">
      <c r="A100" s="88" t="s">
        <v>147</v>
      </c>
      <c r="B100" s="88"/>
      <c r="C100" s="89"/>
      <c r="D100" s="89"/>
      <c r="E100" s="98" t="n">
        <f aca="false">C85</f>
        <v>547</v>
      </c>
    </row>
    <row r="101" customFormat="false" ht="13.5" hidden="false" customHeight="true" outlineLevel="0" collapsed="false">
      <c r="C101" s="99" t="s">
        <v>158</v>
      </c>
      <c r="D101" s="99"/>
      <c r="E101" s="86" t="n">
        <f aca="false">(E21+E97)-SUM(E98:E100)</f>
        <v>12907.87</v>
      </c>
    </row>
    <row r="102" customFormat="false" ht="13.5" hidden="false" customHeight="true" outlineLevel="0" collapsed="false">
      <c r="A102" s="100"/>
      <c r="B102" s="100"/>
      <c r="C102" s="100"/>
      <c r="D102" s="100"/>
      <c r="E102" s="100"/>
    </row>
    <row r="103" customFormat="false" ht="17.25" hidden="false" customHeight="true" outlineLevel="0" collapsed="false">
      <c r="A103" s="100"/>
      <c r="B103" s="100"/>
      <c r="C103" s="100"/>
      <c r="D103" s="100"/>
      <c r="E103" s="100"/>
    </row>
    <row r="104" customFormat="false" ht="13.5" hidden="false" customHeight="true" outlineLevel="0" collapsed="false">
      <c r="A104" s="101" t="s">
        <v>376</v>
      </c>
      <c r="B104" s="101"/>
      <c r="C104" s="101"/>
      <c r="D104" s="101"/>
      <c r="E104" s="101"/>
      <c r="G104" s="131" t="s">
        <v>241</v>
      </c>
      <c r="H104" s="132" t="n">
        <v>0</v>
      </c>
    </row>
    <row r="105" customFormat="false" ht="46.25" hidden="false" customHeight="false" outlineLevel="0" collapsed="false">
      <c r="A105" s="79" t="s">
        <v>146</v>
      </c>
      <c r="B105" s="79"/>
      <c r="C105" s="79" t="s">
        <v>32</v>
      </c>
      <c r="D105" s="79"/>
      <c r="E105" s="87" t="s">
        <v>33</v>
      </c>
      <c r="G105" s="133" t="s">
        <v>242</v>
      </c>
      <c r="H105" s="134" t="n">
        <f aca="false">C72-H104</f>
        <v>200</v>
      </c>
    </row>
    <row r="106" customFormat="false" ht="13.5" hidden="false" customHeight="true" outlineLevel="0" collapsed="false">
      <c r="A106" s="88" t="s">
        <v>377</v>
      </c>
      <c r="B106" s="88"/>
      <c r="C106" s="89"/>
      <c r="D106" s="89"/>
      <c r="E106" s="86" t="n">
        <f aca="false">E101</f>
        <v>12907.87</v>
      </c>
    </row>
    <row r="107" customFormat="false" ht="13.5" hidden="false" customHeight="true" outlineLevel="0" collapsed="false">
      <c r="A107" s="90" t="s">
        <v>127</v>
      </c>
      <c r="B107" s="90"/>
      <c r="C107" s="91" t="s">
        <v>354</v>
      </c>
      <c r="D107" s="91"/>
      <c r="E107" s="92" t="n">
        <v>0</v>
      </c>
    </row>
    <row r="108" customFormat="false" ht="13.5" hidden="false" customHeight="true" outlineLevel="0" collapsed="false">
      <c r="A108" s="90"/>
      <c r="B108" s="90"/>
      <c r="C108" s="95" t="s">
        <v>357</v>
      </c>
      <c r="D108" s="95"/>
      <c r="E108" s="92" t="n">
        <v>0</v>
      </c>
    </row>
    <row r="109" customFormat="false" ht="13.5" hidden="false" customHeight="true" outlineLevel="0" collapsed="false">
      <c r="A109" s="88" t="s">
        <v>147</v>
      </c>
      <c r="B109" s="88"/>
      <c r="C109" s="89"/>
      <c r="D109" s="89"/>
      <c r="E109" s="98" t="n">
        <f aca="false">C85</f>
        <v>547</v>
      </c>
    </row>
    <row r="110" customFormat="false" ht="13.5" hidden="false" customHeight="true" outlineLevel="0" collapsed="false">
      <c r="C110" s="99" t="s">
        <v>158</v>
      </c>
      <c r="D110" s="99"/>
      <c r="E110" s="92" t="n">
        <f aca="false">(E28+E106)-SUM(E107:E109)</f>
        <v>14833.87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</sheetData>
  <mergeCells count="58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C27:D27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A90:B91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9:C83">
    <cfRule type="cellIs" priority="2" operator="lessThan" aboveAverage="0" equalAverage="0" bottom="0" percent="0" rank="0" text="" dxfId="94">
      <formula>0</formula>
    </cfRule>
  </conditionalFormatting>
  <conditionalFormatting sqref="C79:C84">
    <cfRule type="cellIs" priority="3" operator="greaterThanOrEqual" aboveAverage="0" equalAverage="0" bottom="0" percent="0" rank="0" text="" dxfId="95">
      <formula>0</formula>
    </cfRule>
  </conditionalFormatting>
  <conditionalFormatting sqref="C4:C5">
    <cfRule type="cellIs" priority="4" operator="lessThan" aboveAverage="0" equalAverage="0" bottom="0" percent="0" rank="0" text="" dxfId="96">
      <formula>0</formula>
    </cfRule>
  </conditionalFormatting>
  <conditionalFormatting sqref="C5">
    <cfRule type="cellIs" priority="5" operator="greaterThanOrEqual" aboveAverage="0" equalAverage="0" bottom="0" percent="0" rank="0" text="" dxfId="97">
      <formula>0</formula>
    </cfRule>
  </conditionalFormatting>
  <conditionalFormatting sqref="C3">
    <cfRule type="cellIs" priority="6" operator="lessThan" aboveAverage="0" equalAverage="0" bottom="0" percent="0" rank="0" text="" dxfId="98">
      <formula>0</formula>
    </cfRule>
  </conditionalFormatting>
  <conditionalFormatting sqref="E110">
    <cfRule type="cellIs" priority="7" operator="greaterThanOrEqual" aboveAverage="0" equalAverage="0" bottom="0" percent="0" rank="0" text="" dxfId="99">
      <formula>0</formula>
    </cfRule>
    <cfRule type="cellIs" priority="8" operator="lessThan" aboveAverage="0" equalAverage="0" bottom="0" percent="0" rank="0" text="" dxfId="100">
      <formula>0</formula>
    </cfRule>
  </conditionalFormatting>
  <conditionalFormatting sqref="E106">
    <cfRule type="cellIs" priority="9" operator="greaterThanOrEqual" aboveAverage="0" equalAverage="0" bottom="0" percent="0" rank="0" text="" dxfId="101">
      <formula>0</formula>
    </cfRule>
    <cfRule type="cellIs" priority="10" operator="lessThan" aboveAverage="0" equalAverage="0" bottom="0" percent="0" rank="0" text="" dxfId="102">
      <formula>0</formula>
    </cfRule>
  </conditionalFormatting>
  <conditionalFormatting sqref="E97">
    <cfRule type="cellIs" priority="11" operator="greaterThanOrEqual" aboveAverage="0" equalAverage="0" bottom="0" percent="0" rank="0" text="" dxfId="103">
      <formula>0</formula>
    </cfRule>
    <cfRule type="cellIs" priority="12" operator="lessThan" aboveAverage="0" equalAverage="0" bottom="0" percent="0" rank="0" text="" dxfId="104">
      <formula>0</formula>
    </cfRule>
  </conditionalFormatting>
  <conditionalFormatting sqref="E101">
    <cfRule type="cellIs" priority="13" operator="greaterThanOrEqual" aboveAverage="0" equalAverage="0" bottom="0" percent="0" rank="0" text="" dxfId="105">
      <formula>0</formula>
    </cfRule>
    <cfRule type="cellIs" priority="14" operator="lessThan" aboveAverage="0" equalAverage="0" bottom="0" percent="0" rank="0" text="" dxfId="106">
      <formula>0</formula>
    </cfRule>
  </conditionalFormatting>
  <conditionalFormatting sqref="E93">
    <cfRule type="cellIs" priority="15" operator="greaterThanOrEqual" aboveAverage="0" equalAverage="0" bottom="0" percent="0" rank="0" text="" dxfId="107">
      <formula>0</formula>
    </cfRule>
    <cfRule type="cellIs" priority="16" operator="lessThan" aboveAverage="0" equalAverage="0" bottom="0" percent="0" rank="0" text="" dxfId="10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106" activeCellId="0" sqref="G106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378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20461.87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20461.87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379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380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381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382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383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384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385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44" t="s">
        <v>386</v>
      </c>
      <c r="B19" s="24" t="s">
        <v>65</v>
      </c>
      <c r="C19" s="25" t="s">
        <v>196</v>
      </c>
      <c r="D19" s="25"/>
      <c r="E19" s="33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387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388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7.25" hidden="false" customHeight="true" outlineLevel="0" collapsed="false">
      <c r="A25" s="44" t="s">
        <v>389</v>
      </c>
      <c r="B25" s="24" t="s">
        <v>259</v>
      </c>
      <c r="C25" s="40" t="s">
        <v>37</v>
      </c>
      <c r="D25" s="40"/>
      <c r="E25" s="33" t="n">
        <v>68</v>
      </c>
    </row>
    <row r="26" customFormat="false" ht="12.75" hidden="false" customHeight="true" outlineLevel="0" collapsed="false">
      <c r="A26" s="44" t="s">
        <v>390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391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274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33" hidden="false" customHeight="tru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200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300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320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547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IF(('October 2025 - December 2025'!C79)+SUM(E90+E98+E107) &lt; 0,(('October 2025 - December 2025'!C79))+SUM(E90+E98+E107), TEXT((('October 2025 - December 2025'!C79))+SUM(E90+E98+E107),"+$0.00"))</f>
        <v>+$100.00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n">
        <f aca="false">IF(('October 2025 - December 2025'!C81)+SUM(0) &lt; 0,(('October 2025 - December 2025'!C81))+SUM(0), TEXT((('October 2025 - December 2025'!C81))+SUM(0),"+$0.00"))</f>
        <v>-100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547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392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51.45" hidden="false" customHeight="tru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242</v>
      </c>
      <c r="H88" s="134" t="n">
        <f aca="false">C71-H87</f>
        <v>200</v>
      </c>
    </row>
    <row r="89" customFormat="false" ht="39" hidden="false" customHeight="true" outlineLevel="0" collapsed="false">
      <c r="A89" s="88" t="s">
        <v>127</v>
      </c>
      <c r="B89" s="88"/>
      <c r="C89" s="141" t="s">
        <v>351</v>
      </c>
      <c r="D89" s="141"/>
      <c r="E89" s="92" t="n">
        <v>150</v>
      </c>
    </row>
    <row r="90" customFormat="false" ht="13.5" hidden="false" customHeight="true" outlineLevel="0" collapsed="false">
      <c r="A90" s="88"/>
      <c r="B90" s="88"/>
      <c r="C90" s="95" t="s">
        <v>357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547</v>
      </c>
    </row>
    <row r="92" customFormat="false" ht="13.5" hidden="false" customHeight="true" outlineLevel="0" collapsed="false">
      <c r="A92" s="156"/>
      <c r="B92" s="156"/>
      <c r="C92" s="125" t="s">
        <v>148</v>
      </c>
      <c r="D92" s="125"/>
      <c r="E92" s="142" t="n">
        <f aca="false">('October 2025 - December 2025'!E110+E13)-SUM(E89:E91)</f>
        <v>16609.87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393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55.2" hidden="false" customHeight="tru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242</v>
      </c>
      <c r="H95" s="134" t="n">
        <f aca="false">C71-H94</f>
        <v>200</v>
      </c>
    </row>
    <row r="96" customFormat="false" ht="13.5" hidden="false" customHeight="true" outlineLevel="0" collapsed="false">
      <c r="A96" s="88" t="s">
        <v>308</v>
      </c>
      <c r="B96" s="88"/>
      <c r="C96" s="128"/>
      <c r="D96" s="128"/>
      <c r="E96" s="86" t="n">
        <f aca="false">E92</f>
        <v>16609.87</v>
      </c>
    </row>
    <row r="97" customFormat="false" ht="13.5" hidden="false" customHeight="true" outlineLevel="0" collapsed="false">
      <c r="A97" s="90" t="s">
        <v>127</v>
      </c>
      <c r="B97" s="90"/>
      <c r="C97" s="95" t="s">
        <v>354</v>
      </c>
      <c r="D97" s="95"/>
      <c r="E97" s="92" t="n">
        <v>0</v>
      </c>
    </row>
    <row r="98" customFormat="false" ht="13.5" hidden="false" customHeight="true" outlineLevel="0" collapsed="false">
      <c r="A98" s="90"/>
      <c r="B98" s="90"/>
      <c r="C98" s="95" t="s">
        <v>357</v>
      </c>
      <c r="D98" s="95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547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(E20+E96)-SUM(E97:E99)</f>
        <v>18535.87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394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57.45" hidden="false" customHeight="tru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48" t="s">
        <v>330</v>
      </c>
      <c r="H104" s="134" t="n">
        <f aca="false">C71-H103</f>
        <v>200</v>
      </c>
    </row>
    <row r="105" customFormat="false" ht="13.5" hidden="false" customHeight="true" outlineLevel="0" collapsed="false">
      <c r="A105" s="88" t="s">
        <v>395</v>
      </c>
      <c r="B105" s="88"/>
      <c r="C105" s="89"/>
      <c r="D105" s="89"/>
      <c r="E105" s="86" t="n">
        <f aca="false">E100</f>
        <v>18535.87</v>
      </c>
    </row>
    <row r="106" customFormat="false" ht="13.5" hidden="false" customHeight="true" outlineLevel="0" collapsed="false">
      <c r="A106" s="90" t="s">
        <v>127</v>
      </c>
      <c r="B106" s="90"/>
      <c r="C106" s="91" t="s">
        <v>354</v>
      </c>
      <c r="D106" s="91"/>
      <c r="E106" s="92" t="n">
        <v>0</v>
      </c>
    </row>
    <row r="107" customFormat="false" ht="13.5" hidden="false" customHeight="true" outlineLevel="0" collapsed="false">
      <c r="A107" s="90"/>
      <c r="B107" s="90"/>
      <c r="C107" s="95" t="s">
        <v>357</v>
      </c>
      <c r="D107" s="95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547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20461.87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09">
      <formula>0</formula>
    </cfRule>
  </conditionalFormatting>
  <conditionalFormatting sqref="C78:C83">
    <cfRule type="cellIs" priority="3" operator="greaterThanOrEqual" aboveAverage="0" equalAverage="0" bottom="0" percent="0" rank="0" text="" dxfId="110">
      <formula>0</formula>
    </cfRule>
  </conditionalFormatting>
  <conditionalFormatting sqref="C4:C5">
    <cfRule type="cellIs" priority="4" operator="lessThan" aboveAverage="0" equalAverage="0" bottom="0" percent="0" rank="0" text="" dxfId="111">
      <formula>0</formula>
    </cfRule>
  </conditionalFormatting>
  <conditionalFormatting sqref="C5">
    <cfRule type="cellIs" priority="5" operator="greaterThanOrEqual" aboveAverage="0" equalAverage="0" bottom="0" percent="0" rank="0" text="" dxfId="112">
      <formula>0</formula>
    </cfRule>
  </conditionalFormatting>
  <conditionalFormatting sqref="C3">
    <cfRule type="cellIs" priority="6" operator="lessThan" aboveAverage="0" equalAverage="0" bottom="0" percent="0" rank="0" text="" dxfId="113">
      <formula>0</formula>
    </cfRule>
  </conditionalFormatting>
  <conditionalFormatting sqref="E109">
    <cfRule type="cellIs" priority="7" operator="greaterThanOrEqual" aboveAverage="0" equalAverage="0" bottom="0" percent="0" rank="0" text="" dxfId="114">
      <formula>0</formula>
    </cfRule>
    <cfRule type="cellIs" priority="8" operator="lessThan" aboveAverage="0" equalAverage="0" bottom="0" percent="0" rank="0" text="" dxfId="115">
      <formula>0</formula>
    </cfRule>
  </conditionalFormatting>
  <conditionalFormatting sqref="E105">
    <cfRule type="cellIs" priority="9" operator="greaterThanOrEqual" aboveAverage="0" equalAverage="0" bottom="0" percent="0" rank="0" text="" dxfId="116">
      <formula>0</formula>
    </cfRule>
    <cfRule type="cellIs" priority="10" operator="lessThan" aboveAverage="0" equalAverage="0" bottom="0" percent="0" rank="0" text="" dxfId="117">
      <formula>0</formula>
    </cfRule>
  </conditionalFormatting>
  <conditionalFormatting sqref="E96">
    <cfRule type="cellIs" priority="11" operator="greaterThanOrEqual" aboveAverage="0" equalAverage="0" bottom="0" percent="0" rank="0" text="" dxfId="118">
      <formula>0</formula>
    </cfRule>
    <cfRule type="cellIs" priority="12" operator="lessThan" aboveAverage="0" equalAverage="0" bottom="0" percent="0" rank="0" text="" dxfId="119">
      <formula>0</formula>
    </cfRule>
  </conditionalFormatting>
  <conditionalFormatting sqref="E100">
    <cfRule type="cellIs" priority="13" operator="greaterThanOrEqual" aboveAverage="0" equalAverage="0" bottom="0" percent="0" rank="0" text="" dxfId="120">
      <formula>0</formula>
    </cfRule>
    <cfRule type="cellIs" priority="14" operator="lessThan" aboveAverage="0" equalAverage="0" bottom="0" percent="0" rank="0" text="" dxfId="121">
      <formula>0</formula>
    </cfRule>
  </conditionalFormatting>
  <conditionalFormatting sqref="E92">
    <cfRule type="cellIs" priority="15" operator="greaterThanOrEqual" aboveAverage="0" equalAverage="0" bottom="0" percent="0" rank="0" text="" dxfId="122">
      <formula>0</formula>
    </cfRule>
    <cfRule type="cellIs" priority="16" operator="lessThan" aboveAverage="0" equalAverage="0" bottom="0" percent="0" rank="0" text="" dxfId="12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D78" activeCellId="0" sqref="D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396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26089.87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26089.87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397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398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399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400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401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402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403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44" t="s">
        <v>404</v>
      </c>
      <c r="B19" s="24" t="s">
        <v>65</v>
      </c>
      <c r="C19" s="25" t="s">
        <v>196</v>
      </c>
      <c r="D19" s="25"/>
      <c r="E19" s="33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405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406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7.25" hidden="false" customHeight="true" outlineLevel="0" collapsed="false">
      <c r="A25" s="44" t="s">
        <v>407</v>
      </c>
      <c r="B25" s="24" t="s">
        <v>259</v>
      </c>
      <c r="C25" s="40" t="s">
        <v>37</v>
      </c>
      <c r="D25" s="40"/>
      <c r="E25" s="33" t="n">
        <v>68</v>
      </c>
    </row>
    <row r="26" customFormat="false" ht="12.75" hidden="false" customHeight="true" outlineLevel="0" collapsed="false">
      <c r="A26" s="44" t="s">
        <v>408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409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274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33" hidden="false" customHeight="tru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200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300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320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547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IF(('January 2026 - March 2026'!C78)+SUM(E90+E98+E107) &lt; 0,(('January 2026 - March 2026'!C78))+SUM(E90+E98+E107), TEXT((('January 2026 - March 2026'!C78))+SUM(E90+E98+E107),"+$0.00"))</f>
        <v>+$100.00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n">
        <f aca="false">IF(('January 2026 - March 2026'!C80)+SUM(0) &lt; 0,(('January 2026 - March 2026'!C80))+SUM(0), TEXT((('January 2026 - March 2026'!C80))+SUM(0),"+$0.00"))</f>
        <v>-100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547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410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242</v>
      </c>
      <c r="H88" s="134" t="n">
        <f aca="false">C71-H87</f>
        <v>200</v>
      </c>
    </row>
    <row r="89" customFormat="false" ht="42" hidden="false" customHeight="true" outlineLevel="0" collapsed="false">
      <c r="A89" s="88" t="s">
        <v>127</v>
      </c>
      <c r="B89" s="88"/>
      <c r="C89" s="141" t="s">
        <v>351</v>
      </c>
      <c r="D89" s="141"/>
      <c r="E89" s="92" t="n">
        <v>150</v>
      </c>
    </row>
    <row r="90" customFormat="false" ht="13.5" hidden="false" customHeight="true" outlineLevel="0" collapsed="false">
      <c r="A90" s="88"/>
      <c r="B90" s="88"/>
      <c r="C90" s="95" t="s">
        <v>357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547</v>
      </c>
    </row>
    <row r="92" customFormat="false" ht="13.5" hidden="false" customHeight="true" outlineLevel="0" collapsed="false">
      <c r="A92" s="156"/>
      <c r="B92" s="156"/>
      <c r="C92" s="125" t="s">
        <v>148</v>
      </c>
      <c r="D92" s="125"/>
      <c r="E92" s="142" t="n">
        <f aca="false">('January 2026 - March 2026'!E109+E13)-SUM(E89:E91)</f>
        <v>22237.87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411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242</v>
      </c>
      <c r="H95" s="134" t="n">
        <f aca="false">C71-H94</f>
        <v>200</v>
      </c>
    </row>
    <row r="96" customFormat="false" ht="13.5" hidden="false" customHeight="true" outlineLevel="0" collapsed="false">
      <c r="A96" s="88" t="s">
        <v>333</v>
      </c>
      <c r="B96" s="88"/>
      <c r="C96" s="128"/>
      <c r="D96" s="128"/>
      <c r="E96" s="86" t="n">
        <f aca="false">E92</f>
        <v>22237.87</v>
      </c>
    </row>
    <row r="97" customFormat="false" ht="13.5" hidden="false" customHeight="true" outlineLevel="0" collapsed="false">
      <c r="A97" s="90" t="s">
        <v>127</v>
      </c>
      <c r="B97" s="90"/>
      <c r="C97" s="95" t="s">
        <v>354</v>
      </c>
      <c r="D97" s="95"/>
      <c r="E97" s="92" t="n">
        <v>0</v>
      </c>
    </row>
    <row r="98" customFormat="false" ht="13.5" hidden="false" customHeight="true" outlineLevel="0" collapsed="false">
      <c r="A98" s="90"/>
      <c r="B98" s="90"/>
      <c r="C98" s="95" t="s">
        <v>357</v>
      </c>
      <c r="D98" s="95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547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(E20+E96)-SUM(E97:E99)</f>
        <v>24163.87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412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242</v>
      </c>
      <c r="H104" s="134" t="n">
        <f aca="false">C71-H103</f>
        <v>200</v>
      </c>
    </row>
    <row r="105" customFormat="false" ht="13.5" hidden="false" customHeight="true" outlineLevel="0" collapsed="false">
      <c r="A105" s="88" t="s">
        <v>395</v>
      </c>
      <c r="B105" s="88"/>
      <c r="C105" s="89"/>
      <c r="D105" s="89"/>
      <c r="E105" s="86" t="n">
        <f aca="false">E100</f>
        <v>24163.87</v>
      </c>
    </row>
    <row r="106" customFormat="false" ht="13.5" hidden="false" customHeight="true" outlineLevel="0" collapsed="false">
      <c r="A106" s="90" t="s">
        <v>127</v>
      </c>
      <c r="B106" s="90"/>
      <c r="C106" s="91" t="s">
        <v>354</v>
      </c>
      <c r="D106" s="91"/>
      <c r="E106" s="92" t="n">
        <v>0</v>
      </c>
    </row>
    <row r="107" customFormat="false" ht="13.5" hidden="false" customHeight="true" outlineLevel="0" collapsed="false">
      <c r="A107" s="90"/>
      <c r="B107" s="90"/>
      <c r="C107" s="95" t="s">
        <v>357</v>
      </c>
      <c r="D107" s="95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547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26089.87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2024-10-30T06:04:50Z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