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100292A5-E9E3-4F1E-B0EB-EC93BD95B14E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" i="3" l="1"/>
  <c r="H120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9" i="3"/>
  <c r="H97" i="3"/>
  <c r="C84" i="3"/>
  <c r="C78" i="3"/>
  <c r="C73" i="3"/>
  <c r="C67" i="3"/>
  <c r="C64" i="3"/>
  <c r="C59" i="3"/>
  <c r="C55" i="3"/>
  <c r="C47" i="3"/>
  <c r="E36" i="3"/>
  <c r="E16" i="3"/>
  <c r="H130" i="2"/>
  <c r="C92" i="2"/>
  <c r="C89" i="3" s="1"/>
  <c r="C79" i="4" s="1"/>
  <c r="C80" i="5" s="1"/>
  <c r="C80" i="6" s="1"/>
  <c r="C80" i="7" s="1"/>
  <c r="C80" i="8" s="1"/>
  <c r="C80" i="9" s="1"/>
  <c r="C80" i="10" s="1"/>
  <c r="C81" i="11" s="1"/>
  <c r="C90" i="2"/>
  <c r="C87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5" i="3"/>
  <c r="C93" i="3" s="1"/>
  <c r="E115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2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5" i="3"/>
  <c r="E125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8" i="3"/>
  <c r="E106" i="3"/>
  <c r="C3" i="2"/>
  <c r="C4" i="2" s="1"/>
  <c r="I9" i="1" l="1"/>
  <c r="E110" i="3"/>
  <c r="E116" i="3" s="1"/>
  <c r="E121" i="3" l="1"/>
  <c r="E126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<sst xmlns="http://schemas.openxmlformats.org/spreadsheetml/2006/main" count="2166" uniqueCount="535">
  <si>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</si>
  <si>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</si>
  <si>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</si>
  <si>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</si>
  <si>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</si>
  <si>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</si>
  <si>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</si>
  <si>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</si>
  <si>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</si>
  <si>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</si>
  <si>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</si>
  <si>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</si>
  <si>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</si>
  <si>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</si>
  <si>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</si>
  <si>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</si>
  <si>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</si>
  <si>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</si>
  <si>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</si>
  <si>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</si>
  <si>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</si>
  <si>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</si>
  <si>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</si>
  <si>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</si>
  <si>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</si>
  <si>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</si>
  <si>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</si>
  <si>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</si>
  <si>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</si>
  <si>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</si>
  <si>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</si>
  <si>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</si>
  <si>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</si>
  <si>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</si>
  <si>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</si>
  <si>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</si>
  <si>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</si>
  <si>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</si>
  <si>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</si>
  <si>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</si>
  <si>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</si>
  <si>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</si>
  <si>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</si>
  <si>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</si>
  <si>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</si>
  <si>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</si>
  <si>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</si>
  <si>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</si>
  <si>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</si>
  <si>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</si>
  <si>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</si>
  <si>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</si>
  <si>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</si>
  <si>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</si>
  <si>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</si>
  <si>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</si>
  <si>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</si>
  <si>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</si>
  <si>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</si>
  <si>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</si>
  <si>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</si>
  <si>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</si>
  <si>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</si>
  <si>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</si>
  <si>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</si>
  <si>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</si>
  <si>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</si>
  <si>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</si>
  <si>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</si>
  <si>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</si>
  <si>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</si>
  <si>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</si>
  <si>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</si>
  <si>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</si>
  <si>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</si>
  <si>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</si>
  <si>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</si>
  <si>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</si>
  <si>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</si>
  <si>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</si>
  <si>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</si>
  <si>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</si>
  <si>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</si>
  <si>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</si>
  <si>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</si>
  <si>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</si>
  <si>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</si>
  <si>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</si>
  <si>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</si>
  <si>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</si>
  <si>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</si>
  <si>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</si>
  <si>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</si>
  <si>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</si>
  <si>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</si>
  <si>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</si>
  <si>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</si>
  <si>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</si>
  <si>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</si>
  <si>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</si>
  <si>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</si>
  <si>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</si>
  <si>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</si>
  <si>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</si>
  <si>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</si>
  <si>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</si>
  <si>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</si>
  <si>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</si>
  <si>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</si>
  <si>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</si>
  <si>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</si>
  <si>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</si>
  <si>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</si>
  <si>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</si>
  <si>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</si>
  <si>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</si>
  <si>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</si>
  <si>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</si>
  <si>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</si>
  <si>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</si>
  <si>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</si>
  <si>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</si>
  <si>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</si>
  <si>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</si>
  <si>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</si>
  <si>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</si>
  <si>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</si>
  <si>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</si>
  <si>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</si>
  <si>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</si>
  <si>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</si>
  <si>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</si>
  <si>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</si>
  <si>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</si>
  <si>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</si>
  <si>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</si>
  <si>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</si>
  <si>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</si>
  <si>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</si>
  <si>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</si>
  <si>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</si>
  <si>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</si>
  <si>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</si>
  <si>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</si>
  <si>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</si>
  <si>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</si>
  <si>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</si>
  <si>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</si>
  <si>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</si>
  <si>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</si>
  <si>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</si>
  <si>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</si>
  <si>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</si>
  <si>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</si>
  <si>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</si>
  <si>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</si>
  <si>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</si>
  <si>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</si>
  <si>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</si>
  <si>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</si>
  <si>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</si>
  <si>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</si>
  <si>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</si>
  <si>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</si>
  <si>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</si>
  <si>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</si>
  <si>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</si>
  <si>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</si>
  <si>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</si>
  <si>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</si>
  <si>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</si>
  <si>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</si>
  <si>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</si>
  <si>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</si>
  <si>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</si>
  <si>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</si>
  <si>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</si>
  <si>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</si>
  <si>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</si>
  <si>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</si>
  <si>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</si>
  <si>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</si>
  <si>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</si>
  <si>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</si>
  <si>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</si>
  <si>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</si>
  <si>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</si>
  <si>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</si>
  <si>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</si>
  <si>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</si>
  <si>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</si>
  <si>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</si>
  <si>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</si>
  <si>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</si>
  <si>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</si>
  <si>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</si>
  <si>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</si>
  <si>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</si>
  <si>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</si>
  <si>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</si>
  <si>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</si>
  <si>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</si>
  <si>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</si>
  <si>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</si>
  <si>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</si>
  <si>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</si>
  <si>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</si>
  <si>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</si>
  <si>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</si>
  <si>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</si>
  <si>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</si>
  <si>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</si>
  <si>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</si>
  <si>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</si>
  <si>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</si>
  <si>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</si>
  <si>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</si>
  <si>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</si>
  <si>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</si>
  <si>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</si>
  <si>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</si>
  <si>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</si>
  <si>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</si>
  <si>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</si>
  <si>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</si>
  <si>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</si>
  <si>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</si>
  <si>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</si>
  <si>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</si>
  <si>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</si>
  <si>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</si>
  <si>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</si>
  <si>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</si>
  <si>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</si>
  <si>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</si>
  <si>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</si>
  <si>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</si>
  <si>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</si>
  <si>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</si>
  <si>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</si>
  <si>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</si>
  <si>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</si>
  <si>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</si>
  <si>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</si>
  <si>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</si>
  <si>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</si>
  <si>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</si>
  <si>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</si>
  <si>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</si>
  <si>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</si>
  <si>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</si>
  <si>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</si>
  <si>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</si>
  <si>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</si>
  <si>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</si>
  <si>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</si>
  <si>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</si>
  <si>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</si>
  <si>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</si>
  <si>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</si>
  <si>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</si>
  <si>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</si>
  <si>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</si>
  <si>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</si>
  <si>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</si>
  <si>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</si>
  <si>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</si>
  <si>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</si>
  <si>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</si>
  <si>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</si>
  <si>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</si>
  <si>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</si>
  <si>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</si>
  <si>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</si>
  <si>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</si>
  <si>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</si>
  <si>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</si>
  <si>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</si>
  <si>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</si>
  <si>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</si>
  <si>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</si>
  <si>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</si>
  <si>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</si>
  <si>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</si>
  <si>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</si>
  <si>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</si>
  <si>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</si>
  <si>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</si>
  <si>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</si>
  <si>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</si>
  <si>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</si>
  <si>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</si>
  <si>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</si>
  <si>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</si>
  <si>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</si>
  <si>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</si>
  <si>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</si>
  <si>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</si>
  <si>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</si>
  <si>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</si>
  <si>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</si>
  <si>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</si>
  <si>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</si>
  <si>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</si>
  <si>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</si>
  <si>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</si>
  <si>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</si>
  <si>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</si>
  <si>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</si>
  <si>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</si>
  <si>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</si>
  <si>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</si>
  <si>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</si>
  <si>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</si>
  <si>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</si>
  <si>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</si>
  <si>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</si>
  <si>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</si>
  <si>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</si>
  <si>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</si>
  <si>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</si>
  <si>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</si>
  <si>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</si>
  <si>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</si>
  <si>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</si>
  <si>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</si>
  <si>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</si>
  <si>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</si>
  <si>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</si>
  <si>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</si>
  <si>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</si>
  <si>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</si>
  <si>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</si>
  <si>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</si>
  <si>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</si>
  <si>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</si>
  <si>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</si>
  <si>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</si>
  <si>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</si>
  <si>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</si>
  <si>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</si>
  <si>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</si>
  <si>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</si>
  <si>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</si>
  <si>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</si>
  <si>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</si>
  <si>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</si>
  <si>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</si>
  <si>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</si>
  <si>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</si>
  <si>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</si>
  <si>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</si>
  <si>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</si>
  <si>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</si>
  <si>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</si>
  <si>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</si>
  <si>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</si>
  <si>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</si>
  <si>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</si>
  <si>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</si>
  <si>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</si>
  <si>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</si>
  <si>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</si>
  <si>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</si>
  <si>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</si>
  <si>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</si>
  <si>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</si>
  <si>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</si>
  <si>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</si>
  <si>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</si>
  <si>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</si>
  <si>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</si>
  <si>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</si>
  <si>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</si>
  <si>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</si>
  <si>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</si>
  <si>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</si>
  <si>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</si>
  <si>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</si>
  <si>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</si>
  <si>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</si>
  <si>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</si>
  <si>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</si>
  <si>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</si>
  <si>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</si>
  <si>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</si>
  <si>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</si>
  <si>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</si>
  <si>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</si>
  <si>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</si>
  <si>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</si>
  <si>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</si>
  <si>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</si>
  <si>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</si>
  <si>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</si>
  <si>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</si>
  <si>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</si>
  <si>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</si>
  <si>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</si>
  <si>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</si>
  <si>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</si>
  <si>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</si>
  <si>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</si>
  <si>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</si>
  <si>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</si>
  <si>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</si>
  <si>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</si>
  <si>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</si>
  <si>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</si>
  <si>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</si>
  <si>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</si>
  <si>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</si>
  <si>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</si>
  <si>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</si>
  <si>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</si>
  <si>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</si>
  <si>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</si>
  <si>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</si>
  <si>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</si>
  <si>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</si>
  <si>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</si>
  <si>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</si>
  <si>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</si>
  <si>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</si>
  <si>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</si>
  <si>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</si>
  <si>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</si>
  <si>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</si>
  <si>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</si>
  <si>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</si>
  <si>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</si>
  <si>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</si>
  <si>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</si>
  <si>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</si>
  <si>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</si>
  <si>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</si>
  <si>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</si>
  <si>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</si>
  <si>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</si>
  <si>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</si>
  <si>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</si>
  <si>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</si>
  <si>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</si>
  <si>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</si>
  <si>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</si>
  <si>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</si>
  <si>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</si>
  <si>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</si>
  <si>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</si>
  <si>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</si>
  <si>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</si>
  <si>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</si>
  <si>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</si>
  <si>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</si>
  <si>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</si>
  <si>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</si>
  <si>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</si>
  <si>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</si>
  <si>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</si>
  <si>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</si>
  <si>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</si>
  <si>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</si>
  <si>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</si>
  <si>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</si>
  <si>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</si>
  <si>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</si>
  <si>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</si>
  <si>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</si>
  <si>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</si>
  <si>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</si>
  <si>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</si>
  <si>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</si>
  <si>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</si>
  <si>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</si>
  <si>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</si>
  <si>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</si>
  <si>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</si>
  <si>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</si>
  <si>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</si>
  <si>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</si>
  <si>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</si>
  <si>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</si>
  <si>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</si>
  <si>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</si>
  <si>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</si>
  <si>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</si>
  <si>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</si>
  <si>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</si>
  <si>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</si>
  <si>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</si>
  <si>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</si>
  <si>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</si>
  <si>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</si>
  <si>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</si>
  <si>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</si>
  <si>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</si>
  <si>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</si>
  <si>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</si>
  <si>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</si>
  <si>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</si>
  <si>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</si>
  <si>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</si>
  <si>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</si>
  <si>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</si>
  <si>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</si>
  <si>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</si>
  <si>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</si>
  <si>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</si>
  <si>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</si>
  <si>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</si>
  <si>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</si>
  <si>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</si>
  <si>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</si>
  <si>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</si>
  <si>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</si>
  <si>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</si>
  <si>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</si>
  <si>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Additional expense for Mom $200</t>
  </si>
  <si>
    <t>1. Payback $600 to Mom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</si>
  <si>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</si>
  <si>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</si>
  <si>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</si>
  <si>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</si>
  <si>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 .Payback $800 to Mom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</si>
  <si>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</si>
  <si>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</si>
  <si>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</si>
  <si>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</si>
  <si>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</si>
  <si>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r>
      <t>Octopus Remaining $50 - $9.5 which is equal $40.5
(Buy Water For $9.5 at Seven Eleven). Octopus originally is negative</t>
    </r>
    <r>
      <rPr>
        <b/>
        <sz val="11"/>
        <color rgb="FFFF0000"/>
        <rFont val="Calibri"/>
        <family val="2"/>
      </rPr>
      <t xml:space="preserve"> -$8.6</t>
    </r>
    <r>
      <rPr>
        <b/>
        <sz val="11"/>
        <rFont val="Calibri"/>
        <family val="2"/>
      </rPr>
      <t xml:space="preserve">. </t>
    </r>
    <r>
      <rPr>
        <sz val="11"/>
        <rFont val="Calibri"/>
        <family val="2"/>
      </rPr>
      <t>The total num sum is $40.5 - 8.6 which is equal to $31.9.</t>
    </r>
  </si>
  <si>
    <t>3. Additional Expense     
-  China Mobile Broadband Fees $78   
-  additional cigarette charge $80
-  additional cigarette charge $200
- 28th-Nov additional nicotinell charge $263.9
-  Excess Expenses $426.5
- Add In Value $50 For Octopus Card
- Expenses For Mom $68.9 Taxi plus $9.5 Water, 
   Total Value Of $78.4</t>
  </si>
  <si>
    <t>Mother Owe Me $78.4, Plus Give me $100 for Return Taxi to home. 
Return Taxi Fee is $78.4, $12 remaining.
Therefore total Mom still owes me $78.4 - $12 which is equal to $66.4.</t>
  </si>
  <si>
    <t>Mother Owe Me.</t>
  </si>
  <si>
    <t>Return Taxi Remaining</t>
  </si>
  <si>
    <t>Remaining Add In Value For Octopus.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</si>
</sst>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4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3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7" t="s">
        <v>0</v>
      </c>
      <c r="B1" s="67"/>
      <c r="C1" s="67"/>
      <c r="D1" s="67"/>
      <c r="E1" s="67"/>
      <c r="F1" s="67"/>
      <c r="H1" s="67" t="s">
        <v>1</v>
      </c>
      <c r="I1" s="67"/>
    </row>
    <row r="2" spans="1:9" ht="21.6" customHeight="1" x14ac:dyDescent="0.25">
      <c r="A2" s="68" t="s">
        <v>2</v>
      </c>
      <c r="B2" s="68"/>
      <c r="C2" s="68"/>
      <c r="D2" s="69" t="s">
        <v>3</v>
      </c>
      <c r="E2" s="69"/>
      <c r="F2" s="69"/>
      <c r="H2" s="9" t="s">
        <v>4</v>
      </c>
      <c r="I2" s="9" t="s">
        <v>5</v>
      </c>
    </row>
    <row r="3" spans="1:9" ht="21.6" customHeight="1" x14ac:dyDescent="0.25">
      <c r="A3" s="70" t="s">
        <v>6</v>
      </c>
      <c r="B3" s="7" t="s">
        <v>7</v>
      </c>
      <c r="C3" s="6">
        <v>154.66</v>
      </c>
      <c r="D3" s="70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70"/>
      <c r="B4" s="7" t="s">
        <v>9</v>
      </c>
      <c r="C4" s="6">
        <v>50</v>
      </c>
      <c r="D4" s="70"/>
      <c r="E4" s="7" t="s">
        <v>9</v>
      </c>
      <c r="F4" s="6">
        <v>190</v>
      </c>
      <c r="H4" s="62" t="s">
        <v>10</v>
      </c>
      <c r="I4" s="6">
        <f>E106</f>
        <v>-416.67999999999984</v>
      </c>
    </row>
    <row r="5" spans="1:9" ht="21.6" customHeight="1" x14ac:dyDescent="0.25">
      <c r="A5" s="70"/>
      <c r="B5" s="7" t="s">
        <v>11</v>
      </c>
      <c r="C5" s="6">
        <v>49.7</v>
      </c>
      <c r="D5" s="70"/>
      <c r="E5" s="7" t="s">
        <v>11</v>
      </c>
      <c r="F5" s="6">
        <v>34.700000000000003</v>
      </c>
      <c r="H5" s="62" t="s">
        <v>12</v>
      </c>
      <c r="I5" s="6">
        <f>E126</f>
        <v>3260.119999999999</v>
      </c>
    </row>
    <row r="6" spans="1:9" ht="21.6" customHeight="1" x14ac:dyDescent="0.25">
      <c r="A6" s="70"/>
      <c r="B6" s="7" t="s">
        <v>13</v>
      </c>
      <c r="C6" s="6">
        <v>0</v>
      </c>
      <c r="D6" s="70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0"/>
      <c r="B7" s="7" t="s">
        <v>15</v>
      </c>
      <c r="C7" s="6">
        <v>0</v>
      </c>
      <c r="D7" s="70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0"/>
      <c r="B8" s="7" t="s">
        <v>17</v>
      </c>
      <c r="C8" s="6">
        <v>0</v>
      </c>
      <c r="D8" s="70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70"/>
      <c r="B9" s="7" t="s">
        <v>19</v>
      </c>
      <c r="C9" s="6">
        <v>110</v>
      </c>
      <c r="D9" s="70"/>
      <c r="E9" s="7" t="s">
        <v>19</v>
      </c>
      <c r="F9" s="6">
        <v>110</v>
      </c>
      <c r="H9" s="62" t="s">
        <v>20</v>
      </c>
      <c r="I9" s="6">
        <f>'October 2024 - December 2024'!E106</f>
        <v>125.15999999999985</v>
      </c>
    </row>
    <row r="10" spans="1:9" ht="21.6" customHeight="1" x14ac:dyDescent="0.25">
      <c r="A10" s="70"/>
      <c r="B10" s="7" t="s">
        <v>21</v>
      </c>
      <c r="C10" s="6">
        <v>31.9</v>
      </c>
      <c r="D10" s="70"/>
      <c r="E10" s="7" t="s">
        <v>21</v>
      </c>
      <c r="F10" s="6">
        <v>-8.6</v>
      </c>
      <c r="H10" s="62" t="s">
        <v>22</v>
      </c>
      <c r="I10" s="6">
        <f>'October 2024 - December 2024'!E116</f>
        <v>462.65999999999985</v>
      </c>
    </row>
    <row r="11" spans="1:9" ht="21.6" customHeight="1" x14ac:dyDescent="0.25">
      <c r="A11" s="70"/>
      <c r="B11" s="11" t="s">
        <v>23</v>
      </c>
      <c r="C11" s="6">
        <f>SUM(C3:C10)</f>
        <v>396.26</v>
      </c>
      <c r="D11" s="70"/>
      <c r="E11" s="11" t="s">
        <v>23</v>
      </c>
      <c r="F11" s="6">
        <f>SUM(F3:F10)</f>
        <v>480.75999999999993</v>
      </c>
      <c r="H11" s="62" t="s">
        <v>24</v>
      </c>
      <c r="I11" s="6">
        <f>'October 2024 - December 2024'!E126</f>
        <v>678.65999999999985</v>
      </c>
    </row>
    <row r="12" spans="1:9" ht="21.6" customHeight="1" x14ac:dyDescent="0.25">
      <c r="A12" s="12"/>
      <c r="B12" s="11" t="s">
        <v>25</v>
      </c>
      <c r="C12" s="71">
        <f>C87</f>
        <v>-21083</v>
      </c>
      <c r="D12" s="71"/>
      <c r="E12" s="71"/>
      <c r="F12" s="71"/>
      <c r="H12" s="62" t="s">
        <v>26</v>
      </c>
      <c r="I12" s="6">
        <f>'January 2025 - March 2025'!E92</f>
        <v>704.65999999999985</v>
      </c>
    </row>
    <row r="13" spans="1:9" ht="21.6" customHeight="1" x14ac:dyDescent="0.25">
      <c r="H13" s="62" t="s">
        <v>27</v>
      </c>
      <c r="I13" s="6">
        <f>'January 2025 - March 2025'!E100</f>
        <v>647.65999999999985</v>
      </c>
    </row>
    <row r="14" spans="1:9" ht="21.6" customHeight="1" x14ac:dyDescent="0.25">
      <c r="A14" s="72" t="s">
        <v>28</v>
      </c>
      <c r="B14" s="72"/>
      <c r="C14" s="72"/>
      <c r="D14" s="72"/>
      <c r="E14" s="72"/>
      <c r="H14" s="62" t="s">
        <v>29</v>
      </c>
      <c r="I14" s="6">
        <f>'January 2025 - March 2025'!E109</f>
        <v>605.65999999999985</v>
      </c>
    </row>
    <row r="15" spans="1:9" ht="21.6" customHeight="1" x14ac:dyDescent="0.25">
      <c r="A15" s="1" t="s">
        <v>4</v>
      </c>
      <c r="B15" s="1" t="s">
        <v>30</v>
      </c>
      <c r="C15" s="73" t="s">
        <v>31</v>
      </c>
      <c r="D15" s="73"/>
      <c r="E15" s="5" t="s">
        <v>32</v>
      </c>
      <c r="H15" s="62" t="s">
        <v>33</v>
      </c>
      <c r="I15" s="6">
        <f>'April 2025 - June 2025'!E92</f>
        <v>731.65999999999985</v>
      </c>
    </row>
    <row r="16" spans="1:9" ht="21.6" customHeight="1" x14ac:dyDescent="0.25">
      <c r="A16" s="13" t="s">
        <v>34</v>
      </c>
      <c r="B16" s="14" t="s">
        <v>35</v>
      </c>
      <c r="C16" s="74" t="s">
        <v>36</v>
      </c>
      <c r="D16" s="74"/>
      <c r="E16" s="6">
        <v>2405</v>
      </c>
      <c r="H16" s="62" t="s">
        <v>37</v>
      </c>
      <c r="I16" s="6">
        <f>'April 2025 - June 2025'!E100</f>
        <v>775.65999999999985</v>
      </c>
    </row>
    <row r="17" spans="1:9" ht="21.6" customHeight="1" x14ac:dyDescent="0.25">
      <c r="A17" s="75"/>
      <c r="B17" s="75"/>
      <c r="C17" s="75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833.65999999999985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877.65999999999985</v>
      </c>
    </row>
    <row r="19" spans="1:9" ht="21.6" customHeight="1" x14ac:dyDescent="0.25">
      <c r="A19" s="76" t="s">
        <v>41</v>
      </c>
      <c r="B19" s="76"/>
      <c r="C19" s="76"/>
      <c r="D19" s="76"/>
      <c r="E19" s="76"/>
      <c r="H19" s="62" t="s">
        <v>42</v>
      </c>
      <c r="I19" s="6">
        <f>'July 2025 - September 2025'!E100</f>
        <v>853.65999999999985</v>
      </c>
    </row>
    <row r="20" spans="1:9" ht="21.6" customHeight="1" x14ac:dyDescent="0.25">
      <c r="A20" s="5" t="s">
        <v>4</v>
      </c>
      <c r="B20" s="5" t="s">
        <v>30</v>
      </c>
      <c r="C20" s="73" t="s">
        <v>31</v>
      </c>
      <c r="D20" s="73"/>
      <c r="E20" s="2" t="s">
        <v>32</v>
      </c>
      <c r="H20" s="65" t="s">
        <v>43</v>
      </c>
      <c r="I20" s="6">
        <f>'July 2025 - September 2025'!E109</f>
        <v>911.65999999999985</v>
      </c>
    </row>
    <row r="21" spans="1:9" ht="21.6" customHeight="1" x14ac:dyDescent="0.25">
      <c r="A21" s="16" t="s">
        <v>44</v>
      </c>
      <c r="B21" s="17" t="s">
        <v>35</v>
      </c>
      <c r="C21" s="77" t="s">
        <v>36</v>
      </c>
      <c r="D21" s="77"/>
      <c r="E21" s="6">
        <v>2405</v>
      </c>
      <c r="H21" s="64" t="s">
        <v>516</v>
      </c>
      <c r="I21" s="6">
        <f>'October 2025 - December 2025'!E92</f>
        <v>955.65999999999985</v>
      </c>
    </row>
    <row r="22" spans="1:9" ht="21.6" customHeight="1" x14ac:dyDescent="0.25">
      <c r="A22" s="13" t="s">
        <v>45</v>
      </c>
      <c r="B22" s="14" t="s">
        <v>35</v>
      </c>
      <c r="C22" s="74" t="s">
        <v>46</v>
      </c>
      <c r="D22" s="74"/>
      <c r="E22" s="6">
        <v>1035</v>
      </c>
      <c r="H22" s="62" t="s">
        <v>47</v>
      </c>
      <c r="I22" s="6">
        <f>'October 2025 - December 2025'!E100</f>
        <v>1881.6599999999999</v>
      </c>
    </row>
    <row r="23" spans="1:9" ht="21.6" customHeight="1" x14ac:dyDescent="0.25">
      <c r="A23" s="16" t="s">
        <v>48</v>
      </c>
      <c r="B23" s="17" t="s">
        <v>49</v>
      </c>
      <c r="C23" s="78" t="s">
        <v>50</v>
      </c>
      <c r="D23" s="78"/>
      <c r="E23" s="6">
        <v>50</v>
      </c>
      <c r="H23" s="63" t="s">
        <v>503</v>
      </c>
      <c r="I23" s="6">
        <f>'October 2025 - December 2025'!E109</f>
        <v>2739.66</v>
      </c>
    </row>
    <row r="24" spans="1:9" ht="21.6" customHeight="1" x14ac:dyDescent="0.25">
      <c r="A24" s="75"/>
      <c r="B24" s="75"/>
      <c r="C24" s="75"/>
      <c r="D24" s="18" t="s">
        <v>38</v>
      </c>
      <c r="E24" s="6">
        <f>SUM(E21:E23)</f>
        <v>3490</v>
      </c>
      <c r="H24" s="63" t="s">
        <v>504</v>
      </c>
      <c r="I24" s="6">
        <f>'January 2026 - March 2026'!E92</f>
        <v>3583.66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4509.66</v>
      </c>
    </row>
    <row r="26" spans="1:9" ht="21.6" customHeight="1" x14ac:dyDescent="0.25">
      <c r="A26" s="79" t="s">
        <v>52</v>
      </c>
      <c r="B26" s="79"/>
      <c r="C26" s="79"/>
      <c r="D26" s="79"/>
      <c r="E26" s="79"/>
      <c r="H26" s="63" t="s">
        <v>505</v>
      </c>
      <c r="I26" s="6">
        <f>'January 2026 - March 2026'!E109</f>
        <v>5367.66</v>
      </c>
    </row>
    <row r="27" spans="1:9" ht="21.6" customHeight="1" x14ac:dyDescent="0.25">
      <c r="A27" s="80" t="s">
        <v>4</v>
      </c>
      <c r="B27" s="80" t="s">
        <v>30</v>
      </c>
      <c r="C27" s="73" t="s">
        <v>31</v>
      </c>
      <c r="D27" s="73"/>
      <c r="E27" s="73" t="s">
        <v>32</v>
      </c>
      <c r="H27" s="63" t="s">
        <v>506</v>
      </c>
      <c r="I27" s="6">
        <f>'April 2026 - June 2026'!E92</f>
        <v>6143.66</v>
      </c>
    </row>
    <row r="28" spans="1:9" ht="21.6" customHeight="1" x14ac:dyDescent="0.25">
      <c r="A28" s="80"/>
      <c r="B28" s="80"/>
      <c r="C28" s="73"/>
      <c r="D28" s="73"/>
      <c r="E28" s="73"/>
      <c r="H28" s="63" t="s">
        <v>507</v>
      </c>
      <c r="I28" s="6">
        <f>'April 2026 - June 2026'!E100</f>
        <v>6987.66</v>
      </c>
    </row>
    <row r="29" spans="1:9" ht="21.6" customHeight="1" x14ac:dyDescent="0.25">
      <c r="A29" s="13" t="s">
        <v>53</v>
      </c>
      <c r="B29" s="14" t="s">
        <v>54</v>
      </c>
      <c r="C29" s="74" t="s">
        <v>55</v>
      </c>
      <c r="D29" s="74"/>
      <c r="E29" s="6">
        <v>150</v>
      </c>
      <c r="H29" s="63" t="s">
        <v>508</v>
      </c>
      <c r="I29" s="6">
        <f>'April 2026 - June 2026'!E109</f>
        <v>7845.66</v>
      </c>
    </row>
    <row r="30" spans="1:9" ht="21.6" customHeight="1" x14ac:dyDescent="0.25">
      <c r="A30" s="13" t="s">
        <v>56</v>
      </c>
      <c r="B30" s="14" t="s">
        <v>35</v>
      </c>
      <c r="C30" s="74" t="s">
        <v>36</v>
      </c>
      <c r="D30" s="74"/>
      <c r="E30" s="6">
        <v>2405</v>
      </c>
      <c r="H30" s="63" t="s">
        <v>509</v>
      </c>
      <c r="I30" s="6">
        <f>'July 2026 - September 2026'!E92</f>
        <v>8689.66</v>
      </c>
    </row>
    <row r="31" spans="1:9" ht="21.6" customHeight="1" x14ac:dyDescent="0.25">
      <c r="A31" s="81" t="s">
        <v>57</v>
      </c>
      <c r="B31" s="82" t="s">
        <v>58</v>
      </c>
      <c r="C31" s="82" t="s">
        <v>59</v>
      </c>
      <c r="D31" s="82"/>
      <c r="E31" s="71">
        <v>7700</v>
      </c>
      <c r="H31" s="63" t="s">
        <v>510</v>
      </c>
      <c r="I31" s="6">
        <f>'July 2026 - September 2026'!E100</f>
        <v>9547.66</v>
      </c>
    </row>
    <row r="32" spans="1:9" ht="21.6" customHeight="1" x14ac:dyDescent="0.25">
      <c r="A32" s="81"/>
      <c r="B32" s="81"/>
      <c r="C32" s="81"/>
      <c r="D32" s="82"/>
      <c r="E32" s="71"/>
      <c r="H32" s="63" t="s">
        <v>511</v>
      </c>
      <c r="I32" s="6">
        <f>'July 2026 - September 2026'!E109</f>
        <v>10473.66</v>
      </c>
    </row>
    <row r="33" spans="1:9" ht="21.6" customHeight="1" x14ac:dyDescent="0.25">
      <c r="A33" s="13" t="s">
        <v>60</v>
      </c>
      <c r="B33" s="14" t="s">
        <v>61</v>
      </c>
      <c r="C33" s="74"/>
      <c r="D33" s="74"/>
      <c r="E33" s="6">
        <v>204</v>
      </c>
      <c r="H33" s="63" t="s">
        <v>512</v>
      </c>
      <c r="I33" s="6">
        <f>'October 2026 - December 2026'!E93</f>
        <v>11317.66</v>
      </c>
    </row>
    <row r="34" spans="1:9" ht="21.6" customHeight="1" x14ac:dyDescent="0.25">
      <c r="A34" s="13" t="s">
        <v>60</v>
      </c>
      <c r="B34" s="14" t="s">
        <v>62</v>
      </c>
      <c r="C34" s="74"/>
      <c r="D34" s="74"/>
      <c r="E34" s="6">
        <v>207.5</v>
      </c>
      <c r="H34" s="62" t="s">
        <v>63</v>
      </c>
      <c r="I34" s="6">
        <f>'October 2026 - December 2026'!E101</f>
        <v>12175.66</v>
      </c>
    </row>
    <row r="35" spans="1:9" ht="21.6" customHeight="1" x14ac:dyDescent="0.25">
      <c r="A35" s="16" t="s">
        <v>60</v>
      </c>
      <c r="B35" s="17" t="s">
        <v>64</v>
      </c>
      <c r="C35" s="82" t="s">
        <v>65</v>
      </c>
      <c r="D35" s="82"/>
      <c r="E35" s="6">
        <v>9350</v>
      </c>
      <c r="H35" s="62" t="s">
        <v>66</v>
      </c>
      <c r="I35" s="6">
        <f>'October 2026 - December 2026'!E110</f>
        <v>13019.66</v>
      </c>
    </row>
    <row r="36" spans="1:9" ht="21.6" customHeight="1" x14ac:dyDescent="0.25">
      <c r="A36" s="75"/>
      <c r="B36" s="75"/>
      <c r="C36" s="75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13945.66</v>
      </c>
    </row>
    <row r="37" spans="1:9" ht="21.6" customHeight="1" x14ac:dyDescent="0.25">
      <c r="H37" s="62" t="s">
        <v>68</v>
      </c>
      <c r="I37" s="6">
        <f>'January 2027 - March 2027'!E100</f>
        <v>14721.66</v>
      </c>
    </row>
    <row r="38" spans="1:9" ht="21.6" customHeight="1" x14ac:dyDescent="0.25">
      <c r="A38" s="83" t="s">
        <v>69</v>
      </c>
      <c r="B38" s="83"/>
      <c r="C38" s="83"/>
      <c r="H38" s="62" t="s">
        <v>70</v>
      </c>
      <c r="I38" s="6">
        <f>'January 2027 - March 2027'!E109</f>
        <v>15647.66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16423.66</v>
      </c>
    </row>
    <row r="40" spans="1:9" ht="21.6" customHeight="1" x14ac:dyDescent="0.25">
      <c r="A40" s="84" t="s">
        <v>72</v>
      </c>
      <c r="B40" s="84"/>
      <c r="C40" s="84"/>
      <c r="H40" s="62" t="s">
        <v>73</v>
      </c>
      <c r="I40" s="6">
        <f>'April 2027 - June 2027'!E100</f>
        <v>17281.66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513</v>
      </c>
      <c r="I41" s="6">
        <f>'April 2027 - June 2027'!E109</f>
        <v>18125.66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4" t="s">
        <v>81</v>
      </c>
      <c r="B45" s="84"/>
      <c r="C45" s="84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-7333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-5600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-3200</v>
      </c>
    </row>
    <row r="51" spans="1:9" ht="21.6" customHeight="1" x14ac:dyDescent="0.25">
      <c r="A51" s="84" t="s">
        <v>93</v>
      </c>
      <c r="B51" s="84"/>
      <c r="C51" s="84"/>
      <c r="H51" s="25" t="s">
        <v>94</v>
      </c>
      <c r="I51" s="6">
        <f>('July 2025 - September 2025'!C5)</f>
        <v>-800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84" t="s">
        <v>103</v>
      </c>
      <c r="B55" s="84"/>
      <c r="C55" s="84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4" t="s">
        <v>113</v>
      </c>
      <c r="B60" s="84"/>
      <c r="C60" s="84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4" t="s">
        <v>117</v>
      </c>
      <c r="B63" s="84"/>
      <c r="C63" s="84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4" t="s">
        <v>126</v>
      </c>
      <c r="B69" s="84"/>
      <c r="C69" s="84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4" t="s">
        <v>132</v>
      </c>
      <c r="B74" s="84"/>
      <c r="C74" s="84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4" t="s">
        <v>143</v>
      </c>
      <c r="B81" s="84"/>
      <c r="C81" s="84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5" t="s">
        <v>151</v>
      </c>
      <c r="B91" s="85"/>
      <c r="C91" s="85"/>
      <c r="D91" s="85"/>
      <c r="E91" s="85"/>
    </row>
    <row r="92" spans="1:5" ht="21.6" customHeight="1" x14ac:dyDescent="0.25">
      <c r="A92" s="85" t="s">
        <v>152</v>
      </c>
      <c r="B92" s="85"/>
      <c r="C92" s="85" t="s">
        <v>31</v>
      </c>
      <c r="D92" s="85"/>
      <c r="E92" s="28" t="s">
        <v>32</v>
      </c>
    </row>
    <row r="93" spans="1:5" ht="21.6" customHeight="1" x14ac:dyDescent="0.25">
      <c r="A93" s="86" t="s">
        <v>153</v>
      </c>
      <c r="B93" s="86"/>
      <c r="C93" s="74"/>
      <c r="D93" s="74"/>
      <c r="E93" s="23">
        <f>C88</f>
        <v>1503</v>
      </c>
    </row>
    <row r="94" spans="1:5" ht="21.6" customHeight="1" x14ac:dyDescent="0.25">
      <c r="A94" s="87"/>
      <c r="B94" s="87"/>
      <c r="C94" s="88" t="s">
        <v>154</v>
      </c>
      <c r="D94" s="88"/>
      <c r="E94" s="6">
        <f>I3</f>
        <v>0</v>
      </c>
    </row>
    <row r="95" spans="1:5" ht="21.6" customHeight="1" x14ac:dyDescent="0.25"/>
    <row r="96" spans="1:5" ht="21.6" customHeight="1" x14ac:dyDescent="0.25">
      <c r="A96" s="85" t="s">
        <v>155</v>
      </c>
      <c r="B96" s="85"/>
      <c r="C96" s="85"/>
      <c r="D96" s="85"/>
      <c r="E96" s="85"/>
    </row>
    <row r="97" spans="1:5" ht="21.6" customHeight="1" x14ac:dyDescent="0.25">
      <c r="A97" s="85" t="s">
        <v>152</v>
      </c>
      <c r="B97" s="85"/>
      <c r="C97" s="85" t="s">
        <v>31</v>
      </c>
      <c r="D97" s="85"/>
      <c r="E97" s="28" t="s">
        <v>32</v>
      </c>
    </row>
    <row r="98" spans="1:5" ht="21.6" customHeight="1" x14ac:dyDescent="0.25">
      <c r="A98" s="86" t="s">
        <v>156</v>
      </c>
      <c r="B98" s="86"/>
      <c r="C98" s="89"/>
      <c r="D98" s="89"/>
      <c r="E98" s="6">
        <f>E94</f>
        <v>0</v>
      </c>
    </row>
    <row r="99" spans="1:5" ht="21.6" customHeight="1" x14ac:dyDescent="0.25">
      <c r="A99" s="86" t="s">
        <v>132</v>
      </c>
      <c r="B99" s="86"/>
      <c r="C99" s="74" t="s">
        <v>157</v>
      </c>
      <c r="D99" s="74"/>
      <c r="E99" s="23">
        <v>0</v>
      </c>
    </row>
    <row r="100" spans="1:5" ht="21.6" customHeight="1" x14ac:dyDescent="0.25">
      <c r="A100" s="86"/>
      <c r="B100" s="86"/>
      <c r="C100" s="74" t="s">
        <v>158</v>
      </c>
      <c r="D100" s="74"/>
      <c r="E100" s="23">
        <v>1000</v>
      </c>
    </row>
    <row r="101" spans="1:5" ht="21.6" customHeight="1" x14ac:dyDescent="0.25">
      <c r="A101" s="86"/>
      <c r="B101" s="86"/>
      <c r="C101" s="74" t="s">
        <v>159</v>
      </c>
      <c r="D101" s="74"/>
      <c r="E101" s="23">
        <v>140</v>
      </c>
    </row>
    <row r="102" spans="1:5" ht="21.6" customHeight="1" x14ac:dyDescent="0.25">
      <c r="A102" s="86"/>
      <c r="B102" s="86"/>
      <c r="C102" s="74" t="s">
        <v>160</v>
      </c>
      <c r="D102" s="74"/>
      <c r="E102" s="23">
        <v>68</v>
      </c>
    </row>
    <row r="103" spans="1:5" ht="21.6" customHeight="1" x14ac:dyDescent="0.25">
      <c r="A103" s="86"/>
      <c r="B103" s="86"/>
      <c r="C103" s="74" t="s">
        <v>161</v>
      </c>
      <c r="D103" s="74"/>
      <c r="E103" s="23">
        <v>420</v>
      </c>
    </row>
    <row r="104" spans="1:5" ht="21.6" customHeight="1" x14ac:dyDescent="0.25">
      <c r="A104" s="86"/>
      <c r="B104" s="86"/>
      <c r="C104" s="74" t="s">
        <v>162</v>
      </c>
      <c r="D104" s="74"/>
      <c r="E104" s="23">
        <v>775.68</v>
      </c>
    </row>
    <row r="105" spans="1:5" ht="21.6" customHeight="1" x14ac:dyDescent="0.25">
      <c r="A105" s="86" t="s">
        <v>153</v>
      </c>
      <c r="B105" s="86"/>
      <c r="C105" s="74" t="s">
        <v>163</v>
      </c>
      <c r="D105" s="74"/>
      <c r="E105" s="23">
        <f>C88</f>
        <v>1503</v>
      </c>
    </row>
    <row r="106" spans="1:5" ht="21.6" customHeight="1" x14ac:dyDescent="0.25">
      <c r="A106" s="87"/>
      <c r="B106" s="87"/>
      <c r="C106" s="90" t="s">
        <v>164</v>
      </c>
      <c r="D106" s="90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5" t="s">
        <v>165</v>
      </c>
      <c r="B109" s="85"/>
      <c r="C109" s="85"/>
      <c r="D109" s="85"/>
      <c r="E109" s="85"/>
    </row>
    <row r="110" spans="1:5" ht="21.6" customHeight="1" x14ac:dyDescent="0.25">
      <c r="A110" s="85" t="s">
        <v>152</v>
      </c>
      <c r="B110" s="85"/>
      <c r="C110" s="85" t="s">
        <v>31</v>
      </c>
      <c r="D110" s="85"/>
      <c r="E110" s="28" t="s">
        <v>32</v>
      </c>
    </row>
    <row r="111" spans="1:5" ht="21.6" customHeight="1" x14ac:dyDescent="0.25">
      <c r="A111" s="86" t="s">
        <v>166</v>
      </c>
      <c r="B111" s="86"/>
      <c r="C111" s="89"/>
      <c r="D111" s="89"/>
      <c r="E111" s="6">
        <f>E106</f>
        <v>-416.67999999999984</v>
      </c>
    </row>
    <row r="112" spans="1:5" ht="21.6" customHeight="1" x14ac:dyDescent="0.25">
      <c r="A112" s="86" t="s">
        <v>132</v>
      </c>
      <c r="B112" s="86"/>
      <c r="C112" s="74" t="s">
        <v>167</v>
      </c>
      <c r="D112" s="74"/>
      <c r="E112" s="23">
        <v>4000</v>
      </c>
    </row>
    <row r="113" spans="1:5" ht="21.6" customHeight="1" x14ac:dyDescent="0.25">
      <c r="A113" s="86"/>
      <c r="B113" s="86"/>
      <c r="C113" s="74" t="s">
        <v>168</v>
      </c>
      <c r="D113" s="74"/>
      <c r="E113" s="23">
        <v>2254</v>
      </c>
    </row>
    <row r="114" spans="1:5" ht="43.15" customHeight="1" x14ac:dyDescent="0.25">
      <c r="A114" s="86"/>
      <c r="B114" s="86"/>
      <c r="C114" s="82" t="s">
        <v>169</v>
      </c>
      <c r="D114" s="82"/>
      <c r="E114" s="23">
        <v>560</v>
      </c>
    </row>
    <row r="115" spans="1:5" ht="21.6" customHeight="1" x14ac:dyDescent="0.25">
      <c r="A115" s="86"/>
      <c r="B115" s="86"/>
      <c r="C115" s="74" t="s">
        <v>170</v>
      </c>
      <c r="D115" s="74"/>
      <c r="E115" s="23">
        <v>0</v>
      </c>
    </row>
    <row r="116" spans="1:5" ht="43.15" customHeight="1" x14ac:dyDescent="0.25">
      <c r="A116" s="86"/>
      <c r="B116" s="86"/>
      <c r="C116" s="82" t="s">
        <v>171</v>
      </c>
      <c r="D116" s="82"/>
      <c r="E116" s="23">
        <v>700</v>
      </c>
    </row>
    <row r="117" spans="1:5" ht="21.6" customHeight="1" x14ac:dyDescent="0.25">
      <c r="A117" s="86"/>
      <c r="B117" s="86"/>
      <c r="C117" s="82" t="s">
        <v>172</v>
      </c>
      <c r="D117" s="82"/>
      <c r="E117" s="23">
        <v>498</v>
      </c>
    </row>
    <row r="118" spans="1:5" ht="21.6" customHeight="1" x14ac:dyDescent="0.25">
      <c r="A118" s="86"/>
      <c r="B118" s="86"/>
      <c r="C118" s="74" t="s">
        <v>173</v>
      </c>
      <c r="D118" s="74"/>
      <c r="E118" s="23">
        <v>368</v>
      </c>
    </row>
    <row r="119" spans="1:5" ht="21.6" customHeight="1" x14ac:dyDescent="0.25">
      <c r="A119" s="86"/>
      <c r="B119" s="86"/>
      <c r="C119" s="74" t="s">
        <v>174</v>
      </c>
      <c r="D119" s="74"/>
      <c r="E119" s="23">
        <v>204</v>
      </c>
    </row>
    <row r="120" spans="1:5" ht="21.6" customHeight="1" x14ac:dyDescent="0.25">
      <c r="A120" s="86"/>
      <c r="B120" s="86"/>
      <c r="C120" s="74" t="s">
        <v>175</v>
      </c>
      <c r="D120" s="74"/>
      <c r="E120" s="23">
        <v>207.5</v>
      </c>
    </row>
    <row r="121" spans="1:5" ht="21.6" customHeight="1" x14ac:dyDescent="0.25">
      <c r="A121" s="86"/>
      <c r="B121" s="86"/>
      <c r="C121" s="74" t="s">
        <v>176</v>
      </c>
      <c r="D121" s="74"/>
      <c r="E121" s="23">
        <v>187</v>
      </c>
    </row>
    <row r="122" spans="1:5" ht="21.6" customHeight="1" x14ac:dyDescent="0.25">
      <c r="A122" s="86"/>
      <c r="B122" s="86"/>
      <c r="C122" s="74" t="s">
        <v>177</v>
      </c>
      <c r="D122" s="74"/>
      <c r="E122" s="23">
        <v>391.5</v>
      </c>
    </row>
    <row r="123" spans="1:5" ht="21.6" customHeight="1" x14ac:dyDescent="0.25">
      <c r="A123" s="86"/>
      <c r="B123" s="86"/>
      <c r="C123" s="74" t="s">
        <v>178</v>
      </c>
      <c r="D123" s="74"/>
      <c r="E123" s="23">
        <v>966.7</v>
      </c>
    </row>
    <row r="124" spans="1:5" ht="21.6" customHeight="1" x14ac:dyDescent="0.25">
      <c r="A124" s="86"/>
      <c r="B124" s="86"/>
      <c r="C124" s="74" t="s">
        <v>179</v>
      </c>
      <c r="D124" s="74"/>
      <c r="E124" s="23">
        <v>4500</v>
      </c>
    </row>
    <row r="125" spans="1:5" ht="21.6" customHeight="1" x14ac:dyDescent="0.25">
      <c r="A125" s="86" t="s">
        <v>153</v>
      </c>
      <c r="B125" s="86"/>
      <c r="C125" s="91"/>
      <c r="D125" s="91"/>
      <c r="E125" s="23">
        <f>C88</f>
        <v>1503</v>
      </c>
    </row>
    <row r="126" spans="1:5" ht="21.6" customHeight="1" x14ac:dyDescent="0.25">
      <c r="A126" s="87"/>
      <c r="B126" s="87"/>
      <c r="C126" s="90" t="s">
        <v>164</v>
      </c>
      <c r="D126" s="90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7" t="s">
        <v>425</v>
      </c>
      <c r="B1" s="67"/>
      <c r="C1" s="67"/>
      <c r="D1" s="67"/>
      <c r="E1" s="67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10473.66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2" t="s">
        <v>23</v>
      </c>
      <c r="B4" s="92"/>
      <c r="C4" s="6">
        <f>SUM(C3)</f>
        <v>10473.66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1" t="s">
        <v>426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2" t="s">
        <v>31</v>
      </c>
      <c r="D9" s="122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427</v>
      </c>
      <c r="B10" s="14" t="s">
        <v>35</v>
      </c>
      <c r="C10" s="74" t="s">
        <v>36</v>
      </c>
      <c r="D10" s="74"/>
      <c r="E10" s="6">
        <v>2405</v>
      </c>
    </row>
    <row r="11" spans="1:31" ht="21.6" customHeight="1" x14ac:dyDescent="0.25">
      <c r="A11" s="13" t="s">
        <v>428</v>
      </c>
      <c r="B11" s="14" t="s">
        <v>264</v>
      </c>
      <c r="C11" s="82" t="s">
        <v>36</v>
      </c>
      <c r="D11" s="82"/>
      <c r="E11" s="6">
        <v>68</v>
      </c>
    </row>
    <row r="12" spans="1:31" ht="21.6" customHeight="1" x14ac:dyDescent="0.25">
      <c r="A12" s="13" t="s">
        <v>429</v>
      </c>
      <c r="B12" s="14" t="s">
        <v>264</v>
      </c>
      <c r="C12" s="82" t="s">
        <v>36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430</v>
      </c>
      <c r="B13" s="14" t="s">
        <v>58</v>
      </c>
      <c r="C13" s="74" t="s">
        <v>202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5"/>
      <c r="B14" s="75"/>
      <c r="C14" s="90" t="s">
        <v>38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3" t="s">
        <v>431</v>
      </c>
      <c r="B16" s="123"/>
      <c r="C16" s="123"/>
      <c r="D16" s="123"/>
      <c r="E16" s="1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2" t="s">
        <v>31</v>
      </c>
      <c r="D17" s="122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432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433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5"/>
      <c r="B20" s="75"/>
      <c r="C20" s="90" t="s">
        <v>38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2" t="s">
        <v>434</v>
      </c>
      <c r="B22" s="122"/>
      <c r="C22" s="122"/>
      <c r="D22" s="122"/>
      <c r="E22" s="12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2" t="s">
        <v>31</v>
      </c>
      <c r="D23" s="122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435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436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437</v>
      </c>
      <c r="B26" s="14" t="s">
        <v>58</v>
      </c>
      <c r="C26" s="74" t="s">
        <v>202</v>
      </c>
      <c r="D26" s="74"/>
      <c r="E26" s="6">
        <v>0</v>
      </c>
    </row>
    <row r="27" spans="1:31" ht="21.6" customHeight="1" x14ac:dyDescent="0.25">
      <c r="A27" s="75"/>
      <c r="B27" s="75"/>
      <c r="C27" s="90" t="s">
        <v>38</v>
      </c>
      <c r="D27" s="90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3" t="s">
        <v>438</v>
      </c>
      <c r="B32" s="83"/>
      <c r="C32" s="83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4" t="s">
        <v>72</v>
      </c>
      <c r="B34" s="84"/>
      <c r="C34" s="84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4" t="s">
        <v>282</v>
      </c>
      <c r="B39" s="84"/>
      <c r="C39" s="84"/>
    </row>
    <row r="40" spans="1:8" ht="21.6" customHeight="1" x14ac:dyDescent="0.25">
      <c r="A40" s="84"/>
      <c r="B40" s="84"/>
      <c r="C40" s="84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4" t="s">
        <v>93</v>
      </c>
      <c r="B47" s="84"/>
      <c r="C47" s="84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2" t="s">
        <v>439</v>
      </c>
      <c r="B87" s="112"/>
      <c r="C87" s="112"/>
      <c r="D87" s="112"/>
      <c r="E87" s="112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09" t="s">
        <v>335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357</v>
      </c>
      <c r="D89" s="82"/>
      <c r="E89" s="23">
        <v>150</v>
      </c>
      <c r="G89" s="109"/>
      <c r="H89" s="96"/>
    </row>
    <row r="90" spans="1:8" ht="21.6" customHeight="1" x14ac:dyDescent="0.25">
      <c r="A90" s="86"/>
      <c r="B90" s="86"/>
      <c r="C90" s="74" t="s">
        <v>381</v>
      </c>
      <c r="D90" s="74"/>
      <c r="E90" s="23">
        <v>0</v>
      </c>
      <c r="G90" s="109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('April 2026 - June 2026'!E109+E14)-SUM(E89:E91)</f>
        <v>8689.66</v>
      </c>
      <c r="H92"/>
    </row>
    <row r="93" spans="1:8" ht="21.6" customHeight="1" x14ac:dyDescent="0.25">
      <c r="H93"/>
    </row>
    <row r="94" spans="1:8" ht="21.6" customHeight="1" x14ac:dyDescent="0.25">
      <c r="A94" s="114" t="s">
        <v>440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09" t="s">
        <v>335</v>
      </c>
      <c r="H95" s="96">
        <f>C71-H94</f>
        <v>300</v>
      </c>
    </row>
    <row r="96" spans="1:8" ht="21.6" customHeight="1" x14ac:dyDescent="0.25">
      <c r="A96" s="86" t="s">
        <v>441</v>
      </c>
      <c r="B96" s="86"/>
      <c r="C96" s="74"/>
      <c r="D96" s="74"/>
      <c r="E96" s="6">
        <f>E92</f>
        <v>8689.66</v>
      </c>
      <c r="G96" s="109"/>
      <c r="H96" s="96"/>
    </row>
    <row r="97" spans="1:8" ht="21.6" customHeight="1" x14ac:dyDescent="0.25">
      <c r="A97" s="86" t="s">
        <v>132</v>
      </c>
      <c r="B97" s="86"/>
      <c r="C97" s="74" t="s">
        <v>363</v>
      </c>
      <c r="D97" s="74"/>
      <c r="E97" s="23">
        <v>0</v>
      </c>
      <c r="G97" s="109"/>
      <c r="H97" s="96"/>
    </row>
    <row r="98" spans="1:8" ht="21.6" customHeight="1" x14ac:dyDescent="0.25">
      <c r="A98" s="86"/>
      <c r="B98" s="86"/>
      <c r="C98" s="74" t="s">
        <v>381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(E20+E96)-SUM(E97:E99)</f>
        <v>9547.66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4" t="s">
        <v>442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443</v>
      </c>
      <c r="B105" s="86"/>
      <c r="C105" s="74"/>
      <c r="D105" s="74"/>
      <c r="E105" s="6">
        <f>E100</f>
        <v>9547.66</v>
      </c>
      <c r="G105" s="109"/>
      <c r="H105" s="96"/>
    </row>
    <row r="106" spans="1:8" ht="21.6" customHeight="1" x14ac:dyDescent="0.25">
      <c r="A106" s="86" t="s">
        <v>132</v>
      </c>
      <c r="B106" s="86"/>
      <c r="C106" s="74" t="s">
        <v>363</v>
      </c>
      <c r="D106" s="74"/>
      <c r="E106" s="23">
        <v>0</v>
      </c>
      <c r="G106" s="109"/>
      <c r="H106" s="96"/>
    </row>
    <row r="107" spans="1:8" ht="21.6" customHeight="1" x14ac:dyDescent="0.25">
      <c r="A107" s="86"/>
      <c r="B107" s="86"/>
      <c r="C107" s="74" t="s">
        <v>381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10473.66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444</v>
      </c>
      <c r="B1" s="67"/>
      <c r="C1" s="67"/>
      <c r="D1" s="67"/>
      <c r="E1" s="67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13019.66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13019.66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25</v>
      </c>
      <c r="B5" s="90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5" t="s">
        <v>445</v>
      </c>
      <c r="B8" s="115"/>
      <c r="C8" s="115"/>
      <c r="D8" s="115"/>
      <c r="E8" s="1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446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447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448</v>
      </c>
      <c r="B12" s="14" t="s">
        <v>264</v>
      </c>
      <c r="C12" s="82" t="s">
        <v>36</v>
      </c>
      <c r="D12" s="8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449</v>
      </c>
      <c r="B13" s="14" t="s">
        <v>58</v>
      </c>
      <c r="C13" s="74" t="s">
        <v>202</v>
      </c>
      <c r="D13" s="74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5"/>
      <c r="B14" s="75"/>
      <c r="C14" s="90" t="s">
        <v>38</v>
      </c>
      <c r="D14" s="90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0" t="s">
        <v>450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451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452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5"/>
      <c r="B20" s="75"/>
      <c r="C20" s="90" t="s">
        <v>38</v>
      </c>
      <c r="D20" s="90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4" t="s">
        <v>453</v>
      </c>
      <c r="B22" s="124"/>
      <c r="C22" s="124"/>
      <c r="D22" s="124"/>
      <c r="E22" s="12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454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455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456</v>
      </c>
      <c r="B26" s="14" t="s">
        <v>264</v>
      </c>
      <c r="C26" s="82" t="s">
        <v>36</v>
      </c>
      <c r="D26" s="82"/>
      <c r="E26" s="6">
        <v>68</v>
      </c>
    </row>
    <row r="27" spans="1:26" ht="21.6" customHeight="1" x14ac:dyDescent="0.25">
      <c r="A27" s="13" t="s">
        <v>457</v>
      </c>
      <c r="B27" s="14" t="s">
        <v>58</v>
      </c>
      <c r="C27" s="74" t="s">
        <v>202</v>
      </c>
      <c r="D27" s="74"/>
      <c r="E27" s="6">
        <v>0</v>
      </c>
    </row>
    <row r="28" spans="1:26" ht="21.6" customHeight="1" x14ac:dyDescent="0.25">
      <c r="A28" s="75"/>
      <c r="B28" s="75"/>
      <c r="C28" s="90" t="s">
        <v>38</v>
      </c>
      <c r="D28" s="90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3" t="s">
        <v>458</v>
      </c>
      <c r="B33" s="83"/>
      <c r="C33" s="83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4" t="s">
        <v>72</v>
      </c>
      <c r="B35" s="84"/>
      <c r="C35" s="84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4" t="s">
        <v>282</v>
      </c>
      <c r="B40" s="84"/>
      <c r="C40" s="84"/>
    </row>
    <row r="41" spans="1:9" ht="21.6" customHeight="1" x14ac:dyDescent="0.25">
      <c r="A41" s="84"/>
      <c r="B41" s="84"/>
      <c r="C41" s="84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4" t="s">
        <v>93</v>
      </c>
      <c r="B48" s="84"/>
      <c r="C48" s="84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4" t="s">
        <v>103</v>
      </c>
      <c r="B52" s="84"/>
      <c r="C52" s="84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4" t="s">
        <v>113</v>
      </c>
      <c r="B57" s="84"/>
      <c r="C57" s="84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4" t="s">
        <v>117</v>
      </c>
      <c r="B60" s="84"/>
      <c r="C60" s="84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84" t="s">
        <v>126</v>
      </c>
      <c r="B66" s="84"/>
      <c r="C66" s="84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84" t="s">
        <v>132</v>
      </c>
      <c r="B71" s="84"/>
      <c r="C71" s="84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311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84" t="s">
        <v>143</v>
      </c>
      <c r="B78" s="84"/>
      <c r="C78" s="84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6" t="s">
        <v>459</v>
      </c>
      <c r="B88" s="116"/>
      <c r="C88" s="116"/>
      <c r="D88" s="116"/>
      <c r="E88" s="116"/>
      <c r="G88" s="37" t="s">
        <v>245</v>
      </c>
      <c r="H88" s="23">
        <v>0</v>
      </c>
    </row>
    <row r="89" spans="1:8" ht="21.6" customHeight="1" x14ac:dyDescent="0.25">
      <c r="A89" s="85" t="s">
        <v>152</v>
      </c>
      <c r="B89" s="85"/>
      <c r="C89" s="85" t="s">
        <v>31</v>
      </c>
      <c r="D89" s="85"/>
      <c r="E89" s="28" t="s">
        <v>32</v>
      </c>
      <c r="G89" s="109" t="s">
        <v>335</v>
      </c>
      <c r="H89" s="96">
        <f>C72-H88</f>
        <v>300</v>
      </c>
    </row>
    <row r="90" spans="1:8" ht="43.15" customHeight="1" x14ac:dyDescent="0.25">
      <c r="A90" s="86" t="s">
        <v>132</v>
      </c>
      <c r="B90" s="86"/>
      <c r="C90" s="82" t="s">
        <v>357</v>
      </c>
      <c r="D90" s="82"/>
      <c r="E90" s="23">
        <v>150</v>
      </c>
      <c r="G90" s="109"/>
      <c r="H90" s="96"/>
    </row>
    <row r="91" spans="1:8" ht="21.6" customHeight="1" x14ac:dyDescent="0.25">
      <c r="A91" s="86"/>
      <c r="B91" s="86"/>
      <c r="C91" s="74" t="s">
        <v>381</v>
      </c>
      <c r="D91" s="74"/>
      <c r="E91" s="23">
        <v>0</v>
      </c>
      <c r="G91" s="109"/>
      <c r="H91" s="96"/>
    </row>
    <row r="92" spans="1:8" ht="21.6" customHeight="1" x14ac:dyDescent="0.25">
      <c r="A92" s="86" t="s">
        <v>153</v>
      </c>
      <c r="B92" s="86"/>
      <c r="C92" s="74"/>
      <c r="D92" s="74"/>
      <c r="E92" s="23">
        <f>C85</f>
        <v>1547</v>
      </c>
      <c r="H92"/>
    </row>
    <row r="93" spans="1:8" ht="21.6" customHeight="1" x14ac:dyDescent="0.25">
      <c r="A93" s="86"/>
      <c r="B93" s="86"/>
      <c r="C93" s="88" t="s">
        <v>154</v>
      </c>
      <c r="D93" s="88"/>
      <c r="E93" s="6">
        <f>('July 2026 - September 2026'!E109+E14)-SUM(E90:E92)</f>
        <v>11317.66</v>
      </c>
      <c r="H93"/>
    </row>
    <row r="94" spans="1:8" ht="21.6" customHeight="1" x14ac:dyDescent="0.25">
      <c r="H94"/>
    </row>
    <row r="95" spans="1:8" ht="21.6" customHeight="1" x14ac:dyDescent="0.25">
      <c r="A95" s="85" t="s">
        <v>460</v>
      </c>
      <c r="B95" s="85"/>
      <c r="C95" s="85"/>
      <c r="D95" s="85"/>
      <c r="E95" s="85"/>
      <c r="G95" s="37" t="s">
        <v>245</v>
      </c>
      <c r="H95" s="23">
        <v>0</v>
      </c>
    </row>
    <row r="96" spans="1:8" ht="21.6" customHeight="1" x14ac:dyDescent="0.25">
      <c r="A96" s="85" t="s">
        <v>152</v>
      </c>
      <c r="B96" s="85"/>
      <c r="C96" s="85" t="s">
        <v>31</v>
      </c>
      <c r="D96" s="85"/>
      <c r="E96" s="28" t="s">
        <v>32</v>
      </c>
      <c r="G96" s="109" t="s">
        <v>419</v>
      </c>
      <c r="H96" s="96">
        <f>C72-H95</f>
        <v>300</v>
      </c>
    </row>
    <row r="97" spans="1:8" ht="21.6" customHeight="1" x14ac:dyDescent="0.25">
      <c r="A97" s="86" t="s">
        <v>461</v>
      </c>
      <c r="B97" s="86"/>
      <c r="C97" s="74"/>
      <c r="D97" s="74"/>
      <c r="E97" s="6">
        <f>E93</f>
        <v>11317.66</v>
      </c>
      <c r="G97" s="109"/>
      <c r="H97" s="96"/>
    </row>
    <row r="98" spans="1:8" ht="21.6" customHeight="1" x14ac:dyDescent="0.25">
      <c r="A98" s="86" t="s">
        <v>132</v>
      </c>
      <c r="B98" s="86"/>
      <c r="C98" s="74" t="s">
        <v>363</v>
      </c>
      <c r="D98" s="74"/>
      <c r="E98" s="23">
        <v>0</v>
      </c>
      <c r="G98" s="109"/>
      <c r="H98" s="96"/>
    </row>
    <row r="99" spans="1:8" ht="21.6" customHeight="1" x14ac:dyDescent="0.25">
      <c r="A99" s="86"/>
      <c r="B99" s="86"/>
      <c r="C99" s="74" t="s">
        <v>381</v>
      </c>
      <c r="D99" s="74"/>
      <c r="E99" s="23">
        <v>0</v>
      </c>
      <c r="H99"/>
    </row>
    <row r="100" spans="1:8" ht="21.6" customHeight="1" x14ac:dyDescent="0.25">
      <c r="A100" s="86" t="s">
        <v>153</v>
      </c>
      <c r="B100" s="86"/>
      <c r="C100" s="74"/>
      <c r="D100" s="74"/>
      <c r="E100" s="23">
        <f>C85</f>
        <v>1547</v>
      </c>
      <c r="H100"/>
    </row>
    <row r="101" spans="1:8" ht="21.6" customHeight="1" x14ac:dyDescent="0.25">
      <c r="A101" s="86"/>
      <c r="B101" s="86"/>
      <c r="C101" s="90" t="s">
        <v>164</v>
      </c>
      <c r="D101" s="90"/>
      <c r="E101" s="6">
        <f>(E20+E97)-SUM(E98:E100)</f>
        <v>12175.66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6" t="s">
        <v>462</v>
      </c>
      <c r="B104" s="116"/>
      <c r="C104" s="116"/>
      <c r="D104" s="116"/>
      <c r="E104" s="116"/>
      <c r="G104" s="37" t="s">
        <v>245</v>
      </c>
      <c r="H104" s="23">
        <v>0</v>
      </c>
    </row>
    <row r="105" spans="1:8" ht="21.6" customHeight="1" x14ac:dyDescent="0.25">
      <c r="A105" s="85" t="s">
        <v>152</v>
      </c>
      <c r="B105" s="85"/>
      <c r="C105" s="85" t="s">
        <v>31</v>
      </c>
      <c r="D105" s="85"/>
      <c r="E105" s="28" t="s">
        <v>32</v>
      </c>
      <c r="G105" s="109" t="s">
        <v>335</v>
      </c>
      <c r="H105" s="96">
        <f>C72-H104</f>
        <v>300</v>
      </c>
    </row>
    <row r="106" spans="1:8" ht="21.6" customHeight="1" x14ac:dyDescent="0.25">
      <c r="A106" s="86" t="s">
        <v>463</v>
      </c>
      <c r="B106" s="86"/>
      <c r="C106" s="74"/>
      <c r="D106" s="74"/>
      <c r="E106" s="6">
        <f>E101</f>
        <v>12175.66</v>
      </c>
      <c r="G106" s="109"/>
      <c r="H106" s="96"/>
    </row>
    <row r="107" spans="1:8" ht="43.15" customHeight="1" x14ac:dyDescent="0.25">
      <c r="A107" s="86" t="s">
        <v>132</v>
      </c>
      <c r="B107" s="86"/>
      <c r="C107" s="82" t="s">
        <v>357</v>
      </c>
      <c r="D107" s="82"/>
      <c r="E107" s="23">
        <v>150</v>
      </c>
      <c r="G107" s="109"/>
      <c r="H107" s="96"/>
    </row>
    <row r="108" spans="1:8" ht="21.6" customHeight="1" x14ac:dyDescent="0.25">
      <c r="A108" s="86"/>
      <c r="B108" s="86"/>
      <c r="C108" s="74" t="s">
        <v>381</v>
      </c>
      <c r="D108" s="74"/>
      <c r="E108" s="23">
        <v>0</v>
      </c>
    </row>
    <row r="109" spans="1:8" ht="21.6" customHeight="1" x14ac:dyDescent="0.25">
      <c r="A109" s="86" t="s">
        <v>153</v>
      </c>
      <c r="B109" s="86"/>
      <c r="C109" s="74"/>
      <c r="D109" s="74"/>
      <c r="E109" s="23">
        <f>C85</f>
        <v>1547</v>
      </c>
    </row>
    <row r="110" spans="1:8" ht="21.6" customHeight="1" x14ac:dyDescent="0.25">
      <c r="A110" s="86"/>
      <c r="B110" s="86"/>
      <c r="C110" s="90" t="s">
        <v>164</v>
      </c>
      <c r="D110" s="90"/>
      <c r="E110" s="6">
        <f>(E28+E106)-SUM(E107:E109)</f>
        <v>13019.66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7" t="s">
        <v>464</v>
      </c>
      <c r="B1" s="67"/>
      <c r="C1" s="67"/>
      <c r="D1" s="67"/>
      <c r="E1" s="67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15647.66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2" t="s">
        <v>23</v>
      </c>
      <c r="B4" s="92"/>
      <c r="C4" s="6">
        <f>SUM(C3)</f>
        <v>15647.66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5" t="s">
        <v>465</v>
      </c>
      <c r="B8" s="115"/>
      <c r="C8" s="115"/>
      <c r="D8" s="115"/>
      <c r="E8" s="1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466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467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468</v>
      </c>
      <c r="B12" s="14" t="s">
        <v>58</v>
      </c>
      <c r="C12" s="74" t="s">
        <v>202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5"/>
      <c r="B13" s="75"/>
      <c r="C13" s="90" t="s">
        <v>38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5" t="s">
        <v>469</v>
      </c>
      <c r="B15" s="115"/>
      <c r="C15" s="115"/>
      <c r="D15" s="115"/>
      <c r="E15" s="1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470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471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472</v>
      </c>
      <c r="B19" s="14" t="s">
        <v>58</v>
      </c>
      <c r="C19" s="74" t="s">
        <v>202</v>
      </c>
      <c r="D19" s="74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5"/>
      <c r="B20" s="75"/>
      <c r="C20" s="90" t="s">
        <v>38</v>
      </c>
      <c r="D20" s="90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0" t="s">
        <v>473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474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475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476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5"/>
      <c r="B27" s="75"/>
      <c r="C27" s="90" t="s">
        <v>38</v>
      </c>
      <c r="D27" s="90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3" t="s">
        <v>477</v>
      </c>
      <c r="B32" s="83"/>
      <c r="C32" s="83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4" t="s">
        <v>72</v>
      </c>
      <c r="B34" s="84"/>
      <c r="C34" s="84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4" t="s">
        <v>282</v>
      </c>
      <c r="B39" s="84"/>
      <c r="C39" s="84"/>
    </row>
    <row r="40" spans="1:10" ht="21.6" customHeight="1" x14ac:dyDescent="0.25">
      <c r="A40" s="84"/>
      <c r="B40" s="84"/>
      <c r="C40" s="84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4" t="s">
        <v>93</v>
      </c>
      <c r="B47" s="84"/>
      <c r="C47" s="84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478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09" t="s">
        <v>419</v>
      </c>
      <c r="H88" s="96">
        <f>C71-H87</f>
        <v>300</v>
      </c>
    </row>
    <row r="89" spans="1:8" ht="21.6" customHeight="1" x14ac:dyDescent="0.25">
      <c r="A89" s="86" t="s">
        <v>132</v>
      </c>
      <c r="B89" s="86"/>
      <c r="C89" s="82" t="s">
        <v>363</v>
      </c>
      <c r="D89" s="82"/>
      <c r="E89" s="23">
        <v>0</v>
      </c>
      <c r="G89" s="109"/>
      <c r="H89" s="96"/>
    </row>
    <row r="90" spans="1:8" ht="21.6" customHeight="1" x14ac:dyDescent="0.25">
      <c r="A90" s="86"/>
      <c r="B90" s="86"/>
      <c r="C90" s="74" t="s">
        <v>381</v>
      </c>
      <c r="D90" s="74"/>
      <c r="E90" s="23">
        <v>0</v>
      </c>
      <c r="G90" s="109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('October 2026 - December 2026'!E110+E13)-SUM(E89:E91)</f>
        <v>13945.66</v>
      </c>
    </row>
    <row r="93" spans="1:8" ht="21.6" customHeight="1" x14ac:dyDescent="0.25"/>
    <row r="94" spans="1:8" ht="21.6" customHeight="1" x14ac:dyDescent="0.25">
      <c r="A94" s="116" t="s">
        <v>479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09" t="s">
        <v>335</v>
      </c>
      <c r="H95" s="96">
        <f>C71-H94</f>
        <v>300</v>
      </c>
    </row>
    <row r="96" spans="1:8" ht="21.6" customHeight="1" x14ac:dyDescent="0.25">
      <c r="A96" s="86" t="s">
        <v>480</v>
      </c>
      <c r="B96" s="86"/>
      <c r="C96" s="74"/>
      <c r="D96" s="74"/>
      <c r="E96" s="6">
        <f>E92</f>
        <v>13945.66</v>
      </c>
      <c r="G96" s="109"/>
      <c r="H96" s="96"/>
    </row>
    <row r="97" spans="1:8" ht="43.15" customHeight="1" x14ac:dyDescent="0.25">
      <c r="A97" s="86" t="s">
        <v>132</v>
      </c>
      <c r="B97" s="86"/>
      <c r="C97" s="82" t="s">
        <v>357</v>
      </c>
      <c r="D97" s="82"/>
      <c r="E97" s="23">
        <v>150</v>
      </c>
      <c r="G97" s="109"/>
      <c r="H97" s="96"/>
    </row>
    <row r="98" spans="1:8" ht="21.6" customHeight="1" x14ac:dyDescent="0.25">
      <c r="A98" s="86"/>
      <c r="B98" s="86"/>
      <c r="C98" s="74" t="s">
        <v>381</v>
      </c>
      <c r="D98" s="74"/>
      <c r="E98" s="23">
        <v>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(E20+E96)-SUM(E97:E99)</f>
        <v>14721.66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481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482</v>
      </c>
      <c r="B105" s="86"/>
      <c r="C105" s="74"/>
      <c r="D105" s="74"/>
      <c r="E105" s="6">
        <f>E100</f>
        <v>14721.66</v>
      </c>
      <c r="G105" s="109"/>
      <c r="H105" s="96"/>
    </row>
    <row r="106" spans="1:8" ht="21.6" customHeight="1" x14ac:dyDescent="0.25">
      <c r="A106" s="86" t="s">
        <v>132</v>
      </c>
      <c r="B106" s="86"/>
      <c r="C106" s="82" t="s">
        <v>363</v>
      </c>
      <c r="D106" s="82"/>
      <c r="E106" s="23">
        <v>0</v>
      </c>
      <c r="G106" s="109"/>
      <c r="H106" s="96"/>
    </row>
    <row r="107" spans="1:8" ht="21.6" customHeight="1" x14ac:dyDescent="0.25">
      <c r="A107" s="86"/>
      <c r="B107" s="86"/>
      <c r="C107" s="74" t="s">
        <v>381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15647.66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7" t="s">
        <v>483</v>
      </c>
      <c r="B1" s="67"/>
      <c r="C1" s="67"/>
      <c r="D1" s="67"/>
      <c r="E1" s="67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18125.66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2" t="s">
        <v>23</v>
      </c>
      <c r="B4" s="92"/>
      <c r="C4" s="6">
        <f>SUM(C3)</f>
        <v>18125.66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0" t="s">
        <v>484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485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486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487</v>
      </c>
      <c r="B12" s="14" t="s">
        <v>58</v>
      </c>
      <c r="C12" s="74" t="s">
        <v>202</v>
      </c>
      <c r="D12" s="74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5"/>
      <c r="B13" s="75"/>
      <c r="C13" s="90" t="s">
        <v>38</v>
      </c>
      <c r="D13" s="90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0" t="s">
        <v>488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489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490</v>
      </c>
      <c r="B18" s="14" t="s">
        <v>58</v>
      </c>
      <c r="C18" s="74" t="s">
        <v>202</v>
      </c>
      <c r="D18" s="74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5"/>
      <c r="B19" s="75"/>
      <c r="C19" s="90" t="s">
        <v>38</v>
      </c>
      <c r="D19" s="90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0" t="s">
        <v>491</v>
      </c>
      <c r="B21" s="80"/>
      <c r="C21" s="80"/>
      <c r="D21" s="80"/>
      <c r="E21" s="80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3" t="s">
        <v>31</v>
      </c>
      <c r="D22" s="73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492</v>
      </c>
      <c r="B23" s="14" t="s">
        <v>35</v>
      </c>
      <c r="C23" s="74" t="s">
        <v>36</v>
      </c>
      <c r="D23" s="74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493</v>
      </c>
      <c r="B24" s="14" t="s">
        <v>264</v>
      </c>
      <c r="C24" s="82" t="s">
        <v>36</v>
      </c>
      <c r="D24" s="82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494</v>
      </c>
      <c r="B25" s="14" t="s">
        <v>264</v>
      </c>
      <c r="C25" s="82" t="s">
        <v>36</v>
      </c>
      <c r="D25" s="8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495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5"/>
      <c r="B27" s="75"/>
      <c r="C27" s="90" t="s">
        <v>38</v>
      </c>
      <c r="D27" s="90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3" t="s">
        <v>496</v>
      </c>
      <c r="B32" s="83"/>
      <c r="C32" s="83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4" t="s">
        <v>72</v>
      </c>
      <c r="B34" s="84"/>
      <c r="C34" s="84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4" t="s">
        <v>282</v>
      </c>
      <c r="B39" s="84"/>
      <c r="C39" s="84"/>
    </row>
    <row r="40" spans="1:11" ht="21.6" customHeight="1" x14ac:dyDescent="0.25">
      <c r="A40" s="84"/>
      <c r="B40" s="84"/>
      <c r="C40" s="84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4" t="s">
        <v>93</v>
      </c>
      <c r="B47" s="84"/>
      <c r="C47" s="84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497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09" t="s">
        <v>419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399</v>
      </c>
      <c r="D89" s="82"/>
      <c r="E89" s="23">
        <v>150</v>
      </c>
      <c r="G89" s="109"/>
      <c r="H89" s="96"/>
    </row>
    <row r="90" spans="1:8" ht="21.6" customHeight="1" x14ac:dyDescent="0.25">
      <c r="A90" s="86"/>
      <c r="B90" s="86"/>
      <c r="C90" s="74" t="s">
        <v>381</v>
      </c>
      <c r="D90" s="74"/>
      <c r="E90" s="23">
        <v>0</v>
      </c>
      <c r="G90" s="109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('January 2027 - March 2027'!E109+E13)-SUM(E89:E91)</f>
        <v>16423.66</v>
      </c>
      <c r="H92"/>
    </row>
    <row r="93" spans="1:8" ht="21.6" customHeight="1" x14ac:dyDescent="0.25">
      <c r="H93"/>
    </row>
    <row r="94" spans="1:8" ht="21.6" customHeight="1" x14ac:dyDescent="0.25">
      <c r="A94" s="116" t="s">
        <v>498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09" t="s">
        <v>419</v>
      </c>
      <c r="H95" s="96">
        <f>C71-H94</f>
        <v>300</v>
      </c>
    </row>
    <row r="96" spans="1:8" ht="21.6" customHeight="1" x14ac:dyDescent="0.25">
      <c r="A96" s="86" t="s">
        <v>499</v>
      </c>
      <c r="B96" s="86"/>
      <c r="C96" s="74"/>
      <c r="D96" s="74"/>
      <c r="E96" s="6">
        <f>E92</f>
        <v>16423.66</v>
      </c>
      <c r="G96" s="109"/>
      <c r="H96" s="96"/>
    </row>
    <row r="97" spans="1:8" ht="21.6" customHeight="1" x14ac:dyDescent="0.25">
      <c r="A97" s="86" t="s">
        <v>132</v>
      </c>
      <c r="B97" s="86"/>
      <c r="C97" s="82" t="s">
        <v>363</v>
      </c>
      <c r="D97" s="82"/>
      <c r="E97" s="23">
        <v>0</v>
      </c>
      <c r="G97" s="109"/>
      <c r="H97" s="96"/>
    </row>
    <row r="98" spans="1:8" ht="21.6" customHeight="1" x14ac:dyDescent="0.25">
      <c r="A98" s="86"/>
      <c r="B98" s="86"/>
      <c r="C98" s="74" t="s">
        <v>381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(E19+E96)-SUM(E97:E99)</f>
        <v>17281.66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5" t="s">
        <v>500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501</v>
      </c>
      <c r="B105" s="86"/>
      <c r="C105" s="74"/>
      <c r="D105" s="74"/>
      <c r="E105" s="6">
        <f>E100</f>
        <v>17281.66</v>
      </c>
      <c r="G105" s="109"/>
      <c r="H105" s="96"/>
    </row>
    <row r="106" spans="1:8" ht="43.15" customHeight="1" x14ac:dyDescent="0.25">
      <c r="A106" s="86" t="s">
        <v>132</v>
      </c>
      <c r="B106" s="86"/>
      <c r="C106" s="82" t="s">
        <v>357</v>
      </c>
      <c r="D106" s="82"/>
      <c r="E106" s="23">
        <v>150</v>
      </c>
      <c r="G106" s="109"/>
      <c r="H106" s="96"/>
    </row>
    <row r="107" spans="1:8" ht="21.6" customHeight="1" x14ac:dyDescent="0.25">
      <c r="A107" s="86"/>
      <c r="B107" s="86"/>
      <c r="C107" s="74" t="s">
        <v>381</v>
      </c>
      <c r="D107" s="74"/>
      <c r="E107" s="23">
        <v>0</v>
      </c>
      <c r="H107"/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18125.66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12" zoomScaleNormal="100" workbookViewId="0">
      <selection activeCell="E135" sqref="E13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7" t="s">
        <v>180</v>
      </c>
      <c r="B1" s="67"/>
      <c r="C1" s="67"/>
      <c r="D1" s="67"/>
      <c r="E1" s="67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2" t="s">
        <v>23</v>
      </c>
      <c r="B4" s="92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0" t="s">
        <v>25</v>
      </c>
      <c r="B5" s="90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0" t="s">
        <v>182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4" t="s">
        <v>36</v>
      </c>
      <c r="D10" s="74"/>
      <c r="E10" s="6">
        <v>2405</v>
      </c>
    </row>
    <row r="11" spans="1:32" ht="43.15" customHeight="1" x14ac:dyDescent="0.25">
      <c r="A11" s="13"/>
      <c r="B11" s="14" t="s">
        <v>184</v>
      </c>
      <c r="C11" s="74"/>
      <c r="D11" s="74"/>
      <c r="E11" s="6">
        <v>27</v>
      </c>
    </row>
    <row r="12" spans="1:32" ht="43.15" customHeight="1" x14ac:dyDescent="0.25">
      <c r="A12" s="13"/>
      <c r="B12" s="14" t="s">
        <v>185</v>
      </c>
      <c r="C12" s="74"/>
      <c r="D12" s="74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4"/>
      <c r="D13" s="74"/>
      <c r="E13" s="6">
        <v>1500</v>
      </c>
    </row>
    <row r="14" spans="1:32" ht="21.6" customHeight="1" x14ac:dyDescent="0.25">
      <c r="A14" s="75"/>
      <c r="B14" s="75"/>
      <c r="C14" s="90" t="s">
        <v>38</v>
      </c>
      <c r="D14" s="90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0" t="s">
        <v>188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3" t="s">
        <v>191</v>
      </c>
      <c r="D18" s="93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4" t="s">
        <v>193</v>
      </c>
      <c r="D19" s="94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4" t="s">
        <v>196</v>
      </c>
      <c r="D20" s="94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4" t="s">
        <v>36</v>
      </c>
      <c r="D21" s="74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4" t="s">
        <v>200</v>
      </c>
      <c r="D22" s="74"/>
      <c r="E22" s="6">
        <v>0</v>
      </c>
    </row>
    <row r="23" spans="1:33" ht="43.15" customHeight="1" x14ac:dyDescent="0.25">
      <c r="A23" s="13"/>
      <c r="B23" s="14" t="s">
        <v>185</v>
      </c>
      <c r="C23" s="74"/>
      <c r="D23" s="74"/>
      <c r="E23" s="6">
        <v>17</v>
      </c>
    </row>
    <row r="24" spans="1:33" ht="43.15" customHeight="1" x14ac:dyDescent="0.25">
      <c r="A24" s="13"/>
      <c r="B24" s="14" t="s">
        <v>184</v>
      </c>
      <c r="C24" s="74"/>
      <c r="D24" s="74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4" t="s">
        <v>202</v>
      </c>
      <c r="D25" s="74"/>
      <c r="E25" s="6">
        <v>0</v>
      </c>
    </row>
    <row r="26" spans="1:33" ht="21.6" customHeight="1" x14ac:dyDescent="0.25">
      <c r="A26" s="75"/>
      <c r="B26" s="75"/>
      <c r="C26" s="90" t="s">
        <v>38</v>
      </c>
      <c r="D26" s="90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0" t="s">
        <v>203</v>
      </c>
      <c r="B28" s="80"/>
      <c r="C28" s="80"/>
      <c r="D28" s="80"/>
      <c r="E28" s="80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3" t="s">
        <v>31</v>
      </c>
      <c r="D29" s="73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4" t="s">
        <v>202</v>
      </c>
      <c r="D30" s="74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4"/>
      <c r="D31" s="74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4" t="s">
        <v>36</v>
      </c>
      <c r="D32" s="74"/>
      <c r="E32" s="6">
        <v>2405</v>
      </c>
    </row>
    <row r="33" spans="1:5" ht="21.6" customHeight="1" x14ac:dyDescent="0.25">
      <c r="A33" s="13"/>
      <c r="B33" s="14" t="s">
        <v>206</v>
      </c>
      <c r="C33" s="74"/>
      <c r="D33" s="74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4"/>
      <c r="D34" s="74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4"/>
      <c r="D35" s="74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82" t="s">
        <v>212</v>
      </c>
      <c r="D36" s="82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82" t="s">
        <v>215</v>
      </c>
      <c r="D37" s="82"/>
      <c r="E37" s="6">
        <v>500</v>
      </c>
    </row>
    <row r="38" spans="1:5" ht="21.6" customHeight="1" x14ac:dyDescent="0.25">
      <c r="A38" s="34"/>
      <c r="B38" s="14" t="s">
        <v>216</v>
      </c>
      <c r="C38" s="74" t="s">
        <v>217</v>
      </c>
      <c r="D38" s="74"/>
      <c r="E38" s="6">
        <v>800</v>
      </c>
    </row>
    <row r="39" spans="1:5" ht="21.6" customHeight="1" x14ac:dyDescent="0.25">
      <c r="A39" s="75"/>
      <c r="B39" s="75"/>
      <c r="C39" s="90" t="s">
        <v>38</v>
      </c>
      <c r="D39" s="90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3" t="s">
        <v>218</v>
      </c>
      <c r="B44" s="83"/>
      <c r="C44" s="83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4" t="s">
        <v>72</v>
      </c>
      <c r="B46" s="84"/>
      <c r="C46" s="84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4" t="s">
        <v>81</v>
      </c>
      <c r="B51" s="84"/>
      <c r="C51" s="84"/>
    </row>
    <row r="52" spans="1:3" ht="21.6" customHeight="1" x14ac:dyDescent="0.25">
      <c r="A52" s="84"/>
      <c r="B52" s="84"/>
      <c r="C52" s="84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4" t="s">
        <v>93</v>
      </c>
      <c r="B59" s="84"/>
      <c r="C59" s="84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4" t="s">
        <v>103</v>
      </c>
      <c r="B63" s="84"/>
      <c r="C63" s="84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4" t="s">
        <v>113</v>
      </c>
      <c r="B68" s="84"/>
      <c r="C68" s="84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4" t="s">
        <v>117</v>
      </c>
      <c r="B71" s="84"/>
      <c r="C71" s="84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4" t="s">
        <v>126</v>
      </c>
      <c r="B77" s="84"/>
      <c r="C77" s="84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4" t="s">
        <v>132</v>
      </c>
      <c r="B82" s="84"/>
      <c r="C82" s="84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4" t="s">
        <v>143</v>
      </c>
      <c r="B89" s="84"/>
      <c r="C89" s="84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5" t="s">
        <v>223</v>
      </c>
      <c r="B99" s="85"/>
      <c r="C99" s="85"/>
      <c r="D99" s="85"/>
      <c r="E99" s="85"/>
    </row>
    <row r="100" spans="1:8" ht="21.6" customHeight="1" x14ac:dyDescent="0.25">
      <c r="A100" s="85" t="s">
        <v>152</v>
      </c>
      <c r="B100" s="85"/>
      <c r="C100" s="85" t="s">
        <v>31</v>
      </c>
      <c r="D100" s="85"/>
      <c r="E100" s="28" t="s">
        <v>32</v>
      </c>
    </row>
    <row r="101" spans="1:8" ht="21.6" customHeight="1" x14ac:dyDescent="0.25">
      <c r="A101" s="86" t="s">
        <v>132</v>
      </c>
      <c r="B101" s="86"/>
      <c r="C101" s="74" t="s">
        <v>224</v>
      </c>
      <c r="D101" s="74"/>
      <c r="E101" s="23">
        <v>1000</v>
      </c>
      <c r="H101" s="15"/>
    </row>
    <row r="102" spans="1:8" ht="21.6" customHeight="1" x14ac:dyDescent="0.25">
      <c r="A102" s="86"/>
      <c r="B102" s="86"/>
      <c r="C102" s="74" t="s">
        <v>225</v>
      </c>
      <c r="D102" s="74"/>
      <c r="E102" s="23">
        <v>0</v>
      </c>
      <c r="H102" s="15"/>
    </row>
    <row r="103" spans="1:8" ht="21.6" customHeight="1" x14ac:dyDescent="0.25">
      <c r="A103" s="86"/>
      <c r="B103" s="86"/>
      <c r="C103" s="74" t="s">
        <v>226</v>
      </c>
      <c r="D103" s="74"/>
      <c r="E103" s="23">
        <v>788</v>
      </c>
      <c r="H103" s="15"/>
    </row>
    <row r="104" spans="1:8" ht="21.6" customHeight="1" x14ac:dyDescent="0.25">
      <c r="A104" s="86"/>
      <c r="B104" s="86"/>
      <c r="C104" s="74" t="s">
        <v>227</v>
      </c>
      <c r="D104" s="74"/>
      <c r="E104" s="23">
        <v>318</v>
      </c>
      <c r="H104" s="15"/>
    </row>
    <row r="105" spans="1:8" ht="21.6" customHeight="1" x14ac:dyDescent="0.25">
      <c r="A105" s="86"/>
      <c r="B105" s="86"/>
      <c r="C105" s="74" t="s">
        <v>228</v>
      </c>
      <c r="D105" s="74"/>
      <c r="E105" s="23">
        <v>600</v>
      </c>
      <c r="H105" s="15"/>
    </row>
    <row r="106" spans="1:8" ht="21.6" customHeight="1" x14ac:dyDescent="0.25">
      <c r="A106" s="86"/>
      <c r="B106" s="86"/>
      <c r="C106" s="74" t="s">
        <v>229</v>
      </c>
      <c r="D106" s="74"/>
      <c r="E106" s="23">
        <v>264</v>
      </c>
      <c r="H106" s="15"/>
    </row>
    <row r="107" spans="1:8" ht="21.6" customHeight="1" x14ac:dyDescent="0.25">
      <c r="A107" s="86"/>
      <c r="B107" s="86"/>
      <c r="C107" s="74" t="s">
        <v>230</v>
      </c>
      <c r="D107" s="74"/>
      <c r="E107" s="23">
        <v>60</v>
      </c>
      <c r="H107" s="15"/>
    </row>
    <row r="108" spans="1:8" ht="21.6" customHeight="1" x14ac:dyDescent="0.25">
      <c r="A108" s="86"/>
      <c r="B108" s="86"/>
      <c r="C108" s="74" t="s">
        <v>231</v>
      </c>
      <c r="D108" s="74"/>
      <c r="E108" s="23">
        <v>900</v>
      </c>
      <c r="H108" s="15"/>
    </row>
    <row r="109" spans="1:8" ht="21.6" customHeight="1" x14ac:dyDescent="0.25">
      <c r="A109" s="86"/>
      <c r="B109" s="86"/>
      <c r="C109" s="74" t="s">
        <v>232</v>
      </c>
      <c r="D109" s="74"/>
      <c r="E109" s="23">
        <v>204</v>
      </c>
      <c r="H109" s="15"/>
    </row>
    <row r="110" spans="1:8" ht="21.6" customHeight="1" x14ac:dyDescent="0.25">
      <c r="A110" s="86"/>
      <c r="B110" s="86"/>
      <c r="C110" s="74" t="s">
        <v>233</v>
      </c>
      <c r="D110" s="74"/>
      <c r="E110" s="23">
        <v>207.5</v>
      </c>
      <c r="H110" s="15"/>
    </row>
    <row r="111" spans="1:8" ht="21.6" customHeight="1" x14ac:dyDescent="0.25">
      <c r="A111" s="86"/>
      <c r="B111" s="86"/>
      <c r="C111" s="95" t="s">
        <v>234</v>
      </c>
      <c r="D111" s="95"/>
      <c r="E111" s="23">
        <v>139.28</v>
      </c>
      <c r="H111" s="15"/>
    </row>
    <row r="112" spans="1:8" ht="21.6" customHeight="1" x14ac:dyDescent="0.25">
      <c r="A112" s="86" t="s">
        <v>153</v>
      </c>
      <c r="B112" s="86"/>
      <c r="C112" s="89"/>
      <c r="D112" s="89"/>
      <c r="E112" s="23">
        <f>C96</f>
        <v>2028.5</v>
      </c>
      <c r="H112" s="15"/>
    </row>
    <row r="113" spans="1:8" ht="21.6" customHeight="1" x14ac:dyDescent="0.25">
      <c r="A113" s="87"/>
      <c r="B113" s="87"/>
      <c r="C113" s="88" t="s">
        <v>154</v>
      </c>
      <c r="D113" s="88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5" t="s">
        <v>235</v>
      </c>
      <c r="B115" s="85"/>
      <c r="C115" s="85"/>
      <c r="D115" s="85"/>
      <c r="E115" s="85"/>
      <c r="H115" s="15"/>
    </row>
    <row r="116" spans="1:8" ht="21.6" customHeight="1" x14ac:dyDescent="0.25">
      <c r="A116" s="85" t="s">
        <v>152</v>
      </c>
      <c r="B116" s="85"/>
      <c r="C116" s="85" t="s">
        <v>31</v>
      </c>
      <c r="D116" s="85"/>
      <c r="E116" s="28" t="s">
        <v>32</v>
      </c>
      <c r="H116" s="15"/>
    </row>
    <row r="117" spans="1:8" ht="21.6" customHeight="1" x14ac:dyDescent="0.25">
      <c r="A117" s="86" t="s">
        <v>236</v>
      </c>
      <c r="B117" s="86"/>
      <c r="C117" s="91"/>
      <c r="D117" s="91"/>
      <c r="E117" s="6">
        <f>E113</f>
        <v>699.83999999999924</v>
      </c>
    </row>
    <row r="118" spans="1:8" ht="21.6" customHeight="1" x14ac:dyDescent="0.25">
      <c r="A118" s="86" t="s">
        <v>132</v>
      </c>
      <c r="B118" s="86"/>
      <c r="C118" s="74" t="s">
        <v>237</v>
      </c>
      <c r="D118" s="74"/>
      <c r="E118" s="23">
        <v>72</v>
      </c>
    </row>
    <row r="119" spans="1:8" ht="21.6" customHeight="1" x14ac:dyDescent="0.25">
      <c r="A119" s="86"/>
      <c r="B119" s="86"/>
      <c r="C119" s="74" t="s">
        <v>238</v>
      </c>
      <c r="D119" s="74"/>
      <c r="E119" s="23">
        <v>55.3</v>
      </c>
    </row>
    <row r="120" spans="1:8" ht="21.6" customHeight="1" x14ac:dyDescent="0.25">
      <c r="A120" s="86"/>
      <c r="B120" s="86"/>
      <c r="C120" s="74" t="s">
        <v>239</v>
      </c>
      <c r="D120" s="74"/>
      <c r="E120" s="23">
        <v>0</v>
      </c>
    </row>
    <row r="121" spans="1:8" ht="21.6" customHeight="1" x14ac:dyDescent="0.25">
      <c r="A121" s="86"/>
      <c r="B121" s="86"/>
      <c r="C121" s="74" t="s">
        <v>240</v>
      </c>
      <c r="D121" s="74"/>
      <c r="E121" s="23">
        <v>500</v>
      </c>
    </row>
    <row r="122" spans="1:8" ht="21.6" customHeight="1" x14ac:dyDescent="0.25">
      <c r="A122" s="86"/>
      <c r="B122" s="86"/>
      <c r="C122" s="74" t="s">
        <v>241</v>
      </c>
      <c r="D122" s="74"/>
      <c r="E122" s="23">
        <v>85</v>
      </c>
    </row>
    <row r="123" spans="1:8" ht="21.6" customHeight="1" x14ac:dyDescent="0.25">
      <c r="A123" s="86"/>
      <c r="B123" s="86"/>
      <c r="C123" s="74" t="s">
        <v>242</v>
      </c>
      <c r="D123" s="74"/>
      <c r="E123" s="23">
        <v>630</v>
      </c>
    </row>
    <row r="124" spans="1:8" ht="21.6" customHeight="1" x14ac:dyDescent="0.25">
      <c r="A124" s="86"/>
      <c r="B124" s="86"/>
      <c r="C124" s="95" t="s">
        <v>243</v>
      </c>
      <c r="D124" s="95"/>
      <c r="E124" s="23">
        <v>464.47</v>
      </c>
    </row>
    <row r="125" spans="1:8" ht="21.6" customHeight="1" x14ac:dyDescent="0.25">
      <c r="A125" s="86" t="s">
        <v>153</v>
      </c>
      <c r="B125" s="86"/>
      <c r="C125" s="89"/>
      <c r="D125" s="89"/>
      <c r="E125" s="23">
        <f>C96</f>
        <v>2028.5</v>
      </c>
    </row>
    <row r="126" spans="1:8" ht="21.6" customHeight="1" x14ac:dyDescent="0.25">
      <c r="A126" s="87"/>
      <c r="B126" s="87"/>
      <c r="C126" s="90" t="s">
        <v>164</v>
      </c>
      <c r="D126" s="90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5" t="s">
        <v>244</v>
      </c>
      <c r="B129" s="85"/>
      <c r="C129" s="85"/>
      <c r="D129" s="85"/>
      <c r="E129" s="85"/>
      <c r="G129" s="37" t="s">
        <v>245</v>
      </c>
      <c r="H129" s="23">
        <v>330.3</v>
      </c>
    </row>
    <row r="130" spans="1:33" ht="21.6" customHeight="1" x14ac:dyDescent="0.25">
      <c r="A130" s="85" t="s">
        <v>152</v>
      </c>
      <c r="B130" s="85"/>
      <c r="C130" s="85" t="s">
        <v>31</v>
      </c>
      <c r="D130" s="85"/>
      <c r="E130" s="28" t="s">
        <v>32</v>
      </c>
      <c r="G130" s="38" t="s">
        <v>246</v>
      </c>
      <c r="H130" s="96">
        <f>330-H129</f>
        <v>-0.30000000000001137</v>
      </c>
    </row>
    <row r="131" spans="1:33" ht="43.15" customHeight="1" x14ac:dyDescent="0.25">
      <c r="A131" s="86" t="s">
        <v>247</v>
      </c>
      <c r="B131" s="86"/>
      <c r="C131" s="89"/>
      <c r="D131" s="89"/>
      <c r="E131" s="6">
        <f>E126</f>
        <v>625.06999999999925</v>
      </c>
      <c r="G131" s="40" t="s">
        <v>248</v>
      </c>
      <c r="H131" s="96"/>
    </row>
    <row r="132" spans="1:33" ht="21.6" customHeight="1" x14ac:dyDescent="0.25">
      <c r="A132" s="86" t="s">
        <v>132</v>
      </c>
      <c r="B132" s="86"/>
      <c r="C132" s="74" t="s">
        <v>249</v>
      </c>
      <c r="D132" s="74"/>
      <c r="E132" s="23">
        <v>130.84</v>
      </c>
      <c r="H132"/>
    </row>
    <row r="133" spans="1:33" ht="21.6" customHeight="1" x14ac:dyDescent="0.25">
      <c r="A133" s="86"/>
      <c r="B133" s="86"/>
      <c r="C133" s="74" t="s">
        <v>250</v>
      </c>
      <c r="D133" s="74"/>
      <c r="E133" s="23">
        <v>1150</v>
      </c>
    </row>
    <row r="134" spans="1:33" ht="21.6" customHeight="1" x14ac:dyDescent="0.25">
      <c r="A134" s="86"/>
      <c r="B134" s="86"/>
      <c r="C134" s="74" t="s">
        <v>251</v>
      </c>
      <c r="D134" s="74"/>
      <c r="E134" s="23">
        <v>500</v>
      </c>
    </row>
    <row r="135" spans="1:33" ht="21.6" customHeight="1" x14ac:dyDescent="0.25">
      <c r="A135" s="86"/>
      <c r="B135" s="86"/>
      <c r="C135" s="74" t="s">
        <v>252</v>
      </c>
      <c r="D135" s="74"/>
      <c r="E135" s="23">
        <v>30</v>
      </c>
    </row>
    <row r="136" spans="1:33" ht="21.6" customHeight="1" x14ac:dyDescent="0.25">
      <c r="A136" s="86"/>
      <c r="B136" s="86"/>
      <c r="C136" s="74" t="s">
        <v>253</v>
      </c>
      <c r="D136" s="74"/>
      <c r="E136" s="23">
        <v>60</v>
      </c>
    </row>
    <row r="137" spans="1:33" ht="86.45" customHeight="1" x14ac:dyDescent="0.25">
      <c r="A137" s="86"/>
      <c r="B137" s="86"/>
      <c r="C137" s="82" t="s">
        <v>254</v>
      </c>
      <c r="D137" s="82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6"/>
      <c r="B138" s="86"/>
      <c r="C138" s="82" t="s">
        <v>230</v>
      </c>
      <c r="D138" s="82"/>
      <c r="E138" s="23">
        <v>600</v>
      </c>
    </row>
    <row r="139" spans="1:33" ht="21.6" customHeight="1" x14ac:dyDescent="0.25">
      <c r="A139" s="86"/>
      <c r="B139" s="86"/>
      <c r="C139" s="97" t="s">
        <v>255</v>
      </c>
      <c r="D139" s="97"/>
      <c r="E139" s="23">
        <v>9.5</v>
      </c>
    </row>
    <row r="140" spans="1:33" ht="21.6" customHeight="1" x14ac:dyDescent="0.25">
      <c r="A140" s="86" t="s">
        <v>153</v>
      </c>
      <c r="B140" s="86"/>
      <c r="C140" s="89"/>
      <c r="D140" s="89"/>
      <c r="E140" s="23">
        <f>C96</f>
        <v>2028.5</v>
      </c>
    </row>
    <row r="141" spans="1:33" ht="21.6" customHeight="1" x14ac:dyDescent="0.25">
      <c r="A141" s="87"/>
      <c r="B141" s="87"/>
      <c r="C141" s="90" t="s">
        <v>164</v>
      </c>
      <c r="D141" s="90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9"/>
  <sheetViews>
    <sheetView tabSelected="1" topLeftCell="A16" zoomScaleNormal="100" workbookViewId="0">
      <selection activeCell="G28" sqref="G2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7" t="s">
        <v>256</v>
      </c>
      <c r="B1" s="67"/>
      <c r="C1" s="67"/>
      <c r="D1" s="67"/>
      <c r="E1" s="67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E126</f>
        <v>678.65999999999985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2" t="s">
        <v>23</v>
      </c>
      <c r="B4" s="92"/>
      <c r="C4" s="6">
        <f>SUM(C3)</f>
        <v>678.65999999999985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0" t="s">
        <v>25</v>
      </c>
      <c r="B5" s="90"/>
      <c r="C5" s="6">
        <f>C92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0" t="s">
        <v>257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4" t="s">
        <v>202</v>
      </c>
      <c r="D10" s="74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4" t="s">
        <v>261</v>
      </c>
      <c r="D11" s="74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4" t="s">
        <v>263</v>
      </c>
      <c r="D12" s="74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82" t="s">
        <v>36</v>
      </c>
      <c r="D13" s="82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82" t="s">
        <v>36</v>
      </c>
      <c r="D14" s="82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4" t="s">
        <v>36</v>
      </c>
      <c r="D15" s="74"/>
      <c r="E15" s="6">
        <v>2405</v>
      </c>
    </row>
    <row r="16" spans="1:29" ht="21.6" customHeight="1" x14ac:dyDescent="0.25">
      <c r="A16" s="75"/>
      <c r="B16" s="75"/>
      <c r="C16" s="90" t="s">
        <v>38</v>
      </c>
      <c r="D16" s="90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0" t="s">
        <v>267</v>
      </c>
      <c r="B18" s="80"/>
      <c r="C18" s="80"/>
      <c r="D18" s="80"/>
      <c r="E18" s="8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3" t="s">
        <v>31</v>
      </c>
      <c r="D19" s="73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4" t="s">
        <v>202</v>
      </c>
      <c r="D20" s="74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82" t="s">
        <v>36</v>
      </c>
      <c r="D21" s="82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4" t="s">
        <v>36</v>
      </c>
      <c r="D22" s="74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4" t="s">
        <v>273</v>
      </c>
      <c r="D23" s="74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82" t="s">
        <v>276</v>
      </c>
      <c r="D24" s="8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514</v>
      </c>
      <c r="B25" s="14" t="s">
        <v>144</v>
      </c>
      <c r="C25" s="82" t="s">
        <v>515</v>
      </c>
      <c r="D25" s="8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99.95" customHeight="1" x14ac:dyDescent="0.25">
      <c r="A26" s="13" t="s">
        <v>527</v>
      </c>
      <c r="B26" s="66" t="s">
        <v>532</v>
      </c>
      <c r="C26" s="104" t="s">
        <v>531</v>
      </c>
      <c r="D26" s="82"/>
      <c r="E26" s="6">
        <v>66.400000000000006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39.950000000000003" customHeight="1" x14ac:dyDescent="0.25">
      <c r="A27" s="13" t="s">
        <v>527</v>
      </c>
      <c r="B27" s="66" t="s">
        <v>533</v>
      </c>
      <c r="C27" s="131" t="s">
        <v>528</v>
      </c>
      <c r="D27" s="132"/>
      <c r="E27" s="6">
        <v>12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69.95" customHeight="1" x14ac:dyDescent="0.25">
      <c r="A28" s="13" t="s">
        <v>527</v>
      </c>
      <c r="B28" s="66" t="s">
        <v>534</v>
      </c>
      <c r="C28" s="105" t="s">
        <v>529</v>
      </c>
      <c r="D28" s="132"/>
      <c r="E28" s="6">
        <v>31.9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75"/>
      <c r="B29" s="75"/>
      <c r="C29" s="90" t="s">
        <v>38</v>
      </c>
      <c r="D29" s="90"/>
      <c r="E29" s="6">
        <f>SUM(E20:E28)</f>
        <v>3383.3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3.5" customHeight="1" x14ac:dyDescent="0.25">
      <c r="A30" s="15"/>
      <c r="B30" s="15"/>
      <c r="C30" s="15"/>
      <c r="D30" s="32"/>
      <c r="E30" s="3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80" t="s">
        <v>277</v>
      </c>
      <c r="B31" s="80"/>
      <c r="C31" s="80"/>
      <c r="D31" s="80"/>
      <c r="E31" s="8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1" t="s">
        <v>4</v>
      </c>
      <c r="B32" s="1" t="s">
        <v>30</v>
      </c>
      <c r="C32" s="73" t="s">
        <v>31</v>
      </c>
      <c r="D32" s="73"/>
      <c r="E32" s="5" t="s">
        <v>32</v>
      </c>
    </row>
    <row r="33" spans="1:5" ht="21.6" customHeight="1" x14ac:dyDescent="0.25">
      <c r="A33" s="13" t="s">
        <v>278</v>
      </c>
      <c r="B33" s="14" t="s">
        <v>58</v>
      </c>
      <c r="C33" s="74" t="s">
        <v>202</v>
      </c>
      <c r="D33" s="74"/>
      <c r="E33" s="6">
        <v>0</v>
      </c>
    </row>
    <row r="34" spans="1:5" ht="21.6" customHeight="1" x14ac:dyDescent="0.25">
      <c r="A34" s="13" t="s">
        <v>279</v>
      </c>
      <c r="B34" s="14" t="s">
        <v>264</v>
      </c>
      <c r="C34" s="74" t="s">
        <v>36</v>
      </c>
      <c r="D34" s="74"/>
      <c r="E34" s="6">
        <v>68</v>
      </c>
    </row>
    <row r="35" spans="1:5" ht="21.6" customHeight="1" x14ac:dyDescent="0.25">
      <c r="A35" s="13" t="s">
        <v>280</v>
      </c>
      <c r="B35" s="14" t="s">
        <v>35</v>
      </c>
      <c r="C35" s="74" t="s">
        <v>36</v>
      </c>
      <c r="D35" s="74"/>
      <c r="E35" s="6">
        <v>2405</v>
      </c>
    </row>
    <row r="36" spans="1:5" ht="21.6" customHeight="1" x14ac:dyDescent="0.25">
      <c r="A36" s="75"/>
      <c r="B36" s="75"/>
      <c r="C36" s="90" t="s">
        <v>38</v>
      </c>
      <c r="D36" s="90"/>
      <c r="E36" s="6">
        <f>SUM(E33:E35)</f>
        <v>2473</v>
      </c>
    </row>
    <row r="37" spans="1:5" ht="13.5" customHeight="1" x14ac:dyDescent="0.25">
      <c r="A37" s="15"/>
      <c r="B37" s="15"/>
      <c r="C37" s="15"/>
      <c r="D37" s="32"/>
      <c r="E37" s="33"/>
    </row>
    <row r="38" spans="1:5" ht="12.75" customHeight="1" x14ac:dyDescent="0.25">
      <c r="A38" s="15"/>
      <c r="B38" s="15"/>
      <c r="C38" s="15"/>
      <c r="D38" s="32"/>
      <c r="E38" s="33"/>
    </row>
    <row r="39" spans="1:5" ht="13.5" customHeight="1" x14ac:dyDescent="0.25">
      <c r="A39" s="15"/>
      <c r="B39" s="15"/>
      <c r="C39" s="15"/>
      <c r="D39" s="32"/>
      <c r="E39" s="33"/>
    </row>
    <row r="40" spans="1:5" ht="13.5" customHeight="1" x14ac:dyDescent="0.25">
      <c r="A40" s="15"/>
      <c r="B40" s="15"/>
    </row>
    <row r="41" spans="1:5" ht="21.6" customHeight="1" x14ac:dyDescent="0.25">
      <c r="A41" s="83" t="s">
        <v>281</v>
      </c>
      <c r="B41" s="83"/>
      <c r="C41" s="83"/>
    </row>
    <row r="42" spans="1:5" ht="21.6" customHeight="1" x14ac:dyDescent="0.25">
      <c r="A42" s="22" t="s">
        <v>30</v>
      </c>
      <c r="B42" s="22" t="s">
        <v>31</v>
      </c>
      <c r="C42" s="9" t="s">
        <v>32</v>
      </c>
      <c r="D42" s="20"/>
    </row>
    <row r="43" spans="1:5" ht="21.6" customHeight="1" x14ac:dyDescent="0.25">
      <c r="A43" s="84" t="s">
        <v>72</v>
      </c>
      <c r="B43" s="84"/>
      <c r="C43" s="84"/>
    </row>
    <row r="44" spans="1:5" ht="21.6" customHeight="1" x14ac:dyDescent="0.25">
      <c r="A44" s="13" t="s">
        <v>260</v>
      </c>
      <c r="B44" s="43"/>
      <c r="C44" s="23">
        <v>0</v>
      </c>
    </row>
    <row r="45" spans="1:5" ht="21.6" customHeight="1" x14ac:dyDescent="0.25">
      <c r="A45" s="13" t="s">
        <v>49</v>
      </c>
      <c r="B45" s="43"/>
      <c r="C45" s="23">
        <v>0</v>
      </c>
    </row>
    <row r="46" spans="1:5" ht="21.6" customHeight="1" x14ac:dyDescent="0.25">
      <c r="A46" s="13" t="s">
        <v>75</v>
      </c>
      <c r="B46" s="43" t="s">
        <v>76</v>
      </c>
      <c r="C46" s="23">
        <v>149</v>
      </c>
    </row>
    <row r="47" spans="1:5" ht="21.6" customHeight="1" x14ac:dyDescent="0.25">
      <c r="A47" s="25"/>
      <c r="B47" s="27" t="s">
        <v>78</v>
      </c>
      <c r="C47" s="23">
        <f>SUM(C44:C46)</f>
        <v>149</v>
      </c>
    </row>
    <row r="48" spans="1:5" ht="21.6" customHeight="1" x14ac:dyDescent="0.25">
      <c r="A48" s="84" t="s">
        <v>282</v>
      </c>
      <c r="B48" s="84"/>
      <c r="C48" s="84"/>
    </row>
    <row r="49" spans="1:3" ht="21.6" customHeight="1" x14ac:dyDescent="0.25">
      <c r="A49" s="84"/>
      <c r="B49" s="84"/>
      <c r="C49" s="84"/>
    </row>
    <row r="50" spans="1:3" ht="21.6" customHeight="1" x14ac:dyDescent="0.25">
      <c r="A50" s="13" t="s">
        <v>83</v>
      </c>
      <c r="B50" s="43"/>
      <c r="C50" s="23">
        <v>0</v>
      </c>
    </row>
    <row r="51" spans="1:3" ht="21.6" customHeight="1" x14ac:dyDescent="0.25">
      <c r="A51" s="13" t="s">
        <v>85</v>
      </c>
      <c r="B51" s="43"/>
      <c r="C51" s="23">
        <v>0</v>
      </c>
    </row>
    <row r="52" spans="1:3" ht="21.6" customHeight="1" x14ac:dyDescent="0.25">
      <c r="A52" s="13" t="s">
        <v>87</v>
      </c>
      <c r="B52" s="43"/>
      <c r="C52" s="23">
        <v>0</v>
      </c>
    </row>
    <row r="53" spans="1:3" ht="21.6" customHeight="1" x14ac:dyDescent="0.25">
      <c r="A53" s="13" t="s">
        <v>89</v>
      </c>
      <c r="B53" s="43"/>
      <c r="C53" s="23">
        <v>0</v>
      </c>
    </row>
    <row r="54" spans="1:3" ht="21.6" customHeight="1" x14ac:dyDescent="0.25">
      <c r="A54" s="13" t="s">
        <v>219</v>
      </c>
      <c r="B54" s="43"/>
      <c r="C54" s="23">
        <v>0</v>
      </c>
    </row>
    <row r="55" spans="1:3" ht="21.6" customHeight="1" x14ac:dyDescent="0.25">
      <c r="A55" s="13"/>
      <c r="B55" s="27" t="s">
        <v>91</v>
      </c>
      <c r="C55" s="23">
        <f>SUM(C50:C54)</f>
        <v>0</v>
      </c>
    </row>
    <row r="56" spans="1:3" ht="21.6" customHeight="1" x14ac:dyDescent="0.25">
      <c r="A56" s="84" t="s">
        <v>93</v>
      </c>
      <c r="B56" s="84"/>
      <c r="C56" s="84"/>
    </row>
    <row r="57" spans="1:3" ht="21.6" customHeight="1" x14ac:dyDescent="0.25">
      <c r="A57" s="13" t="s">
        <v>95</v>
      </c>
      <c r="B57" s="43" t="s">
        <v>96</v>
      </c>
      <c r="C57" s="23">
        <v>0</v>
      </c>
    </row>
    <row r="58" spans="1:3" ht="21.6" customHeight="1" x14ac:dyDescent="0.25">
      <c r="A58" s="13" t="s">
        <v>98</v>
      </c>
      <c r="B58" s="43" t="s">
        <v>99</v>
      </c>
      <c r="C58" s="23">
        <v>0</v>
      </c>
    </row>
    <row r="59" spans="1:3" ht="21.6" customHeight="1" x14ac:dyDescent="0.25">
      <c r="A59" s="13"/>
      <c r="B59" s="27" t="s">
        <v>101</v>
      </c>
      <c r="C59" s="23">
        <f>SUM(C57:C58)</f>
        <v>0</v>
      </c>
    </row>
    <row r="60" spans="1:3" ht="21.6" customHeight="1" x14ac:dyDescent="0.25">
      <c r="A60" s="84" t="s">
        <v>103</v>
      </c>
      <c r="B60" s="84"/>
      <c r="C60" s="84"/>
    </row>
    <row r="61" spans="1:3" ht="21.6" customHeight="1" x14ac:dyDescent="0.25">
      <c r="A61" s="13" t="s">
        <v>105</v>
      </c>
      <c r="B61" s="43" t="s">
        <v>106</v>
      </c>
      <c r="C61" s="23">
        <v>0</v>
      </c>
    </row>
    <row r="62" spans="1:3" ht="21.6" customHeight="1" x14ac:dyDescent="0.25">
      <c r="A62" s="25"/>
      <c r="B62" s="43" t="s">
        <v>108</v>
      </c>
      <c r="C62" s="23">
        <v>0</v>
      </c>
    </row>
    <row r="63" spans="1:3" ht="21.6" customHeight="1" x14ac:dyDescent="0.25">
      <c r="A63" s="25"/>
      <c r="B63" s="43" t="s">
        <v>110</v>
      </c>
      <c r="C63" s="23">
        <v>0</v>
      </c>
    </row>
    <row r="64" spans="1:3" ht="21.6" customHeight="1" x14ac:dyDescent="0.25">
      <c r="A64" s="25"/>
      <c r="B64" s="27" t="s">
        <v>112</v>
      </c>
      <c r="C64" s="23">
        <f>SUM(C61:C63)</f>
        <v>0</v>
      </c>
    </row>
    <row r="65" spans="1:3" ht="21.6" customHeight="1" x14ac:dyDescent="0.25">
      <c r="A65" s="84" t="s">
        <v>113</v>
      </c>
      <c r="B65" s="84"/>
      <c r="C65" s="84"/>
    </row>
    <row r="66" spans="1:3" ht="21.6" customHeight="1" x14ac:dyDescent="0.25">
      <c r="A66" s="13" t="s">
        <v>114</v>
      </c>
      <c r="B66" s="43" t="s">
        <v>115</v>
      </c>
      <c r="C66" s="23">
        <v>0</v>
      </c>
    </row>
    <row r="67" spans="1:3" ht="21.6" customHeight="1" x14ac:dyDescent="0.25">
      <c r="A67" s="25"/>
      <c r="B67" s="27" t="s">
        <v>116</v>
      </c>
      <c r="C67" s="23">
        <f>SUM(C66)</f>
        <v>0</v>
      </c>
    </row>
    <row r="68" spans="1:3" ht="21.6" customHeight="1" x14ac:dyDescent="0.25">
      <c r="A68" s="84" t="s">
        <v>117</v>
      </c>
      <c r="B68" s="84"/>
      <c r="C68" s="84"/>
    </row>
    <row r="69" spans="1:3" ht="43.15" customHeight="1" x14ac:dyDescent="0.25">
      <c r="A69" s="13" t="s">
        <v>283</v>
      </c>
      <c r="B69" s="43" t="s">
        <v>119</v>
      </c>
      <c r="C69" s="23">
        <v>0</v>
      </c>
    </row>
    <row r="70" spans="1:3" ht="21.6" customHeight="1" x14ac:dyDescent="0.25">
      <c r="A70" s="13" t="s">
        <v>120</v>
      </c>
      <c r="B70" s="43" t="s">
        <v>121</v>
      </c>
      <c r="C70" s="23">
        <v>0</v>
      </c>
    </row>
    <row r="71" spans="1:3" ht="43.15" customHeight="1" x14ac:dyDescent="0.25">
      <c r="A71" s="13" t="s">
        <v>122</v>
      </c>
      <c r="B71" s="43" t="s">
        <v>123</v>
      </c>
      <c r="C71" s="23">
        <v>0</v>
      </c>
    </row>
    <row r="72" spans="1:3" ht="21.6" customHeight="1" x14ac:dyDescent="0.25">
      <c r="A72" s="13" t="s">
        <v>124</v>
      </c>
      <c r="B72" s="43" t="s">
        <v>124</v>
      </c>
      <c r="C72" s="23">
        <v>0</v>
      </c>
    </row>
    <row r="73" spans="1:3" ht="21.6" customHeight="1" x14ac:dyDescent="0.25">
      <c r="A73" s="13"/>
      <c r="B73" s="27" t="s">
        <v>23</v>
      </c>
      <c r="C73" s="23">
        <f>SUM(C69:C72)</f>
        <v>0</v>
      </c>
    </row>
    <row r="74" spans="1:3" ht="21.6" customHeight="1" x14ac:dyDescent="0.25">
      <c r="A74" s="84" t="s">
        <v>126</v>
      </c>
      <c r="B74" s="84"/>
      <c r="C74" s="84"/>
    </row>
    <row r="75" spans="1:3" ht="21.6" customHeight="1" x14ac:dyDescent="0.25">
      <c r="A75" s="13" t="s">
        <v>127</v>
      </c>
      <c r="B75" s="43"/>
      <c r="C75" s="23">
        <v>0</v>
      </c>
    </row>
    <row r="76" spans="1:3" ht="21.6" customHeight="1" x14ac:dyDescent="0.25">
      <c r="A76" s="25" t="s">
        <v>128</v>
      </c>
      <c r="B76" s="43" t="s">
        <v>129</v>
      </c>
      <c r="C76" s="23">
        <v>0</v>
      </c>
    </row>
    <row r="77" spans="1:3" ht="21.6" customHeight="1" x14ac:dyDescent="0.25">
      <c r="A77" s="13" t="s">
        <v>58</v>
      </c>
      <c r="B77" s="43" t="s">
        <v>130</v>
      </c>
      <c r="C77" s="23">
        <v>0</v>
      </c>
    </row>
    <row r="78" spans="1:3" ht="21.6" customHeight="1" x14ac:dyDescent="0.25">
      <c r="A78" s="13"/>
      <c r="B78" s="27" t="s">
        <v>131</v>
      </c>
      <c r="C78" s="23">
        <f>SUM(C75:C77)</f>
        <v>0</v>
      </c>
    </row>
    <row r="79" spans="1:3" ht="21.6" customHeight="1" x14ac:dyDescent="0.25">
      <c r="A79" s="84" t="s">
        <v>132</v>
      </c>
      <c r="B79" s="84"/>
      <c r="C79" s="84"/>
    </row>
    <row r="80" spans="1:3" ht="21.6" customHeight="1" x14ac:dyDescent="0.25">
      <c r="A80" s="13" t="s">
        <v>133</v>
      </c>
      <c r="B80" s="43" t="s">
        <v>134</v>
      </c>
      <c r="C80" s="23">
        <v>200</v>
      </c>
    </row>
    <row r="81" spans="1:8" ht="21.6" customHeight="1" x14ac:dyDescent="0.25">
      <c r="A81" s="7" t="s">
        <v>135</v>
      </c>
      <c r="B81" s="43" t="s">
        <v>136</v>
      </c>
      <c r="C81" s="23">
        <v>68</v>
      </c>
    </row>
    <row r="82" spans="1:8" ht="39.950000000000003" customHeight="1" x14ac:dyDescent="0.25">
      <c r="A82" s="13" t="s">
        <v>137</v>
      </c>
      <c r="B82" s="61" t="s">
        <v>284</v>
      </c>
      <c r="C82" s="23">
        <v>52</v>
      </c>
    </row>
    <row r="83" spans="1:8" ht="21.6" customHeight="1" x14ac:dyDescent="0.25">
      <c r="A83" s="13" t="s">
        <v>139</v>
      </c>
      <c r="B83" s="43" t="s">
        <v>221</v>
      </c>
      <c r="C83" s="23">
        <v>900</v>
      </c>
    </row>
    <row r="84" spans="1:8" ht="21.6" customHeight="1" x14ac:dyDescent="0.25">
      <c r="A84" s="25"/>
      <c r="B84" s="27" t="s">
        <v>141</v>
      </c>
      <c r="C84" s="23">
        <f>SUM(C80:C83)</f>
        <v>1220</v>
      </c>
    </row>
    <row r="85" spans="1:8" ht="21.6" customHeight="1" x14ac:dyDescent="0.25">
      <c r="A85" s="25"/>
      <c r="B85" s="27" t="s">
        <v>23</v>
      </c>
      <c r="C85" s="23">
        <f>C47+C55+C59+C64+C67+C73+C78+C84</f>
        <v>1369</v>
      </c>
    </row>
    <row r="86" spans="1:8" ht="21.6" customHeight="1" x14ac:dyDescent="0.25">
      <c r="A86" s="84" t="s">
        <v>143</v>
      </c>
      <c r="B86" s="84"/>
      <c r="C86" s="84"/>
    </row>
    <row r="87" spans="1:8" ht="21.6" customHeight="1" x14ac:dyDescent="0.25">
      <c r="A87" s="25" t="s">
        <v>144</v>
      </c>
      <c r="B87" s="4"/>
      <c r="C87" s="6">
        <f>IF(('July 2024 - September 2024'!C90)+SUM(E101+E111+E122)  &lt; 0,(('July 2024 - September 2024'!C90))+SUM(E101+E111+E122), TEXT((('July 2024 - September 2024'!C90))+SUM(E101+E111+E122),"+$0.00"))</f>
        <v>-7333</v>
      </c>
    </row>
    <row r="88" spans="1:8" ht="21.6" customHeight="1" x14ac:dyDescent="0.25">
      <c r="A88" s="25" t="s">
        <v>145</v>
      </c>
      <c r="B88" s="4"/>
      <c r="C88" s="6">
        <v>0</v>
      </c>
    </row>
    <row r="89" spans="1:8" ht="21.6" customHeight="1" x14ac:dyDescent="0.25">
      <c r="A89" s="25" t="s">
        <v>146</v>
      </c>
      <c r="B89" s="4"/>
      <c r="C89" s="6" t="str">
        <f>IF(('July 2024 - September 2024'!C92)+SUM(E100+E112+E123) &lt; 0,(('July 2024 - September 2024'!C92))+SUM(E100+E112+E123), TEXT((('July 2024 - September 2024'!C92))+SUM(E100+E112+E123),"+$0.00"))</f>
        <v>+$0.00</v>
      </c>
    </row>
    <row r="90" spans="1:8" ht="43.15" customHeight="1" x14ac:dyDescent="0.25">
      <c r="A90" s="13" t="s">
        <v>147</v>
      </c>
      <c r="B90" s="4"/>
      <c r="C90" s="6">
        <v>0</v>
      </c>
    </row>
    <row r="91" spans="1:8" ht="43.15" customHeight="1" x14ac:dyDescent="0.25">
      <c r="A91" s="13" t="s">
        <v>148</v>
      </c>
      <c r="B91" s="4"/>
      <c r="C91" s="6">
        <v>0</v>
      </c>
    </row>
    <row r="92" spans="1:8" ht="21.6" customHeight="1" x14ac:dyDescent="0.25">
      <c r="A92" s="25"/>
      <c r="B92" s="27" t="s">
        <v>149</v>
      </c>
      <c r="C92" s="6">
        <f>C87+C88+C89+C90+C91</f>
        <v>-7333</v>
      </c>
    </row>
    <row r="93" spans="1:8" ht="21.6" customHeight="1" x14ac:dyDescent="0.25">
      <c r="A93" s="13"/>
      <c r="B93" s="11" t="s">
        <v>150</v>
      </c>
      <c r="C93" s="23">
        <f>C85</f>
        <v>1369</v>
      </c>
      <c r="H93" s="44"/>
    </row>
    <row r="94" spans="1:8" ht="13.5" customHeight="1" x14ac:dyDescent="0.25">
      <c r="A94" s="15"/>
      <c r="B94" s="15"/>
    </row>
    <row r="95" spans="1:8" ht="13.5" customHeight="1" x14ac:dyDescent="0.25">
      <c r="A95" s="15"/>
      <c r="B95" s="15"/>
    </row>
    <row r="96" spans="1:8" ht="21.6" customHeight="1" x14ac:dyDescent="0.25">
      <c r="A96" s="85" t="s">
        <v>285</v>
      </c>
      <c r="B96" s="85"/>
      <c r="C96" s="85"/>
      <c r="D96" s="85"/>
      <c r="E96" s="85"/>
      <c r="G96" s="37" t="s">
        <v>245</v>
      </c>
      <c r="H96" s="23">
        <v>651.70000000000005</v>
      </c>
    </row>
    <row r="97" spans="1:8" ht="21.6" customHeight="1" x14ac:dyDescent="0.25">
      <c r="A97" s="85" t="s">
        <v>152</v>
      </c>
      <c r="B97" s="85"/>
      <c r="C97" s="85" t="s">
        <v>31</v>
      </c>
      <c r="D97" s="85"/>
      <c r="E97" s="28" t="s">
        <v>32</v>
      </c>
      <c r="G97" s="38" t="s">
        <v>246</v>
      </c>
      <c r="H97" s="96">
        <f>C80-H96</f>
        <v>-451.70000000000005</v>
      </c>
    </row>
    <row r="98" spans="1:8" ht="43.15" customHeight="1" x14ac:dyDescent="0.25">
      <c r="A98" s="86" t="s">
        <v>286</v>
      </c>
      <c r="B98" s="86"/>
      <c r="C98" s="74"/>
      <c r="D98" s="74"/>
      <c r="E98" s="6">
        <f>'July 2024 - September 2024'!E141</f>
        <v>502.71000000000004</v>
      </c>
      <c r="G98" s="40" t="s">
        <v>248</v>
      </c>
      <c r="H98" s="96"/>
    </row>
    <row r="99" spans="1:8" ht="99.95" customHeight="1" x14ac:dyDescent="0.25">
      <c r="A99" s="98" t="s">
        <v>132</v>
      </c>
      <c r="B99" s="99"/>
      <c r="C99" s="82" t="s">
        <v>287</v>
      </c>
      <c r="D99" s="82"/>
      <c r="E99" s="23">
        <v>651.70000000000005</v>
      </c>
      <c r="H99"/>
    </row>
    <row r="100" spans="1:8" ht="21.6" customHeight="1" x14ac:dyDescent="0.25">
      <c r="A100" s="100"/>
      <c r="B100" s="101"/>
      <c r="C100" s="74" t="s">
        <v>288</v>
      </c>
      <c r="D100" s="74"/>
      <c r="E100" s="23">
        <v>200</v>
      </c>
    </row>
    <row r="101" spans="1:8" ht="21.6" customHeight="1" x14ac:dyDescent="0.25">
      <c r="A101" s="100"/>
      <c r="B101" s="101"/>
      <c r="C101" s="74" t="s">
        <v>239</v>
      </c>
      <c r="D101" s="74"/>
      <c r="E101" s="23">
        <v>0</v>
      </c>
    </row>
    <row r="102" spans="1:8" ht="21.6" customHeight="1" x14ac:dyDescent="0.25">
      <c r="A102" s="100"/>
      <c r="B102" s="101"/>
      <c r="C102" s="74" t="s">
        <v>289</v>
      </c>
      <c r="D102" s="74"/>
      <c r="E102" s="23">
        <v>58</v>
      </c>
    </row>
    <row r="103" spans="1:8" ht="21.6" customHeight="1" x14ac:dyDescent="0.25">
      <c r="A103" s="100"/>
      <c r="B103" s="101"/>
      <c r="C103" s="74" t="s">
        <v>290</v>
      </c>
      <c r="D103" s="74"/>
      <c r="E103" s="23">
        <v>600</v>
      </c>
    </row>
    <row r="104" spans="1:8" ht="21.6" customHeight="1" x14ac:dyDescent="0.25">
      <c r="A104" s="102"/>
      <c r="B104" s="103"/>
      <c r="C104" s="95" t="s">
        <v>291</v>
      </c>
      <c r="D104" s="95"/>
      <c r="E104" s="23">
        <v>291.85000000000002</v>
      </c>
    </row>
    <row r="105" spans="1:8" ht="21.6" customHeight="1" x14ac:dyDescent="0.25">
      <c r="A105" s="86" t="s">
        <v>153</v>
      </c>
      <c r="B105" s="86"/>
      <c r="C105" s="74"/>
      <c r="D105" s="74"/>
      <c r="E105" s="23">
        <f>C93</f>
        <v>1369</v>
      </c>
    </row>
    <row r="106" spans="1:8" ht="21.6" customHeight="1" x14ac:dyDescent="0.25">
      <c r="A106" s="86"/>
      <c r="B106" s="86"/>
      <c r="C106" s="88" t="s">
        <v>154</v>
      </c>
      <c r="D106" s="88"/>
      <c r="E106" s="6">
        <f>('July 2024 - September 2024'!E141+E16)-SUM(E99:E105)</f>
        <v>125.15999999999985</v>
      </c>
    </row>
    <row r="107" spans="1:8" ht="13.5" customHeight="1" x14ac:dyDescent="0.25"/>
    <row r="108" spans="1:8" ht="21.6" customHeight="1" x14ac:dyDescent="0.25">
      <c r="A108" s="85" t="s">
        <v>292</v>
      </c>
      <c r="B108" s="85"/>
      <c r="C108" s="85"/>
      <c r="D108" s="85"/>
      <c r="E108" s="85"/>
      <c r="G108" s="37" t="s">
        <v>245</v>
      </c>
      <c r="H108" s="23">
        <v>726.5</v>
      </c>
    </row>
    <row r="109" spans="1:8" ht="21.6" customHeight="1" x14ac:dyDescent="0.25">
      <c r="A109" s="85" t="s">
        <v>152</v>
      </c>
      <c r="B109" s="85"/>
      <c r="C109" s="85" t="s">
        <v>31</v>
      </c>
      <c r="D109" s="85"/>
      <c r="E109" s="28" t="s">
        <v>32</v>
      </c>
      <c r="G109" s="38" t="s">
        <v>246</v>
      </c>
      <c r="H109" s="96">
        <f>300-H108</f>
        <v>-426.5</v>
      </c>
    </row>
    <row r="110" spans="1:8" ht="43.15" customHeight="1" x14ac:dyDescent="0.25">
      <c r="A110" s="86" t="s">
        <v>293</v>
      </c>
      <c r="B110" s="86"/>
      <c r="C110" s="74"/>
      <c r="D110" s="74"/>
      <c r="E110" s="6">
        <f>E106</f>
        <v>125.15999999999985</v>
      </c>
      <c r="G110" s="40" t="s">
        <v>248</v>
      </c>
      <c r="H110" s="96"/>
    </row>
    <row r="111" spans="1:8" ht="43.15" customHeight="1" x14ac:dyDescent="0.25">
      <c r="A111" s="125" t="s">
        <v>132</v>
      </c>
      <c r="B111" s="126"/>
      <c r="C111" s="82" t="s">
        <v>519</v>
      </c>
      <c r="D111" s="82"/>
      <c r="E111" s="23">
        <v>0</v>
      </c>
      <c r="H111"/>
    </row>
    <row r="112" spans="1:8" ht="21.6" customHeight="1" x14ac:dyDescent="0.25">
      <c r="A112" s="127"/>
      <c r="B112" s="128"/>
      <c r="C112" s="74" t="s">
        <v>294</v>
      </c>
      <c r="D112" s="74"/>
      <c r="E112" s="23">
        <v>300</v>
      </c>
    </row>
    <row r="113" spans="1:8" ht="159.94999999999999" customHeight="1" x14ac:dyDescent="0.25">
      <c r="A113" s="127"/>
      <c r="B113" s="128"/>
      <c r="C113" s="104" t="s">
        <v>530</v>
      </c>
      <c r="D113" s="82"/>
      <c r="E113" s="23">
        <v>1176.8</v>
      </c>
      <c r="G113" s="31"/>
    </row>
    <row r="114" spans="1:8" ht="24.95" customHeight="1" x14ac:dyDescent="0.25">
      <c r="A114" s="129"/>
      <c r="B114" s="130"/>
      <c r="C114" s="105" t="s">
        <v>517</v>
      </c>
      <c r="D114" s="106"/>
      <c r="E114" s="23">
        <v>200</v>
      </c>
      <c r="G114" s="31"/>
    </row>
    <row r="115" spans="1:8" ht="21.6" customHeight="1" x14ac:dyDescent="0.25">
      <c r="A115" s="86" t="s">
        <v>153</v>
      </c>
      <c r="B115" s="86"/>
      <c r="C115" s="74"/>
      <c r="D115" s="74"/>
      <c r="E115" s="23">
        <f>C93</f>
        <v>1369</v>
      </c>
    </row>
    <row r="116" spans="1:8" ht="21.6" customHeight="1" x14ac:dyDescent="0.25">
      <c r="A116" s="86"/>
      <c r="B116" s="86"/>
      <c r="C116" s="90" t="s">
        <v>164</v>
      </c>
      <c r="D116" s="90"/>
      <c r="E116" s="6">
        <f>(E29+E110)-SUM(E111:E115)</f>
        <v>462.65999999999985</v>
      </c>
    </row>
    <row r="117" spans="1:8" ht="13.5" customHeight="1" x14ac:dyDescent="0.25">
      <c r="A117" s="30"/>
      <c r="B117" s="30"/>
      <c r="C117" s="30"/>
      <c r="D117" s="30"/>
      <c r="E117" s="30"/>
    </row>
    <row r="118" spans="1:8" ht="17.25" customHeight="1" x14ac:dyDescent="0.25">
      <c r="A118" s="30"/>
      <c r="B118" s="30"/>
      <c r="C118" s="30"/>
      <c r="D118" s="30"/>
      <c r="E118" s="30"/>
      <c r="H118"/>
    </row>
    <row r="119" spans="1:8" ht="21.6" customHeight="1" x14ac:dyDescent="0.25">
      <c r="A119" s="85" t="s">
        <v>295</v>
      </c>
      <c r="B119" s="85"/>
      <c r="C119" s="85"/>
      <c r="D119" s="85"/>
      <c r="E119" s="85"/>
      <c r="G119" s="37" t="s">
        <v>245</v>
      </c>
      <c r="H119" s="23">
        <v>0</v>
      </c>
    </row>
    <row r="120" spans="1:8" ht="21.6" customHeight="1" x14ac:dyDescent="0.25">
      <c r="A120" s="85" t="s">
        <v>152</v>
      </c>
      <c r="B120" s="85"/>
      <c r="C120" s="85" t="s">
        <v>31</v>
      </c>
      <c r="D120" s="85"/>
      <c r="E120" s="28" t="s">
        <v>32</v>
      </c>
      <c r="G120" s="38" t="s">
        <v>246</v>
      </c>
      <c r="H120" s="96">
        <f>300-H119</f>
        <v>300</v>
      </c>
    </row>
    <row r="121" spans="1:8" ht="43.15" customHeight="1" x14ac:dyDescent="0.25">
      <c r="A121" s="86" t="s">
        <v>296</v>
      </c>
      <c r="B121" s="86"/>
      <c r="C121" s="74"/>
      <c r="D121" s="74"/>
      <c r="E121" s="6">
        <f>E116</f>
        <v>462.65999999999985</v>
      </c>
      <c r="G121" s="40" t="s">
        <v>248</v>
      </c>
      <c r="H121" s="96"/>
    </row>
    <row r="122" spans="1:8" ht="43.15" customHeight="1" x14ac:dyDescent="0.25">
      <c r="A122" s="86" t="s">
        <v>132</v>
      </c>
      <c r="B122" s="86"/>
      <c r="C122" s="82" t="s">
        <v>518</v>
      </c>
      <c r="D122" s="82"/>
      <c r="E122" s="23">
        <v>600</v>
      </c>
      <c r="H122"/>
    </row>
    <row r="123" spans="1:8" ht="21.6" customHeight="1" x14ac:dyDescent="0.25">
      <c r="A123" s="86"/>
      <c r="B123" s="86"/>
      <c r="C123" s="74" t="s">
        <v>297</v>
      </c>
      <c r="D123" s="74"/>
      <c r="E123" s="23">
        <v>0</v>
      </c>
      <c r="H123"/>
    </row>
    <row r="124" spans="1:8" ht="86.45" customHeight="1" x14ac:dyDescent="0.25">
      <c r="A124" s="86"/>
      <c r="B124" s="86"/>
      <c r="C124" s="82" t="s">
        <v>502</v>
      </c>
      <c r="D124" s="82"/>
      <c r="E124" s="23">
        <v>288</v>
      </c>
    </row>
    <row r="125" spans="1:8" ht="21.6" customHeight="1" x14ac:dyDescent="0.25">
      <c r="A125" s="86" t="s">
        <v>153</v>
      </c>
      <c r="B125" s="86"/>
      <c r="C125" s="74"/>
      <c r="D125" s="74"/>
      <c r="E125" s="23">
        <f>C93</f>
        <v>1369</v>
      </c>
    </row>
    <row r="126" spans="1:8" ht="21.6" customHeight="1" x14ac:dyDescent="0.25">
      <c r="A126" s="86"/>
      <c r="B126" s="86"/>
      <c r="C126" s="90" t="s">
        <v>164</v>
      </c>
      <c r="D126" s="90"/>
      <c r="E126" s="6">
        <f>(E36+E121)-SUM(E122:E125)</f>
        <v>678.65999999999985</v>
      </c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</sheetData>
  <mergeCells count="89">
    <mergeCell ref="C28:D28"/>
    <mergeCell ref="C27:D27"/>
    <mergeCell ref="A125:B125"/>
    <mergeCell ref="C125:D125"/>
    <mergeCell ref="A126:B126"/>
    <mergeCell ref="C126:D126"/>
    <mergeCell ref="H120:H121"/>
    <mergeCell ref="A121:B121"/>
    <mergeCell ref="C121:D121"/>
    <mergeCell ref="A122:B124"/>
    <mergeCell ref="C122:D122"/>
    <mergeCell ref="C123:D123"/>
    <mergeCell ref="C124:D124"/>
    <mergeCell ref="A116:B116"/>
    <mergeCell ref="C116:D116"/>
    <mergeCell ref="A119:E119"/>
    <mergeCell ref="A120:B120"/>
    <mergeCell ref="C120:D120"/>
    <mergeCell ref="C111:D111"/>
    <mergeCell ref="C112:D112"/>
    <mergeCell ref="C113:D113"/>
    <mergeCell ref="A115:B115"/>
    <mergeCell ref="C115:D115"/>
    <mergeCell ref="A111:B114"/>
    <mergeCell ref="C114:D114"/>
    <mergeCell ref="A109:B109"/>
    <mergeCell ref="C109:D109"/>
    <mergeCell ref="H109:H110"/>
    <mergeCell ref="A110:B110"/>
    <mergeCell ref="C110:D110"/>
    <mergeCell ref="A105:B105"/>
    <mergeCell ref="C105:D105"/>
    <mergeCell ref="A106:B106"/>
    <mergeCell ref="C106:D106"/>
    <mergeCell ref="A108:E108"/>
    <mergeCell ref="A99:B104"/>
    <mergeCell ref="C99:D99"/>
    <mergeCell ref="C100:D100"/>
    <mergeCell ref="C101:D101"/>
    <mergeCell ref="C102:D102"/>
    <mergeCell ref="C103:D103"/>
    <mergeCell ref="C104:D104"/>
    <mergeCell ref="A97:B97"/>
    <mergeCell ref="C97:D97"/>
    <mergeCell ref="H97:H98"/>
    <mergeCell ref="A98:B98"/>
    <mergeCell ref="C98:D98"/>
    <mergeCell ref="A68:C68"/>
    <mergeCell ref="A74:C74"/>
    <mergeCell ref="A79:C79"/>
    <mergeCell ref="A86:C86"/>
    <mergeCell ref="A96:E96"/>
    <mergeCell ref="A43:C43"/>
    <mergeCell ref="A48:C49"/>
    <mergeCell ref="A56:C56"/>
    <mergeCell ref="A60:C60"/>
    <mergeCell ref="A65:C65"/>
    <mergeCell ref="C34:D34"/>
    <mergeCell ref="C35:D35"/>
    <mergeCell ref="A36:B36"/>
    <mergeCell ref="C36:D36"/>
    <mergeCell ref="A41:C41"/>
    <mergeCell ref="A29:B29"/>
    <mergeCell ref="C29:D29"/>
    <mergeCell ref="A31:E31"/>
    <mergeCell ref="C32:D32"/>
    <mergeCell ref="C33:D33"/>
    <mergeCell ref="C20:D20"/>
    <mergeCell ref="C21:D21"/>
    <mergeCell ref="C22:D22"/>
    <mergeCell ref="C23:D23"/>
    <mergeCell ref="C26:D26"/>
    <mergeCell ref="C24:D24"/>
    <mergeCell ref="C25:D25"/>
    <mergeCell ref="C15:D15"/>
    <mergeCell ref="A16:B16"/>
    <mergeCell ref="C16:D16"/>
    <mergeCell ref="A18:E18"/>
    <mergeCell ref="C19:D19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</mergeCells>
  <conditionalFormatting sqref="C38:C39 H96 H108 H119">
    <cfRule type="cellIs" dxfId="65" priority="2" operator="equal">
      <formula>0</formula>
    </cfRule>
  </conditionalFormatting>
  <conditionalFormatting sqref="C44:C47 C50:C55 C57:C59 C61:C64 C66:C67 C69:C73 C75:C78 C80:C85 C93 E99:E105 E111:E115 E122:E125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9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7" zoomScaleNormal="100" workbookViewId="0">
      <selection activeCell="E98" sqref="E98:G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7" t="s">
        <v>298</v>
      </c>
      <c r="B1" s="67"/>
      <c r="C1" s="67"/>
      <c r="D1" s="67"/>
      <c r="E1" s="67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605.65999999999985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2" t="s">
        <v>23</v>
      </c>
      <c r="B4" s="92"/>
      <c r="C4" s="6">
        <f>SUM(C3)</f>
        <v>605.65999999999985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0" t="s">
        <v>25</v>
      </c>
      <c r="B5" s="90"/>
      <c r="C5" s="6">
        <f>C82</f>
        <v>-5600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0" t="s">
        <v>299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300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301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302</v>
      </c>
      <c r="B12" s="14" t="s">
        <v>58</v>
      </c>
      <c r="C12" s="74" t="s">
        <v>202</v>
      </c>
      <c r="D12" s="74"/>
      <c r="E12" s="6">
        <v>0</v>
      </c>
    </row>
    <row r="13" spans="1:37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0" t="s">
        <v>303</v>
      </c>
      <c r="B15" s="80"/>
      <c r="C15" s="80"/>
      <c r="D15" s="80"/>
      <c r="E15" s="8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304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305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306</v>
      </c>
      <c r="B19" s="14" t="s">
        <v>58</v>
      </c>
      <c r="C19" s="74" t="s">
        <v>202</v>
      </c>
      <c r="D19" s="74"/>
      <c r="E19" s="6">
        <v>0</v>
      </c>
    </row>
    <row r="20" spans="1:28" ht="21.6" customHeight="1" x14ac:dyDescent="0.25">
      <c r="A20" s="75"/>
      <c r="B20" s="75"/>
      <c r="C20" s="90" t="s">
        <v>38</v>
      </c>
      <c r="D20" s="90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0" t="s">
        <v>307</v>
      </c>
      <c r="B22" s="80"/>
      <c r="C22" s="80"/>
      <c r="D22" s="80"/>
      <c r="E22" s="8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3" t="s">
        <v>31</v>
      </c>
      <c r="D23" s="7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308</v>
      </c>
      <c r="B24" s="14" t="s">
        <v>35</v>
      </c>
      <c r="C24" s="74" t="s">
        <v>36</v>
      </c>
      <c r="D24" s="74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309</v>
      </c>
      <c r="B25" s="14" t="s">
        <v>58</v>
      </c>
      <c r="C25" s="74" t="s">
        <v>202</v>
      </c>
      <c r="D25" s="74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5"/>
      <c r="B26" s="75"/>
      <c r="C26" s="90" t="s">
        <v>38</v>
      </c>
      <c r="D26" s="90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3" t="s">
        <v>310</v>
      </c>
      <c r="B31" s="83"/>
      <c r="C31" s="83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4" t="s">
        <v>72</v>
      </c>
      <c r="B33" s="84"/>
      <c r="C33" s="84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4" t="s">
        <v>282</v>
      </c>
      <c r="B38" s="84"/>
      <c r="C38" s="84"/>
    </row>
    <row r="39" spans="1:38" s="15" customFormat="1" ht="21.6" customHeight="1" x14ac:dyDescent="0.25">
      <c r="A39" s="84"/>
      <c r="B39" s="84"/>
      <c r="C39" s="8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4" t="s">
        <v>93</v>
      </c>
      <c r="B46" s="84"/>
      <c r="C46" s="84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4" t="s">
        <v>103</v>
      </c>
      <c r="B50" s="84"/>
      <c r="C50" s="84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4" t="s">
        <v>113</v>
      </c>
      <c r="B55" s="84"/>
      <c r="C55" s="84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4" t="s">
        <v>117</v>
      </c>
      <c r="B58" s="84"/>
      <c r="C58" s="84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4" t="s">
        <v>126</v>
      </c>
      <c r="B64" s="84"/>
      <c r="C64" s="84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84" t="s">
        <v>132</v>
      </c>
      <c r="B69" s="84"/>
      <c r="C69" s="84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311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84" t="s">
        <v>143</v>
      </c>
      <c r="B76" s="84"/>
      <c r="C76" s="84"/>
    </row>
    <row r="77" spans="1:3" ht="21.6" customHeight="1" x14ac:dyDescent="0.25">
      <c r="A77" s="25" t="s">
        <v>144</v>
      </c>
      <c r="B77" s="4"/>
      <c r="C77" s="6">
        <f>IF(('October 2024 - December 2024'!C87)+SUM(E88+E98+E106)  &lt; 0,(('October 2024 - December 2024'!C87))+SUM(E88+E98+E106), TEXT((('October 2024 - December 2024'!C87))+SUM(E88+E98+E106),"+$0.00"))</f>
        <v>-5600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2024'!C89)+SUM(0) &lt; 0,(('October 2024 - December 2024'!C89))+SUM(0), TEXT((('October 2024 - December 2024'!C89))+SUM(0),"+$0.00"))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-5600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5" t="s">
        <v>312</v>
      </c>
      <c r="B86" s="85"/>
      <c r="C86" s="85"/>
      <c r="D86" s="85"/>
      <c r="E86" s="85"/>
      <c r="F86" s="85"/>
      <c r="G86" s="85"/>
      <c r="I86" s="37" t="s">
        <v>245</v>
      </c>
      <c r="J86" s="23">
        <v>0</v>
      </c>
    </row>
    <row r="87" spans="1:37" ht="21.6" customHeight="1" x14ac:dyDescent="0.25">
      <c r="A87" s="85" t="s">
        <v>152</v>
      </c>
      <c r="B87" s="85"/>
      <c r="C87" s="85" t="s">
        <v>31</v>
      </c>
      <c r="D87" s="85"/>
      <c r="E87" s="85" t="s">
        <v>32</v>
      </c>
      <c r="F87" s="85"/>
      <c r="G87" s="85"/>
      <c r="H87" s="15"/>
      <c r="I87" s="38" t="s">
        <v>246</v>
      </c>
      <c r="J87" s="96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6" t="s">
        <v>132</v>
      </c>
      <c r="B88" s="86"/>
      <c r="C88" s="74" t="s">
        <v>157</v>
      </c>
      <c r="D88" s="74"/>
      <c r="E88" s="107">
        <v>0</v>
      </c>
      <c r="F88" s="107"/>
      <c r="G88" s="107"/>
      <c r="I88" s="40" t="s">
        <v>248</v>
      </c>
      <c r="J88" s="96"/>
    </row>
    <row r="89" spans="1:37" ht="43.15" customHeight="1" x14ac:dyDescent="0.25">
      <c r="A89" s="86"/>
      <c r="B89" s="86"/>
      <c r="C89" s="104" t="s">
        <v>526</v>
      </c>
      <c r="D89" s="82"/>
      <c r="E89" s="107">
        <v>900</v>
      </c>
      <c r="F89" s="107"/>
      <c r="G89" s="107"/>
      <c r="I89" s="40"/>
      <c r="J89" s="39"/>
    </row>
    <row r="90" spans="1:37" ht="21.6" customHeight="1" x14ac:dyDescent="0.25">
      <c r="A90" s="86"/>
      <c r="B90" s="86"/>
      <c r="C90" s="82" t="s">
        <v>313</v>
      </c>
      <c r="D90" s="82"/>
      <c r="E90" s="107">
        <v>0</v>
      </c>
      <c r="F90" s="107"/>
      <c r="G90" s="107"/>
      <c r="J90"/>
    </row>
    <row r="91" spans="1:37" ht="21.6" customHeight="1" x14ac:dyDescent="0.25">
      <c r="A91" s="86" t="s">
        <v>153</v>
      </c>
      <c r="B91" s="86"/>
      <c r="C91" s="74"/>
      <c r="D91" s="74"/>
      <c r="E91" s="107">
        <f>C83</f>
        <v>1547</v>
      </c>
      <c r="F91" s="107"/>
      <c r="G91" s="107"/>
      <c r="J91"/>
    </row>
    <row r="92" spans="1:37" ht="21.6" customHeight="1" x14ac:dyDescent="0.25">
      <c r="A92" s="86"/>
      <c r="B92" s="86"/>
      <c r="C92" s="88" t="s">
        <v>154</v>
      </c>
      <c r="D92" s="88"/>
      <c r="E92" s="71">
        <f>('October 2024 - December 2024'!E126+E13)-SUM(E88:E91)</f>
        <v>704.65999999999985</v>
      </c>
      <c r="F92" s="71"/>
      <c r="G92" s="71"/>
      <c r="J92"/>
    </row>
    <row r="93" spans="1:37" ht="13.5" customHeight="1" x14ac:dyDescent="0.25">
      <c r="J93"/>
    </row>
    <row r="94" spans="1:37" ht="21.6" customHeight="1" x14ac:dyDescent="0.25">
      <c r="A94" s="85" t="s">
        <v>314</v>
      </c>
      <c r="B94" s="85"/>
      <c r="C94" s="85"/>
      <c r="D94" s="85"/>
      <c r="E94" s="85"/>
      <c r="F94" s="85"/>
      <c r="G94" s="85"/>
      <c r="I94" s="37" t="s">
        <v>245</v>
      </c>
      <c r="J94" s="23">
        <v>0</v>
      </c>
    </row>
    <row r="95" spans="1:37" ht="21.6" customHeight="1" x14ac:dyDescent="0.25">
      <c r="A95" s="85" t="s">
        <v>152</v>
      </c>
      <c r="B95" s="85"/>
      <c r="C95" s="85" t="s">
        <v>31</v>
      </c>
      <c r="D95" s="85"/>
      <c r="E95" s="85" t="s">
        <v>32</v>
      </c>
      <c r="F95" s="85"/>
      <c r="G95" s="85"/>
      <c r="H95" s="15"/>
      <c r="I95" s="38" t="s">
        <v>246</v>
      </c>
      <c r="J95" s="96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6" t="s">
        <v>315</v>
      </c>
      <c r="B96" s="86"/>
      <c r="C96" s="74"/>
      <c r="D96" s="74"/>
      <c r="E96" s="71">
        <f>E92</f>
        <v>704.65999999999985</v>
      </c>
      <c r="F96" s="71"/>
      <c r="G96" s="71"/>
      <c r="I96" s="40" t="s">
        <v>248</v>
      </c>
      <c r="J96" s="96"/>
    </row>
    <row r="97" spans="1:37" ht="43.15" customHeight="1" x14ac:dyDescent="0.25">
      <c r="A97" s="86" t="s">
        <v>132</v>
      </c>
      <c r="B97" s="86"/>
      <c r="C97" s="82" t="s">
        <v>316</v>
      </c>
      <c r="D97" s="82"/>
      <c r="E97" s="107">
        <v>150</v>
      </c>
      <c r="F97" s="107"/>
      <c r="G97" s="107"/>
      <c r="J97"/>
    </row>
    <row r="98" spans="1:37" ht="64.900000000000006" customHeight="1" x14ac:dyDescent="0.25">
      <c r="A98" s="86"/>
      <c r="B98" s="86"/>
      <c r="C98" s="82" t="s">
        <v>522</v>
      </c>
      <c r="D98" s="82"/>
      <c r="E98" s="107">
        <v>833</v>
      </c>
      <c r="F98" s="107"/>
      <c r="G98" s="107"/>
      <c r="J98"/>
    </row>
    <row r="99" spans="1:37" ht="21.6" customHeight="1" x14ac:dyDescent="0.25">
      <c r="A99" s="86" t="s">
        <v>153</v>
      </c>
      <c r="B99" s="86"/>
      <c r="C99" s="108"/>
      <c r="D99" s="108"/>
      <c r="E99" s="107">
        <f>C83</f>
        <v>1547</v>
      </c>
      <c r="F99" s="107"/>
      <c r="G99" s="107"/>
      <c r="J99"/>
    </row>
    <row r="100" spans="1:37" ht="21.6" customHeight="1" x14ac:dyDescent="0.25">
      <c r="A100" s="86"/>
      <c r="B100" s="86"/>
      <c r="C100" s="90" t="s">
        <v>164</v>
      </c>
      <c r="D100" s="90"/>
      <c r="E100" s="71">
        <f>(E20+E96)-SUM(E97:E99)</f>
        <v>647.65999999999985</v>
      </c>
      <c r="F100" s="71"/>
      <c r="G100" s="71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5" t="s">
        <v>317</v>
      </c>
      <c r="B103" s="85"/>
      <c r="C103" s="85"/>
      <c r="D103" s="85"/>
      <c r="E103" s="85"/>
      <c r="F103" s="85"/>
      <c r="G103" s="85"/>
      <c r="I103" s="37" t="s">
        <v>245</v>
      </c>
      <c r="J103" s="23">
        <v>0</v>
      </c>
    </row>
    <row r="104" spans="1:37" ht="21.6" customHeight="1" x14ac:dyDescent="0.25">
      <c r="A104" s="85" t="s">
        <v>152</v>
      </c>
      <c r="B104" s="85"/>
      <c r="C104" s="85" t="s">
        <v>31</v>
      </c>
      <c r="D104" s="85"/>
      <c r="E104" s="85" t="s">
        <v>32</v>
      </c>
      <c r="F104" s="85"/>
      <c r="G104" s="85"/>
      <c r="H104" s="15"/>
      <c r="I104" s="38" t="s">
        <v>246</v>
      </c>
      <c r="J104" s="96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6" t="s">
        <v>318</v>
      </c>
      <c r="B105" s="86"/>
      <c r="C105" s="74"/>
      <c r="D105" s="74"/>
      <c r="E105" s="71">
        <f>E100</f>
        <v>647.65999999999985</v>
      </c>
      <c r="F105" s="71"/>
      <c r="G105" s="71"/>
      <c r="I105" s="40" t="s">
        <v>248</v>
      </c>
      <c r="J105" s="96"/>
    </row>
    <row r="106" spans="1:37" ht="21.6" customHeight="1" x14ac:dyDescent="0.25">
      <c r="A106" s="86" t="s">
        <v>132</v>
      </c>
      <c r="B106" s="86"/>
      <c r="C106" s="74" t="s">
        <v>520</v>
      </c>
      <c r="D106" s="74"/>
      <c r="E106" s="107">
        <v>900</v>
      </c>
      <c r="F106" s="107"/>
      <c r="G106" s="107"/>
      <c r="J106"/>
    </row>
    <row r="107" spans="1:37" ht="21.6" customHeight="1" x14ac:dyDescent="0.25">
      <c r="A107" s="86"/>
      <c r="B107" s="86"/>
      <c r="C107" s="82" t="s">
        <v>319</v>
      </c>
      <c r="D107" s="82"/>
      <c r="E107" s="107">
        <v>0</v>
      </c>
      <c r="F107" s="107"/>
      <c r="G107" s="107"/>
    </row>
    <row r="108" spans="1:37" ht="21.6" customHeight="1" x14ac:dyDescent="0.25">
      <c r="A108" s="86" t="s">
        <v>153</v>
      </c>
      <c r="B108" s="86"/>
      <c r="C108" s="74"/>
      <c r="D108" s="74"/>
      <c r="E108" s="107">
        <f>C83</f>
        <v>1547</v>
      </c>
      <c r="F108" s="107"/>
      <c r="G108" s="107"/>
    </row>
    <row r="109" spans="1:37" ht="21.6" customHeight="1" x14ac:dyDescent="0.25">
      <c r="A109" s="86"/>
      <c r="B109" s="86"/>
      <c r="C109" s="90" t="s">
        <v>164</v>
      </c>
      <c r="D109" s="90"/>
      <c r="E109" s="71">
        <f>(E26+E105)-SUM(E106:E108)</f>
        <v>605.65999999999985</v>
      </c>
      <c r="F109" s="71"/>
      <c r="G109" s="71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106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7" t="s">
        <v>320</v>
      </c>
      <c r="B1" s="67"/>
      <c r="C1" s="67"/>
      <c r="D1" s="67"/>
      <c r="E1" s="67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833.65999999999985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2" t="s">
        <v>23</v>
      </c>
      <c r="B4" s="92"/>
      <c r="C4" s="6">
        <f>SUM(C3)</f>
        <v>833.65999999999985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0" t="s">
        <v>25</v>
      </c>
      <c r="B5" s="90"/>
      <c r="C5" s="6">
        <f>C83</f>
        <v>-3200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0" t="s">
        <v>321</v>
      </c>
      <c r="B8" s="80"/>
      <c r="C8" s="80"/>
      <c r="D8" s="80"/>
      <c r="E8" s="80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</row>
    <row r="10" spans="1:25" ht="21.6" customHeight="1" x14ac:dyDescent="0.25">
      <c r="A10" s="13" t="s">
        <v>322</v>
      </c>
      <c r="B10" s="14" t="s">
        <v>35</v>
      </c>
      <c r="C10" s="74" t="s">
        <v>36</v>
      </c>
      <c r="D10" s="74"/>
      <c r="E10" s="6">
        <v>2405</v>
      </c>
    </row>
    <row r="11" spans="1:25" ht="21.6" customHeight="1" x14ac:dyDescent="0.25">
      <c r="A11" s="13" t="s">
        <v>323</v>
      </c>
      <c r="B11" s="14" t="s">
        <v>264</v>
      </c>
      <c r="C11" s="82" t="s">
        <v>36</v>
      </c>
      <c r="D11" s="82"/>
      <c r="E11" s="6">
        <v>68</v>
      </c>
    </row>
    <row r="12" spans="1:25" ht="21.6" customHeight="1" x14ac:dyDescent="0.25">
      <c r="A12" s="13" t="s">
        <v>324</v>
      </c>
      <c r="B12" s="14" t="s">
        <v>58</v>
      </c>
      <c r="C12" s="74" t="s">
        <v>202</v>
      </c>
      <c r="D12" s="74"/>
      <c r="E12" s="6">
        <v>0</v>
      </c>
    </row>
    <row r="13" spans="1:25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0" t="s">
        <v>325</v>
      </c>
      <c r="B15" s="80"/>
      <c r="C15" s="80"/>
      <c r="D15" s="80"/>
      <c r="E15" s="80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3" t="s">
        <v>31</v>
      </c>
      <c r="D16" s="73"/>
      <c r="E16" s="5" t="s">
        <v>32</v>
      </c>
    </row>
    <row r="17" spans="1:25" ht="21.6" customHeight="1" x14ac:dyDescent="0.25">
      <c r="A17" s="13" t="s">
        <v>326</v>
      </c>
      <c r="B17" s="14" t="s">
        <v>35</v>
      </c>
      <c r="C17" s="74" t="s">
        <v>36</v>
      </c>
      <c r="D17" s="74"/>
      <c r="E17" s="6">
        <v>2405</v>
      </c>
    </row>
    <row r="18" spans="1:25" ht="21.6" customHeight="1" x14ac:dyDescent="0.25">
      <c r="A18" s="13" t="s">
        <v>327</v>
      </c>
      <c r="B18" s="14" t="s">
        <v>264</v>
      </c>
      <c r="C18" s="82" t="s">
        <v>36</v>
      </c>
      <c r="D18" s="82"/>
      <c r="E18" s="6">
        <v>68</v>
      </c>
    </row>
    <row r="19" spans="1:25" ht="21.6" customHeight="1" x14ac:dyDescent="0.25">
      <c r="A19" s="13" t="s">
        <v>328</v>
      </c>
      <c r="B19" s="14" t="s">
        <v>264</v>
      </c>
      <c r="C19" s="82" t="s">
        <v>36</v>
      </c>
      <c r="D19" s="82"/>
      <c r="E19" s="6">
        <v>68</v>
      </c>
    </row>
    <row r="20" spans="1:25" ht="21.6" customHeight="1" x14ac:dyDescent="0.25">
      <c r="A20" s="13" t="s">
        <v>329</v>
      </c>
      <c r="B20" s="14" t="s">
        <v>58</v>
      </c>
      <c r="C20" s="74" t="s">
        <v>202</v>
      </c>
      <c r="D20" s="74"/>
      <c r="E20" s="6">
        <v>0</v>
      </c>
    </row>
    <row r="21" spans="1:25" ht="21.6" customHeight="1" x14ac:dyDescent="0.25">
      <c r="A21" s="75"/>
      <c r="B21" s="75"/>
      <c r="C21" s="90" t="s">
        <v>38</v>
      </c>
      <c r="D21" s="90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0" t="s">
        <v>330</v>
      </c>
      <c r="B23" s="80"/>
      <c r="C23" s="80"/>
      <c r="D23" s="80"/>
      <c r="E23" s="80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</row>
    <row r="25" spans="1:25" ht="21.6" customHeight="1" x14ac:dyDescent="0.25">
      <c r="A25" s="13" t="s">
        <v>331</v>
      </c>
      <c r="B25" s="14" t="s">
        <v>35</v>
      </c>
      <c r="C25" s="74" t="s">
        <v>36</v>
      </c>
      <c r="D25" s="74"/>
      <c r="E25" s="6">
        <v>2405</v>
      </c>
    </row>
    <row r="26" spans="1:25" ht="21.6" customHeight="1" x14ac:dyDescent="0.25">
      <c r="A26" s="13" t="s">
        <v>332</v>
      </c>
      <c r="B26" s="14" t="s">
        <v>58</v>
      </c>
      <c r="C26" s="74" t="s">
        <v>202</v>
      </c>
      <c r="D26" s="74"/>
      <c r="E26" s="6">
        <v>0</v>
      </c>
    </row>
    <row r="27" spans="1:25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3" t="s">
        <v>333</v>
      </c>
      <c r="B32" s="83"/>
      <c r="C32" s="83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4" t="s">
        <v>72</v>
      </c>
      <c r="B34" s="84"/>
      <c r="C34" s="84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4" t="s">
        <v>282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4" t="s">
        <v>93</v>
      </c>
      <c r="B47" s="84"/>
      <c r="C47" s="8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4" t="s">
        <v>103</v>
      </c>
      <c r="B51" s="84"/>
      <c r="C51" s="84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4" t="s">
        <v>113</v>
      </c>
      <c r="B56" s="84"/>
      <c r="C56" s="84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4" t="s">
        <v>117</v>
      </c>
      <c r="B59" s="84"/>
      <c r="C59" s="84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-3200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-3200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5" t="s">
        <v>334</v>
      </c>
      <c r="B87" s="85"/>
      <c r="C87" s="85"/>
      <c r="D87" s="85"/>
      <c r="E87" s="85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09" t="s">
        <v>335</v>
      </c>
      <c r="H88" s="96">
        <f>C71-H87</f>
        <v>300</v>
      </c>
    </row>
    <row r="89" spans="1:8" ht="21.6" customHeight="1" x14ac:dyDescent="0.25">
      <c r="A89" s="86" t="s">
        <v>132</v>
      </c>
      <c r="B89" s="86"/>
      <c r="C89" s="110" t="s">
        <v>525</v>
      </c>
      <c r="D89" s="74"/>
      <c r="E89" s="23">
        <v>800</v>
      </c>
      <c r="G89" s="109"/>
      <c r="H89" s="96"/>
    </row>
    <row r="90" spans="1:8" ht="21.6" customHeight="1" x14ac:dyDescent="0.25">
      <c r="A90" s="86"/>
      <c r="B90" s="86"/>
      <c r="C90" s="74" t="s">
        <v>319</v>
      </c>
      <c r="D90" s="74"/>
      <c r="E90" s="23">
        <v>0</v>
      </c>
      <c r="G90" s="109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('January 2025 - March 2025'!E109+E13)-SUM(E89:E91)</f>
        <v>731.65999999999985</v>
      </c>
    </row>
    <row r="93" spans="1:8" ht="13.5" customHeight="1" x14ac:dyDescent="0.25"/>
    <row r="94" spans="1:8" ht="21.6" customHeight="1" x14ac:dyDescent="0.25">
      <c r="A94" s="85" t="s">
        <v>336</v>
      </c>
      <c r="B94" s="85"/>
      <c r="C94" s="85"/>
      <c r="D94" s="85"/>
      <c r="E94" s="85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11" t="s">
        <v>335</v>
      </c>
      <c r="H95" s="96">
        <f>C71-H94</f>
        <v>300</v>
      </c>
    </row>
    <row r="96" spans="1:8" ht="21.6" customHeight="1" x14ac:dyDescent="0.25">
      <c r="A96" s="86" t="s">
        <v>337</v>
      </c>
      <c r="B96" s="86"/>
      <c r="C96" s="74"/>
      <c r="D96" s="74"/>
      <c r="E96" s="6">
        <f>E92</f>
        <v>731.65999999999985</v>
      </c>
      <c r="G96" s="111"/>
      <c r="H96" s="96"/>
    </row>
    <row r="97" spans="1:8" ht="21.6" customHeight="1" x14ac:dyDescent="0.25">
      <c r="A97" s="86" t="s">
        <v>132</v>
      </c>
      <c r="B97" s="86"/>
      <c r="C97" s="110" t="s">
        <v>525</v>
      </c>
      <c r="D97" s="74"/>
      <c r="E97" s="23">
        <v>800</v>
      </c>
      <c r="G97" s="111"/>
      <c r="H97" s="96"/>
    </row>
    <row r="98" spans="1:8" ht="43.15" customHeight="1" x14ac:dyDescent="0.25">
      <c r="A98" s="86"/>
      <c r="B98" s="86"/>
      <c r="C98" s="82" t="s">
        <v>338</v>
      </c>
      <c r="D98" s="82"/>
      <c r="E98" s="23">
        <v>150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775.65999999999985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5" t="s">
        <v>339</v>
      </c>
      <c r="B103" s="85"/>
      <c r="C103" s="85"/>
      <c r="D103" s="85"/>
      <c r="E103" s="85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340</v>
      </c>
      <c r="B105" s="86"/>
      <c r="C105" s="74"/>
      <c r="D105" s="74"/>
      <c r="E105" s="6">
        <f>E100</f>
        <v>775.65999999999985</v>
      </c>
      <c r="G105" s="109"/>
      <c r="H105" s="96"/>
    </row>
    <row r="106" spans="1:8" ht="21.6" customHeight="1" x14ac:dyDescent="0.25">
      <c r="A106" s="86" t="s">
        <v>132</v>
      </c>
      <c r="B106" s="86"/>
      <c r="C106" s="110" t="s">
        <v>525</v>
      </c>
      <c r="D106" s="74"/>
      <c r="E106" s="23">
        <v>800</v>
      </c>
      <c r="G106" s="109"/>
      <c r="H106" s="96"/>
    </row>
    <row r="107" spans="1:8" ht="21.6" customHeight="1" x14ac:dyDescent="0.25">
      <c r="A107" s="86"/>
      <c r="B107" s="86"/>
      <c r="C107" s="74" t="s">
        <v>319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833.65999999999985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5" zoomScaleNormal="100" workbookViewId="0">
      <selection activeCell="D4" sqref="D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7" t="s">
        <v>341</v>
      </c>
      <c r="B1" s="67"/>
      <c r="C1" s="67"/>
      <c r="D1" s="67"/>
      <c r="E1" s="67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911.65999999999985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2" t="s">
        <v>23</v>
      </c>
      <c r="B4" s="92"/>
      <c r="C4" s="6">
        <f>SUM(C3)</f>
        <v>911.65999999999985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0" t="s">
        <v>25</v>
      </c>
      <c r="B5" s="90"/>
      <c r="C5" s="6">
        <f>C83</f>
        <v>-800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0" t="s">
        <v>342</v>
      </c>
      <c r="B8" s="80"/>
      <c r="C8" s="80"/>
      <c r="D8" s="80"/>
      <c r="E8" s="8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343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344</v>
      </c>
      <c r="B11" s="14" t="s">
        <v>264</v>
      </c>
      <c r="C11" s="82" t="s">
        <v>36</v>
      </c>
      <c r="D11" s="8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345</v>
      </c>
      <c r="B12" s="14" t="s">
        <v>264</v>
      </c>
      <c r="C12" s="82" t="s">
        <v>36</v>
      </c>
      <c r="D12" s="82"/>
      <c r="E12" s="6">
        <v>68</v>
      </c>
    </row>
    <row r="13" spans="1:49" ht="21.6" customHeight="1" x14ac:dyDescent="0.25">
      <c r="A13" s="13" t="s">
        <v>346</v>
      </c>
      <c r="B13" s="14" t="s">
        <v>58</v>
      </c>
      <c r="C13" s="74" t="s">
        <v>202</v>
      </c>
      <c r="D13" s="74"/>
      <c r="E13" s="6">
        <v>0</v>
      </c>
    </row>
    <row r="14" spans="1:49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0" t="s">
        <v>347</v>
      </c>
      <c r="B16" s="80"/>
      <c r="C16" s="80"/>
      <c r="D16" s="80"/>
      <c r="E16" s="8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348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349</v>
      </c>
      <c r="B19" s="14" t="s">
        <v>264</v>
      </c>
      <c r="C19" s="82" t="s">
        <v>36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350</v>
      </c>
      <c r="B20" s="14" t="s">
        <v>58</v>
      </c>
      <c r="C20" s="74" t="s">
        <v>202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0" t="s">
        <v>351</v>
      </c>
      <c r="B23" s="80"/>
      <c r="C23" s="80"/>
      <c r="D23" s="80"/>
      <c r="E23" s="8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352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353</v>
      </c>
      <c r="B26" s="14" t="s">
        <v>58</v>
      </c>
      <c r="C26" s="74" t="s">
        <v>202</v>
      </c>
      <c r="D26" s="74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3" t="s">
        <v>354</v>
      </c>
      <c r="B32" s="83"/>
      <c r="C32" s="83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4" t="s">
        <v>72</v>
      </c>
      <c r="B34" s="84"/>
      <c r="C34" s="84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4" t="s">
        <v>282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4" t="s">
        <v>93</v>
      </c>
      <c r="B47" s="84"/>
      <c r="C47" s="84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-800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-800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2" t="s">
        <v>355</v>
      </c>
      <c r="B87" s="112"/>
      <c r="C87" s="112"/>
      <c r="D87" s="112"/>
      <c r="E87" s="112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13" t="s">
        <v>356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357</v>
      </c>
      <c r="D89" s="82"/>
      <c r="E89" s="23">
        <v>150</v>
      </c>
      <c r="G89" s="113"/>
      <c r="H89" s="96"/>
    </row>
    <row r="90" spans="1:8" ht="21.6" customHeight="1" x14ac:dyDescent="0.25">
      <c r="A90" s="86"/>
      <c r="B90" s="86"/>
      <c r="C90" s="110" t="s">
        <v>524</v>
      </c>
      <c r="D90" s="74"/>
      <c r="E90" s="23">
        <v>800</v>
      </c>
      <c r="G90" s="113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88" t="s">
        <v>154</v>
      </c>
      <c r="D92" s="88"/>
      <c r="E92" s="6">
        <f>('April 2025 - June 2025'!E109+E14)-SUM(E89:E91)</f>
        <v>877.65999999999985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2" t="s">
        <v>358</v>
      </c>
      <c r="B94" s="112"/>
      <c r="C94" s="112"/>
      <c r="D94" s="112"/>
      <c r="E94" s="112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13" t="s">
        <v>335</v>
      </c>
      <c r="H95" s="96">
        <f>C71-H94</f>
        <v>300</v>
      </c>
    </row>
    <row r="96" spans="1:8" ht="21.6" customHeight="1" x14ac:dyDescent="0.25">
      <c r="A96" s="86" t="s">
        <v>359</v>
      </c>
      <c r="B96" s="86"/>
      <c r="C96" s="74"/>
      <c r="D96" s="74"/>
      <c r="E96" s="6">
        <f>E92</f>
        <v>877.65999999999985</v>
      </c>
      <c r="G96" s="113"/>
      <c r="H96" s="96"/>
    </row>
    <row r="97" spans="1:8" ht="43.15" customHeight="1" x14ac:dyDescent="0.25">
      <c r="A97" s="86" t="s">
        <v>132</v>
      </c>
      <c r="B97" s="86"/>
      <c r="C97" s="82" t="s">
        <v>360</v>
      </c>
      <c r="D97" s="82"/>
      <c r="E97" s="23">
        <v>150</v>
      </c>
      <c r="G97" s="113"/>
      <c r="H97" s="96"/>
    </row>
    <row r="98" spans="1:8" ht="21.6" customHeight="1" x14ac:dyDescent="0.25">
      <c r="A98" s="86"/>
      <c r="B98" s="86"/>
      <c r="C98" s="110" t="s">
        <v>524</v>
      </c>
      <c r="D98" s="74"/>
      <c r="E98" s="23">
        <v>800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853.65999999999985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4" t="s">
        <v>361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362</v>
      </c>
      <c r="B105" s="86"/>
      <c r="C105" s="74"/>
      <c r="D105" s="74"/>
      <c r="E105" s="6">
        <f>E100</f>
        <v>853.65999999999985</v>
      </c>
      <c r="G105" s="109"/>
      <c r="H105" s="96"/>
    </row>
    <row r="106" spans="1:8" ht="21.6" customHeight="1" x14ac:dyDescent="0.25">
      <c r="A106" s="86" t="s">
        <v>132</v>
      </c>
      <c r="B106" s="86"/>
      <c r="C106" s="74" t="s">
        <v>363</v>
      </c>
      <c r="D106" s="74"/>
      <c r="E106" s="23">
        <v>0</v>
      </c>
      <c r="G106" s="109"/>
      <c r="H106" s="96"/>
    </row>
    <row r="107" spans="1:8" ht="21.6" customHeight="1" x14ac:dyDescent="0.25">
      <c r="A107" s="86"/>
      <c r="B107" s="86"/>
      <c r="C107" s="110" t="s">
        <v>521</v>
      </c>
      <c r="D107" s="74"/>
      <c r="E107" s="23">
        <v>800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911.65999999999985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5" zoomScaleNormal="100" workbookViewId="0">
      <selection activeCell="C74" sqref="C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7" t="s">
        <v>364</v>
      </c>
      <c r="B1" s="67"/>
      <c r="C1" s="67"/>
      <c r="D1" s="67"/>
      <c r="E1" s="67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2739.66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2739.66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5" t="s">
        <v>365</v>
      </c>
      <c r="B8" s="115"/>
      <c r="C8" s="115"/>
      <c r="D8" s="115"/>
      <c r="E8" s="1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366</v>
      </c>
      <c r="B10" s="14" t="s">
        <v>35</v>
      </c>
      <c r="C10" s="74" t="s">
        <v>36</v>
      </c>
      <c r="D10" s="74"/>
      <c r="E10" s="6">
        <v>2405</v>
      </c>
    </row>
    <row r="11" spans="1:26" ht="21.6" customHeight="1" x14ac:dyDescent="0.25">
      <c r="A11" s="13" t="s">
        <v>367</v>
      </c>
      <c r="B11" s="14" t="s">
        <v>264</v>
      </c>
      <c r="C11" s="82" t="s">
        <v>36</v>
      </c>
      <c r="D11" s="82"/>
      <c r="E11" s="6">
        <v>68</v>
      </c>
    </row>
    <row r="12" spans="1:26" ht="21.6" customHeight="1" x14ac:dyDescent="0.25">
      <c r="A12" s="13" t="s">
        <v>368</v>
      </c>
      <c r="B12" s="14" t="s">
        <v>264</v>
      </c>
      <c r="C12" s="82" t="s">
        <v>36</v>
      </c>
      <c r="D12" s="82"/>
      <c r="E12" s="6">
        <v>68</v>
      </c>
    </row>
    <row r="13" spans="1:26" ht="21.6" customHeight="1" x14ac:dyDescent="0.25">
      <c r="A13" s="13" t="s">
        <v>369</v>
      </c>
      <c r="B13" s="14" t="s">
        <v>58</v>
      </c>
      <c r="C13" s="74" t="s">
        <v>202</v>
      </c>
      <c r="D13" s="74"/>
      <c r="E13" s="6">
        <v>0</v>
      </c>
    </row>
    <row r="14" spans="1:26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5" t="s">
        <v>370</v>
      </c>
      <c r="B16" s="115"/>
      <c r="C16" s="115"/>
      <c r="D16" s="115"/>
      <c r="E16" s="1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371</v>
      </c>
      <c r="B18" s="14" t="s">
        <v>35</v>
      </c>
      <c r="C18" s="74" t="s">
        <v>36</v>
      </c>
      <c r="D18" s="74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372</v>
      </c>
      <c r="B19" s="14" t="s">
        <v>264</v>
      </c>
      <c r="C19" s="82" t="s">
        <v>36</v>
      </c>
      <c r="D19" s="8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373</v>
      </c>
      <c r="B20" s="14" t="s">
        <v>58</v>
      </c>
      <c r="C20" s="74" t="s">
        <v>202</v>
      </c>
      <c r="D20" s="74"/>
      <c r="E20" s="6">
        <v>0</v>
      </c>
    </row>
    <row r="21" spans="1:2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5" t="s">
        <v>374</v>
      </c>
      <c r="B23" s="115"/>
      <c r="C23" s="115"/>
      <c r="D23" s="115"/>
      <c r="E23" s="1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3" t="s">
        <v>31</v>
      </c>
      <c r="D24" s="7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375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376</v>
      </c>
      <c r="B26" s="14" t="s">
        <v>58</v>
      </c>
      <c r="C26" s="74" t="s">
        <v>202</v>
      </c>
      <c r="D26" s="74"/>
      <c r="E26" s="6">
        <v>0</v>
      </c>
    </row>
    <row r="27" spans="1:2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3" t="s">
        <v>377</v>
      </c>
      <c r="B32" s="83"/>
      <c r="C32" s="83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4" t="s">
        <v>72</v>
      </c>
      <c r="B34" s="84"/>
      <c r="C34" s="84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4" t="s">
        <v>282</v>
      </c>
      <c r="B39" s="84"/>
      <c r="C39" s="84"/>
    </row>
    <row r="40" spans="1:5" ht="21.6" customHeight="1" x14ac:dyDescent="0.25">
      <c r="A40" s="84"/>
      <c r="B40" s="84"/>
      <c r="C40" s="84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4" t="s">
        <v>93</v>
      </c>
      <c r="B47" s="84"/>
      <c r="C47" s="84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378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09" t="s">
        <v>335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357</v>
      </c>
      <c r="D89" s="82"/>
      <c r="E89" s="23">
        <v>150</v>
      </c>
      <c r="G89" s="109"/>
      <c r="H89" s="96"/>
    </row>
    <row r="90" spans="1:8" ht="21.6" customHeight="1" x14ac:dyDescent="0.25">
      <c r="A90" s="86"/>
      <c r="B90" s="86"/>
      <c r="C90" s="110" t="s">
        <v>523</v>
      </c>
      <c r="D90" s="74"/>
      <c r="E90" s="23">
        <v>800</v>
      </c>
      <c r="G90" s="109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('July 2025 - September 2025'!E109+E14)-SUM(E89:E91)</f>
        <v>955.65999999999985</v>
      </c>
      <c r="H92"/>
    </row>
    <row r="93" spans="1:8" ht="21.6" customHeight="1" x14ac:dyDescent="0.25">
      <c r="H93"/>
    </row>
    <row r="94" spans="1:8" ht="21.6" customHeight="1" x14ac:dyDescent="0.25">
      <c r="A94" s="114" t="s">
        <v>379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09" t="s">
        <v>335</v>
      </c>
      <c r="H95" s="96">
        <f>C71-H94</f>
        <v>300</v>
      </c>
    </row>
    <row r="96" spans="1:8" ht="21.6" customHeight="1" x14ac:dyDescent="0.25">
      <c r="A96" s="86" t="s">
        <v>380</v>
      </c>
      <c r="B96" s="86"/>
      <c r="C96" s="74"/>
      <c r="D96" s="74"/>
      <c r="E96" s="6">
        <f>E92</f>
        <v>955.65999999999985</v>
      </c>
      <c r="G96" s="109"/>
      <c r="H96" s="96"/>
    </row>
    <row r="97" spans="1:8" ht="21.6" customHeight="1" x14ac:dyDescent="0.25">
      <c r="A97" s="86" t="s">
        <v>132</v>
      </c>
      <c r="B97" s="86"/>
      <c r="C97" s="82" t="s">
        <v>363</v>
      </c>
      <c r="D97" s="82"/>
      <c r="E97" s="23">
        <v>0</v>
      </c>
      <c r="G97" s="109"/>
      <c r="H97" s="96"/>
    </row>
    <row r="98" spans="1:8" ht="21.6" customHeight="1" x14ac:dyDescent="0.25">
      <c r="A98" s="86"/>
      <c r="B98" s="86"/>
      <c r="C98" s="74" t="s">
        <v>381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89"/>
      <c r="D99" s="89"/>
      <c r="E99" s="23">
        <f>C84</f>
        <v>1547</v>
      </c>
      <c r="H99"/>
    </row>
    <row r="100" spans="1:8" ht="21.6" customHeight="1" x14ac:dyDescent="0.25">
      <c r="A100" s="86"/>
      <c r="B100" s="86"/>
      <c r="C100" s="90" t="s">
        <v>164</v>
      </c>
      <c r="D100" s="90"/>
      <c r="E100" s="6">
        <f>(E21+E96)-SUM(E97:E99)</f>
        <v>1881.6599999999999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4" t="s">
        <v>382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383</v>
      </c>
      <c r="B105" s="86"/>
      <c r="C105" s="74"/>
      <c r="D105" s="74"/>
      <c r="E105" s="6">
        <f>E100</f>
        <v>1881.6599999999999</v>
      </c>
      <c r="G105" s="109"/>
      <c r="H105" s="96"/>
    </row>
    <row r="106" spans="1:8" ht="21.6" customHeight="1" x14ac:dyDescent="0.25">
      <c r="A106" s="86" t="s">
        <v>132</v>
      </c>
      <c r="B106" s="86"/>
      <c r="C106" s="82" t="s">
        <v>363</v>
      </c>
      <c r="D106" s="82"/>
      <c r="E106" s="23">
        <v>0</v>
      </c>
      <c r="G106" s="109"/>
      <c r="H106" s="96"/>
    </row>
    <row r="107" spans="1:8" ht="21.6" customHeight="1" x14ac:dyDescent="0.25">
      <c r="A107" s="86"/>
      <c r="B107" s="86"/>
      <c r="C107" s="74" t="s">
        <v>381</v>
      </c>
      <c r="D107" s="74"/>
      <c r="E107" s="23">
        <v>0</v>
      </c>
      <c r="H107"/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2739.66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7" t="s">
        <v>384</v>
      </c>
      <c r="B1" s="67"/>
      <c r="C1" s="67"/>
      <c r="D1" s="67"/>
      <c r="E1" s="67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5367.66</v>
      </c>
      <c r="D3" s="12"/>
      <c r="E3" s="12"/>
      <c r="F3" s="15"/>
    </row>
    <row r="4" spans="1:6" ht="21.6" customHeight="1" x14ac:dyDescent="0.25">
      <c r="A4" s="90" t="s">
        <v>23</v>
      </c>
      <c r="B4" s="90"/>
      <c r="C4" s="6">
        <f>SUM(C3)</f>
        <v>5367.66</v>
      </c>
      <c r="D4" s="12"/>
      <c r="E4" s="12"/>
      <c r="F4" s="15"/>
    </row>
    <row r="5" spans="1:6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0" t="s">
        <v>385</v>
      </c>
      <c r="B8" s="80"/>
      <c r="C8" s="80"/>
      <c r="D8" s="80"/>
      <c r="E8" s="80"/>
      <c r="F8" s="15"/>
    </row>
    <row r="9" spans="1:6" ht="21.6" customHeight="1" x14ac:dyDescent="0.25">
      <c r="A9" s="1" t="s">
        <v>4</v>
      </c>
      <c r="B9" s="1" t="s">
        <v>30</v>
      </c>
      <c r="C9" s="73" t="s">
        <v>31</v>
      </c>
      <c r="D9" s="73"/>
      <c r="E9" s="5" t="s">
        <v>32</v>
      </c>
      <c r="F9" s="15"/>
    </row>
    <row r="10" spans="1:6" ht="21.6" customHeight="1" x14ac:dyDescent="0.25">
      <c r="A10" s="13" t="s">
        <v>386</v>
      </c>
      <c r="B10" s="14" t="s">
        <v>35</v>
      </c>
      <c r="C10" s="74" t="s">
        <v>36</v>
      </c>
      <c r="D10" s="74"/>
      <c r="E10" s="6">
        <v>2405</v>
      </c>
      <c r="F10" s="15"/>
    </row>
    <row r="11" spans="1:6" ht="21.6" customHeight="1" x14ac:dyDescent="0.25">
      <c r="A11" s="13" t="s">
        <v>387</v>
      </c>
      <c r="B11" s="14" t="s">
        <v>264</v>
      </c>
      <c r="C11" s="82" t="s">
        <v>36</v>
      </c>
      <c r="D11" s="82"/>
      <c r="E11" s="6">
        <v>68</v>
      </c>
    </row>
    <row r="12" spans="1:6" ht="21.6" customHeight="1" x14ac:dyDescent="0.25">
      <c r="A12" s="13" t="s">
        <v>388</v>
      </c>
      <c r="B12" s="14" t="s">
        <v>264</v>
      </c>
      <c r="C12" s="82" t="s">
        <v>36</v>
      </c>
      <c r="D12" s="82"/>
      <c r="E12" s="6">
        <v>68</v>
      </c>
    </row>
    <row r="13" spans="1:6" ht="21.6" customHeight="1" x14ac:dyDescent="0.25">
      <c r="A13" s="13" t="s">
        <v>389</v>
      </c>
      <c r="B13" s="14" t="s">
        <v>58</v>
      </c>
      <c r="C13" s="74" t="s">
        <v>202</v>
      </c>
      <c r="D13" s="74"/>
      <c r="E13" s="6">
        <v>0</v>
      </c>
    </row>
    <row r="14" spans="1:6" ht="21.6" customHeight="1" x14ac:dyDescent="0.25">
      <c r="A14" s="75"/>
      <c r="B14" s="75"/>
      <c r="C14" s="90" t="s">
        <v>38</v>
      </c>
      <c r="D14" s="90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0" t="s">
        <v>390</v>
      </c>
      <c r="B16" s="80"/>
      <c r="C16" s="80"/>
      <c r="D16" s="80"/>
      <c r="E16" s="80"/>
      <c r="F16" s="15"/>
    </row>
    <row r="17" spans="1:6" ht="21.6" customHeight="1" x14ac:dyDescent="0.25">
      <c r="A17" s="1" t="s">
        <v>4</v>
      </c>
      <c r="B17" s="1" t="s">
        <v>30</v>
      </c>
      <c r="C17" s="73" t="s">
        <v>31</v>
      </c>
      <c r="D17" s="73"/>
      <c r="E17" s="5" t="s">
        <v>32</v>
      </c>
      <c r="F17" s="15"/>
    </row>
    <row r="18" spans="1:6" ht="21.6" customHeight="1" x14ac:dyDescent="0.25">
      <c r="A18" s="13" t="s">
        <v>391</v>
      </c>
      <c r="B18" s="14" t="s">
        <v>35</v>
      </c>
      <c r="C18" s="74" t="s">
        <v>36</v>
      </c>
      <c r="D18" s="74"/>
      <c r="E18" s="6">
        <v>2405</v>
      </c>
      <c r="F18" s="15"/>
    </row>
    <row r="19" spans="1:6" ht="21.6" customHeight="1" x14ac:dyDescent="0.25">
      <c r="A19" s="13" t="s">
        <v>392</v>
      </c>
      <c r="B19" s="14" t="s">
        <v>264</v>
      </c>
      <c r="C19" s="82" t="s">
        <v>36</v>
      </c>
      <c r="D19" s="82"/>
      <c r="E19" s="6">
        <v>68</v>
      </c>
      <c r="F19" s="15"/>
    </row>
    <row r="20" spans="1:6" ht="21.6" customHeight="1" x14ac:dyDescent="0.25">
      <c r="A20" s="13" t="s">
        <v>393</v>
      </c>
      <c r="B20" s="14" t="s">
        <v>58</v>
      </c>
      <c r="C20" s="74" t="s">
        <v>202</v>
      </c>
      <c r="D20" s="74"/>
      <c r="E20" s="6">
        <v>0</v>
      </c>
    </row>
    <row r="21" spans="1:6" ht="21.6" customHeight="1" x14ac:dyDescent="0.25">
      <c r="A21" s="75"/>
      <c r="B21" s="75"/>
      <c r="C21" s="90" t="s">
        <v>38</v>
      </c>
      <c r="D21" s="90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5" t="s">
        <v>394</v>
      </c>
      <c r="B23" s="115"/>
      <c r="C23" s="115"/>
      <c r="D23" s="115"/>
      <c r="E23" s="115"/>
      <c r="F23" s="15"/>
    </row>
    <row r="24" spans="1:6" ht="21.6" customHeight="1" x14ac:dyDescent="0.25">
      <c r="A24" s="42" t="s">
        <v>4</v>
      </c>
      <c r="B24" s="1" t="s">
        <v>30</v>
      </c>
      <c r="C24" s="73" t="s">
        <v>31</v>
      </c>
      <c r="D24" s="73"/>
      <c r="E24" s="5" t="s">
        <v>32</v>
      </c>
      <c r="F24" s="15"/>
    </row>
    <row r="25" spans="1:6" ht="21.6" customHeight="1" x14ac:dyDescent="0.25">
      <c r="A25" s="13" t="s">
        <v>395</v>
      </c>
      <c r="B25" s="14" t="s">
        <v>35</v>
      </c>
      <c r="C25" s="74" t="s">
        <v>36</v>
      </c>
      <c r="D25" s="74"/>
      <c r="E25" s="6">
        <v>2405</v>
      </c>
    </row>
    <row r="26" spans="1:6" ht="21.6" customHeight="1" x14ac:dyDescent="0.25">
      <c r="A26" s="13" t="s">
        <v>396</v>
      </c>
      <c r="B26" s="14" t="s">
        <v>58</v>
      </c>
      <c r="C26" s="74" t="s">
        <v>202</v>
      </c>
      <c r="D26" s="74"/>
      <c r="E26" s="6">
        <v>0</v>
      </c>
    </row>
    <row r="27" spans="1:6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3" t="s">
        <v>397</v>
      </c>
      <c r="B32" s="83"/>
      <c r="C32" s="83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4" t="s">
        <v>72</v>
      </c>
      <c r="B34" s="84"/>
      <c r="C34" s="84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4" t="s">
        <v>282</v>
      </c>
      <c r="B39" s="84"/>
      <c r="C39" s="84"/>
    </row>
    <row r="40" spans="1:6" ht="21.6" customHeight="1" x14ac:dyDescent="0.25">
      <c r="A40" s="84"/>
      <c r="B40" s="84"/>
      <c r="C40" s="84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4" t="s">
        <v>93</v>
      </c>
      <c r="B47" s="84"/>
      <c r="C47" s="84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4" t="s">
        <v>126</v>
      </c>
      <c r="B65" s="84"/>
      <c r="C65" s="84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4" t="s">
        <v>132</v>
      </c>
      <c r="B70" s="84"/>
      <c r="C70" s="84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311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84" t="s">
        <v>143</v>
      </c>
      <c r="B77" s="84"/>
      <c r="C77" s="84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398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85" t="s">
        <v>152</v>
      </c>
      <c r="B88" s="85"/>
      <c r="C88" s="85" t="s">
        <v>31</v>
      </c>
      <c r="D88" s="85"/>
      <c r="E88" s="28" t="s">
        <v>32</v>
      </c>
      <c r="G88" s="109" t="s">
        <v>335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399</v>
      </c>
      <c r="D89" s="82"/>
      <c r="E89" s="23">
        <v>150</v>
      </c>
      <c r="G89" s="109"/>
      <c r="H89" s="96"/>
    </row>
    <row r="90" spans="1:8" ht="21.6" customHeight="1" x14ac:dyDescent="0.25">
      <c r="A90" s="86"/>
      <c r="B90" s="86"/>
      <c r="C90" s="74" t="s">
        <v>381</v>
      </c>
      <c r="D90" s="74"/>
      <c r="E90" s="23">
        <v>0</v>
      </c>
      <c r="G90" s="109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</row>
    <row r="92" spans="1:8" ht="21.6" customHeight="1" x14ac:dyDescent="0.25">
      <c r="A92" s="86"/>
      <c r="B92" s="86"/>
      <c r="C92" s="117" t="s">
        <v>154</v>
      </c>
      <c r="D92" s="117"/>
      <c r="E92" s="6">
        <f>('October 2025 - December 2025'!E109+E14)-SUM(E89:E91)</f>
        <v>3583.66</v>
      </c>
    </row>
    <row r="93" spans="1:8" ht="21.6" customHeight="1" x14ac:dyDescent="0.25"/>
    <row r="94" spans="1:8" ht="21.6" customHeight="1" x14ac:dyDescent="0.25">
      <c r="A94" s="85" t="s">
        <v>400</v>
      </c>
      <c r="B94" s="85"/>
      <c r="C94" s="85"/>
      <c r="D94" s="85"/>
      <c r="E94" s="85"/>
      <c r="G94" s="37" t="s">
        <v>245</v>
      </c>
      <c r="H94" s="23">
        <v>0</v>
      </c>
    </row>
    <row r="95" spans="1:8" ht="21.6" customHeight="1" x14ac:dyDescent="0.25">
      <c r="A95" s="85" t="s">
        <v>152</v>
      </c>
      <c r="B95" s="85"/>
      <c r="C95" s="85" t="s">
        <v>31</v>
      </c>
      <c r="D95" s="85"/>
      <c r="E95" s="28" t="s">
        <v>32</v>
      </c>
      <c r="G95" s="109" t="s">
        <v>335</v>
      </c>
      <c r="H95" s="96">
        <f>C71-H94</f>
        <v>300</v>
      </c>
    </row>
    <row r="96" spans="1:8" ht="21.6" customHeight="1" x14ac:dyDescent="0.25">
      <c r="A96" s="86" t="s">
        <v>401</v>
      </c>
      <c r="B96" s="86"/>
      <c r="C96" s="74"/>
      <c r="D96" s="74"/>
      <c r="E96" s="6">
        <f>E92</f>
        <v>3583.66</v>
      </c>
      <c r="G96" s="109"/>
      <c r="H96" s="96"/>
    </row>
    <row r="97" spans="1:8" ht="21.6" customHeight="1" x14ac:dyDescent="0.25">
      <c r="A97" s="86" t="s">
        <v>132</v>
      </c>
      <c r="B97" s="86"/>
      <c r="C97" s="74" t="s">
        <v>363</v>
      </c>
      <c r="D97" s="74"/>
      <c r="E97" s="23">
        <v>0</v>
      </c>
      <c r="G97" s="109"/>
      <c r="H97" s="96"/>
    </row>
    <row r="98" spans="1:8" ht="21.6" customHeight="1" x14ac:dyDescent="0.25">
      <c r="A98" s="86"/>
      <c r="B98" s="86"/>
      <c r="C98" s="74" t="s">
        <v>381</v>
      </c>
      <c r="D98" s="74"/>
      <c r="E98" s="23">
        <v>0</v>
      </c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</row>
    <row r="100" spans="1:8" ht="21.6" customHeight="1" x14ac:dyDescent="0.25">
      <c r="A100" s="87"/>
      <c r="B100" s="87"/>
      <c r="C100" s="118" t="s">
        <v>164</v>
      </c>
      <c r="D100" s="118"/>
      <c r="E100" s="6">
        <f>(E21+E96)-SUM(E97:E99)</f>
        <v>4509.66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6" t="s">
        <v>402</v>
      </c>
      <c r="B103" s="116"/>
      <c r="C103" s="116"/>
      <c r="D103" s="116"/>
      <c r="E103" s="116"/>
      <c r="G103" s="37" t="s">
        <v>245</v>
      </c>
      <c r="H103" s="23">
        <v>0</v>
      </c>
    </row>
    <row r="104" spans="1:8" ht="21.6" customHeight="1" x14ac:dyDescent="0.25">
      <c r="A104" s="85" t="s">
        <v>152</v>
      </c>
      <c r="B104" s="85"/>
      <c r="C104" s="85" t="s">
        <v>31</v>
      </c>
      <c r="D104" s="85"/>
      <c r="E104" s="28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403</v>
      </c>
      <c r="B105" s="86"/>
      <c r="C105" s="74"/>
      <c r="D105" s="74"/>
      <c r="E105" s="6">
        <f>E100</f>
        <v>4509.66</v>
      </c>
      <c r="G105" s="109"/>
      <c r="H105" s="96"/>
    </row>
    <row r="106" spans="1:8" ht="21.6" customHeight="1" x14ac:dyDescent="0.25">
      <c r="A106" s="86" t="s">
        <v>132</v>
      </c>
      <c r="B106" s="86"/>
      <c r="C106" s="82" t="s">
        <v>363</v>
      </c>
      <c r="D106" s="82"/>
      <c r="E106" s="23">
        <v>0</v>
      </c>
      <c r="G106" s="109"/>
      <c r="H106" s="96"/>
    </row>
    <row r="107" spans="1:8" ht="21.6" customHeight="1" x14ac:dyDescent="0.25">
      <c r="A107" s="86"/>
      <c r="B107" s="86"/>
      <c r="C107" s="74" t="s">
        <v>381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118" t="s">
        <v>164</v>
      </c>
      <c r="D109" s="118"/>
      <c r="E109" s="6">
        <f>(E27+E105)-SUM(E106:E108)</f>
        <v>5367.66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7" t="s">
        <v>404</v>
      </c>
      <c r="B1" s="67"/>
      <c r="C1" s="67"/>
      <c r="D1" s="67"/>
      <c r="E1" s="67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7845.66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2" t="s">
        <v>23</v>
      </c>
      <c r="B4" s="92"/>
      <c r="C4" s="6">
        <f>SUM(C3)</f>
        <v>7845.66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0" t="s">
        <v>25</v>
      </c>
      <c r="B5" s="90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19" t="s">
        <v>405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0" t="s">
        <v>31</v>
      </c>
      <c r="D9" s="120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406</v>
      </c>
      <c r="B10" s="14" t="s">
        <v>35</v>
      </c>
      <c r="C10" s="74" t="s">
        <v>36</v>
      </c>
      <c r="D10" s="74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407</v>
      </c>
      <c r="B11" s="14" t="s">
        <v>264</v>
      </c>
      <c r="C11" s="82" t="s">
        <v>36</v>
      </c>
      <c r="D11" s="82"/>
      <c r="E11" s="6">
        <v>68</v>
      </c>
    </row>
    <row r="12" spans="1:33" ht="21.6" customHeight="1" x14ac:dyDescent="0.25">
      <c r="A12" s="13" t="s">
        <v>408</v>
      </c>
      <c r="B12" s="14" t="s">
        <v>58</v>
      </c>
      <c r="C12" s="74" t="s">
        <v>202</v>
      </c>
      <c r="D12" s="74"/>
      <c r="E12" s="6">
        <v>0</v>
      </c>
    </row>
    <row r="13" spans="1:33" ht="21.6" customHeight="1" x14ac:dyDescent="0.25">
      <c r="A13" s="75"/>
      <c r="B13" s="75"/>
      <c r="C13" s="90" t="s">
        <v>38</v>
      </c>
      <c r="D13" s="90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19" t="s">
        <v>409</v>
      </c>
      <c r="B15" s="119"/>
      <c r="C15" s="119"/>
      <c r="D15" s="119"/>
      <c r="E15" s="1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0" t="s">
        <v>31</v>
      </c>
      <c r="D16" s="120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410</v>
      </c>
      <c r="B17" s="14" t="s">
        <v>35</v>
      </c>
      <c r="C17" s="74" t="s">
        <v>36</v>
      </c>
      <c r="D17" s="74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411</v>
      </c>
      <c r="B18" s="14" t="s">
        <v>264</v>
      </c>
      <c r="C18" s="82" t="s">
        <v>36</v>
      </c>
      <c r="D18" s="8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412</v>
      </c>
      <c r="B19" s="14" t="s">
        <v>264</v>
      </c>
      <c r="C19" s="82" t="s">
        <v>36</v>
      </c>
      <c r="D19" s="82"/>
      <c r="E19" s="6">
        <v>68</v>
      </c>
    </row>
    <row r="20" spans="1:33" ht="21.6" customHeight="1" x14ac:dyDescent="0.25">
      <c r="A20" s="13" t="s">
        <v>413</v>
      </c>
      <c r="B20" s="14" t="s">
        <v>58</v>
      </c>
      <c r="C20" s="74" t="s">
        <v>202</v>
      </c>
      <c r="D20" s="74"/>
      <c r="E20" s="6">
        <v>0</v>
      </c>
    </row>
    <row r="21" spans="1:33" ht="21.6" customHeight="1" x14ac:dyDescent="0.25">
      <c r="A21" s="75"/>
      <c r="B21" s="75"/>
      <c r="C21" s="90" t="s">
        <v>38</v>
      </c>
      <c r="D21" s="90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19" t="s">
        <v>414</v>
      </c>
      <c r="B23" s="119"/>
      <c r="C23" s="119"/>
      <c r="D23" s="119"/>
      <c r="E23" s="1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0" t="s">
        <v>31</v>
      </c>
      <c r="D24" s="120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415</v>
      </c>
      <c r="B25" s="14" t="s">
        <v>35</v>
      </c>
      <c r="C25" s="74" t="s">
        <v>36</v>
      </c>
      <c r="D25" s="74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416</v>
      </c>
      <c r="B26" s="14" t="s">
        <v>58</v>
      </c>
      <c r="C26" s="74" t="s">
        <v>202</v>
      </c>
      <c r="D26" s="74"/>
      <c r="E26" s="6">
        <v>0</v>
      </c>
    </row>
    <row r="27" spans="1:33" ht="21.6" customHeight="1" x14ac:dyDescent="0.25">
      <c r="A27" s="75"/>
      <c r="B27" s="75"/>
      <c r="C27" s="90" t="s">
        <v>38</v>
      </c>
      <c r="D27" s="90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3" t="s">
        <v>417</v>
      </c>
      <c r="B32" s="83"/>
      <c r="C32" s="83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4" t="s">
        <v>72</v>
      </c>
      <c r="B34" s="84"/>
      <c r="C34" s="84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4" t="s">
        <v>282</v>
      </c>
      <c r="B39" s="84"/>
      <c r="C39" s="84"/>
    </row>
    <row r="40" spans="1:7" ht="21.6" customHeight="1" x14ac:dyDescent="0.25">
      <c r="A40" s="84"/>
      <c r="B40" s="84"/>
      <c r="C40" s="84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4" t="s">
        <v>93</v>
      </c>
      <c r="B47" s="84"/>
      <c r="C47" s="84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4" t="s">
        <v>103</v>
      </c>
      <c r="B51" s="84"/>
      <c r="C51" s="84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4" t="s">
        <v>113</v>
      </c>
      <c r="B56" s="84"/>
      <c r="C56" s="84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4" t="s">
        <v>117</v>
      </c>
      <c r="B59" s="84"/>
      <c r="C59" s="84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84" t="s">
        <v>126</v>
      </c>
      <c r="B65" s="84"/>
      <c r="C65" s="84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84" t="s">
        <v>132</v>
      </c>
      <c r="B70" s="84"/>
      <c r="C70" s="84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84" t="s">
        <v>143</v>
      </c>
      <c r="B77" s="84"/>
      <c r="C77" s="84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418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2" t="s">
        <v>152</v>
      </c>
      <c r="B88" s="112"/>
      <c r="C88" s="112" t="s">
        <v>31</v>
      </c>
      <c r="D88" s="112"/>
      <c r="E88" s="51" t="s">
        <v>32</v>
      </c>
      <c r="G88" s="109" t="s">
        <v>419</v>
      </c>
      <c r="H88" s="96">
        <f>C71-H87</f>
        <v>300</v>
      </c>
    </row>
    <row r="89" spans="1:8" ht="43.15" customHeight="1" x14ac:dyDescent="0.25">
      <c r="A89" s="86" t="s">
        <v>132</v>
      </c>
      <c r="B89" s="86"/>
      <c r="C89" s="82" t="s">
        <v>316</v>
      </c>
      <c r="D89" s="82"/>
      <c r="E89" s="23">
        <v>150</v>
      </c>
      <c r="G89" s="109"/>
      <c r="H89" s="96"/>
    </row>
    <row r="90" spans="1:8" ht="21.6" customHeight="1" x14ac:dyDescent="0.25">
      <c r="A90" s="86"/>
      <c r="B90" s="86"/>
      <c r="C90" s="74" t="s">
        <v>381</v>
      </c>
      <c r="D90" s="74"/>
      <c r="E90" s="23">
        <v>0</v>
      </c>
      <c r="G90" s="109"/>
      <c r="H90" s="96"/>
    </row>
    <row r="91" spans="1:8" ht="21.6" customHeight="1" x14ac:dyDescent="0.25">
      <c r="A91" s="86" t="s">
        <v>153</v>
      </c>
      <c r="B91" s="86"/>
      <c r="C91" s="74"/>
      <c r="D91" s="74"/>
      <c r="E91" s="23">
        <f>C84</f>
        <v>1547</v>
      </c>
      <c r="H91"/>
    </row>
    <row r="92" spans="1:8" ht="21.6" customHeight="1" x14ac:dyDescent="0.25">
      <c r="A92" s="86"/>
      <c r="B92" s="86"/>
      <c r="C92" s="88" t="s">
        <v>154</v>
      </c>
      <c r="D92" s="88"/>
      <c r="E92" s="6">
        <f>('January 2026 - March 2026'!E109+E13)-SUM(E89:E91)</f>
        <v>6143.66</v>
      </c>
      <c r="H92"/>
    </row>
    <row r="93" spans="1:8" ht="21.6" customHeight="1" x14ac:dyDescent="0.25">
      <c r="H93"/>
    </row>
    <row r="94" spans="1:8" ht="21.6" customHeight="1" x14ac:dyDescent="0.25">
      <c r="A94" s="114" t="s">
        <v>420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2" t="s">
        <v>152</v>
      </c>
      <c r="B95" s="112"/>
      <c r="C95" s="112" t="s">
        <v>31</v>
      </c>
      <c r="D95" s="112"/>
      <c r="E95" s="51" t="s">
        <v>32</v>
      </c>
      <c r="G95" s="109" t="s">
        <v>335</v>
      </c>
      <c r="H95" s="96">
        <f>C71-H94</f>
        <v>300</v>
      </c>
    </row>
    <row r="96" spans="1:8" ht="21.6" customHeight="1" x14ac:dyDescent="0.25">
      <c r="A96" s="86" t="s">
        <v>421</v>
      </c>
      <c r="B96" s="86"/>
      <c r="C96" s="74"/>
      <c r="D96" s="74"/>
      <c r="E96" s="6">
        <f>E92</f>
        <v>6143.66</v>
      </c>
      <c r="G96" s="109"/>
      <c r="H96" s="96"/>
    </row>
    <row r="97" spans="1:8" ht="43.15" customHeight="1" x14ac:dyDescent="0.25">
      <c r="A97" s="86" t="s">
        <v>132</v>
      </c>
      <c r="B97" s="86"/>
      <c r="C97" s="82" t="s">
        <v>422</v>
      </c>
      <c r="D97" s="82"/>
      <c r="E97" s="23">
        <v>150</v>
      </c>
      <c r="G97" s="109"/>
      <c r="H97" s="96"/>
    </row>
    <row r="98" spans="1:8" ht="21.6" customHeight="1" x14ac:dyDescent="0.25">
      <c r="A98" s="86"/>
      <c r="B98" s="86"/>
      <c r="C98" s="74" t="s">
        <v>381</v>
      </c>
      <c r="D98" s="74"/>
      <c r="E98" s="23">
        <v>0</v>
      </c>
      <c r="H98"/>
    </row>
    <row r="99" spans="1:8" ht="21.6" customHeight="1" x14ac:dyDescent="0.25">
      <c r="A99" s="86" t="s">
        <v>153</v>
      </c>
      <c r="B99" s="86"/>
      <c r="C99" s="74"/>
      <c r="D99" s="74"/>
      <c r="E99" s="23">
        <f>C84</f>
        <v>1547</v>
      </c>
      <c r="H99"/>
    </row>
    <row r="100" spans="1:8" ht="21.6" customHeight="1" x14ac:dyDescent="0.25">
      <c r="A100" s="87"/>
      <c r="B100" s="87"/>
      <c r="C100" s="90" t="s">
        <v>164</v>
      </c>
      <c r="D100" s="90"/>
      <c r="E100" s="6">
        <f>(E21+E96)-SUM(E97:E99)</f>
        <v>6987.66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4" t="s">
        <v>423</v>
      </c>
      <c r="B103" s="114"/>
      <c r="C103" s="114"/>
      <c r="D103" s="114"/>
      <c r="E103" s="114"/>
      <c r="G103" s="37" t="s">
        <v>245</v>
      </c>
      <c r="H103" s="23">
        <v>0</v>
      </c>
    </row>
    <row r="104" spans="1:8" ht="21.6" customHeight="1" x14ac:dyDescent="0.25">
      <c r="A104" s="112" t="s">
        <v>152</v>
      </c>
      <c r="B104" s="112"/>
      <c r="C104" s="112" t="s">
        <v>31</v>
      </c>
      <c r="D104" s="112"/>
      <c r="E104" s="51" t="s">
        <v>32</v>
      </c>
      <c r="G104" s="109" t="s">
        <v>335</v>
      </c>
      <c r="H104" s="96">
        <f>C71-H103</f>
        <v>300</v>
      </c>
    </row>
    <row r="105" spans="1:8" ht="21.6" customHeight="1" x14ac:dyDescent="0.25">
      <c r="A105" s="86" t="s">
        <v>424</v>
      </c>
      <c r="B105" s="86"/>
      <c r="C105" s="74"/>
      <c r="D105" s="74"/>
      <c r="E105" s="6">
        <f>E100</f>
        <v>6987.66</v>
      </c>
      <c r="G105" s="109"/>
      <c r="H105" s="96"/>
    </row>
    <row r="106" spans="1:8" ht="21.6" customHeight="1" x14ac:dyDescent="0.25">
      <c r="A106" s="86" t="s">
        <v>132</v>
      </c>
      <c r="B106" s="86"/>
      <c r="C106" s="74" t="s">
        <v>363</v>
      </c>
      <c r="D106" s="74"/>
      <c r="E106" s="23">
        <v>0</v>
      </c>
      <c r="G106" s="109"/>
      <c r="H106" s="96"/>
    </row>
    <row r="107" spans="1:8" ht="21.6" customHeight="1" x14ac:dyDescent="0.25">
      <c r="A107" s="86"/>
      <c r="B107" s="86"/>
      <c r="C107" s="74" t="s">
        <v>381</v>
      </c>
      <c r="D107" s="74"/>
      <c r="E107" s="23">
        <v>0</v>
      </c>
    </row>
    <row r="108" spans="1:8" ht="21.6" customHeight="1" x14ac:dyDescent="0.25">
      <c r="A108" s="86" t="s">
        <v>153</v>
      </c>
      <c r="B108" s="86"/>
      <c r="C108" s="74"/>
      <c r="D108" s="74"/>
      <c r="E108" s="23">
        <f>C84</f>
        <v>1547</v>
      </c>
    </row>
    <row r="109" spans="1:8" ht="21.6" customHeight="1" x14ac:dyDescent="0.25">
      <c r="A109" s="86"/>
      <c r="B109" s="86"/>
      <c r="C109" s="90" t="s">
        <v>164</v>
      </c>
      <c r="D109" s="90"/>
      <c r="E109" s="6">
        <f>(E27+E105)-SUM(E106:E108)</f>
        <v>7845.66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2024-12-02T14:36:54Z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