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5E7C04EB-886B-46EA-956C-C6D74584D5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iw8YORLM0X7wgYWvV1rSQRho1R8Q=="/>
    </ext>
  </extLst>
</workbook>
</file>

<file path=xl/calcChain.xml><?xml version="1.0" encoding="utf-8"?>
<calcChain xmlns="http://schemas.openxmlformats.org/spreadsheetml/2006/main">
  <c r="I62" i="1" l="1"/>
  <c r="I61" i="1"/>
  <c r="I60" i="1"/>
  <c r="I59" i="1"/>
  <c r="I41" i="1"/>
  <c r="I40" i="1"/>
  <c r="I39" i="1"/>
  <c r="I38" i="1"/>
  <c r="I37" i="1"/>
  <c r="I36" i="1"/>
  <c r="I35" i="1"/>
  <c r="I34" i="1"/>
  <c r="I33" i="1"/>
  <c r="C81" i="12"/>
  <c r="C73" i="12"/>
  <c r="C67" i="12"/>
  <c r="C62" i="12"/>
  <c r="C56" i="12"/>
  <c r="C53" i="12"/>
  <c r="C48" i="12"/>
  <c r="C44" i="12"/>
  <c r="C35" i="12"/>
  <c r="C74" i="12" s="1"/>
  <c r="C82" i="12" s="1"/>
  <c r="E24" i="12"/>
  <c r="E18" i="12"/>
  <c r="E12" i="12"/>
  <c r="C81" i="11"/>
  <c r="C73" i="11"/>
  <c r="C67" i="11"/>
  <c r="C62" i="11"/>
  <c r="C56" i="11"/>
  <c r="C53" i="11"/>
  <c r="C48" i="11"/>
  <c r="C44" i="11"/>
  <c r="C35" i="11"/>
  <c r="C74" i="11" s="1"/>
  <c r="C82" i="11" s="1"/>
  <c r="E24" i="11"/>
  <c r="E18" i="11"/>
  <c r="E12" i="11"/>
  <c r="C81" i="10"/>
  <c r="C73" i="10"/>
  <c r="C67" i="10"/>
  <c r="C62" i="10"/>
  <c r="C56" i="10"/>
  <c r="C53" i="10"/>
  <c r="C48" i="10"/>
  <c r="C44" i="10"/>
  <c r="C35" i="10"/>
  <c r="E24" i="10"/>
  <c r="E18" i="10"/>
  <c r="E12" i="10"/>
  <c r="I51" i="1"/>
  <c r="C5" i="2" s="1"/>
  <c r="C5" i="3" s="1"/>
  <c r="C5" i="4" s="1"/>
  <c r="C5" i="5" s="1"/>
  <c r="C5" i="6" s="1"/>
  <c r="C5" i="7" s="1"/>
  <c r="C5" i="8" s="1"/>
  <c r="C5" i="9" s="1"/>
  <c r="C5" i="10" s="1"/>
  <c r="C5" i="11" s="1"/>
  <c r="C5" i="12" s="1"/>
  <c r="I50" i="1"/>
  <c r="C98" i="1"/>
  <c r="C12" i="1" s="1"/>
  <c r="E26" i="2"/>
  <c r="E13" i="2"/>
  <c r="C62" i="8"/>
  <c r="C62" i="7"/>
  <c r="C62" i="3"/>
  <c r="C62" i="9"/>
  <c r="C62" i="6"/>
  <c r="C62" i="5"/>
  <c r="C62" i="4"/>
  <c r="C72" i="2"/>
  <c r="C78" i="1"/>
  <c r="C81" i="9"/>
  <c r="C73" i="9"/>
  <c r="C67" i="9"/>
  <c r="C56" i="9"/>
  <c r="C53" i="9"/>
  <c r="C48" i="9"/>
  <c r="C44" i="9"/>
  <c r="C35" i="9"/>
  <c r="E24" i="9"/>
  <c r="E18" i="9"/>
  <c r="E12" i="9"/>
  <c r="C81" i="8"/>
  <c r="C73" i="8"/>
  <c r="C67" i="8"/>
  <c r="C56" i="8"/>
  <c r="C53" i="8"/>
  <c r="C48" i="8"/>
  <c r="C44" i="8"/>
  <c r="C35" i="8"/>
  <c r="E24" i="8"/>
  <c r="E18" i="8"/>
  <c r="E12" i="8"/>
  <c r="C81" i="7"/>
  <c r="C73" i="7"/>
  <c r="C67" i="7"/>
  <c r="C56" i="7"/>
  <c r="C53" i="7"/>
  <c r="C48" i="7"/>
  <c r="C44" i="7"/>
  <c r="C35" i="7"/>
  <c r="E24" i="7"/>
  <c r="E18" i="7"/>
  <c r="E12" i="7"/>
  <c r="E24" i="6"/>
  <c r="E18" i="6"/>
  <c r="E12" i="6"/>
  <c r="E24" i="5"/>
  <c r="E18" i="5"/>
  <c r="E12" i="5"/>
  <c r="E24" i="4"/>
  <c r="E18" i="4"/>
  <c r="E12" i="4"/>
  <c r="E39" i="1"/>
  <c r="E105" i="1"/>
  <c r="F11" i="1"/>
  <c r="E24" i="3"/>
  <c r="E18" i="3"/>
  <c r="E12" i="3"/>
  <c r="C77" i="2"/>
  <c r="C44" i="6"/>
  <c r="C44" i="5"/>
  <c r="C44" i="4"/>
  <c r="C44" i="3"/>
  <c r="C54" i="2"/>
  <c r="C91" i="2" s="1"/>
  <c r="C92" i="2" s="1"/>
  <c r="C81" i="6"/>
  <c r="E25" i="1"/>
  <c r="C73" i="6"/>
  <c r="C67" i="6"/>
  <c r="C56" i="6"/>
  <c r="C53" i="6"/>
  <c r="C48" i="6"/>
  <c r="C35" i="6"/>
  <c r="C73" i="5"/>
  <c r="C67" i="5"/>
  <c r="C56" i="5"/>
  <c r="C53" i="5"/>
  <c r="C48" i="5"/>
  <c r="C35" i="5"/>
  <c r="C73" i="4"/>
  <c r="C67" i="4"/>
  <c r="C56" i="4"/>
  <c r="C53" i="4"/>
  <c r="C48" i="4"/>
  <c r="C35" i="4"/>
  <c r="E34" i="2"/>
  <c r="C73" i="3"/>
  <c r="C67" i="3"/>
  <c r="C56" i="3"/>
  <c r="C53" i="3"/>
  <c r="C48" i="3"/>
  <c r="C35" i="3"/>
  <c r="C83" i="2"/>
  <c r="C66" i="2"/>
  <c r="C63" i="2"/>
  <c r="C58" i="2"/>
  <c r="C45" i="2"/>
  <c r="C11" i="1"/>
  <c r="C89" i="1"/>
  <c r="C83" i="1"/>
  <c r="C69" i="1"/>
  <c r="C72" i="1"/>
  <c r="E18" i="1"/>
  <c r="C64" i="1"/>
  <c r="C52" i="1"/>
  <c r="C60" i="1"/>
  <c r="E103" i="12" l="1"/>
  <c r="E95" i="12"/>
  <c r="E88" i="12"/>
  <c r="C74" i="10"/>
  <c r="C82" i="10" s="1"/>
  <c r="E88" i="10" s="1"/>
  <c r="E103" i="11"/>
  <c r="E95" i="11"/>
  <c r="E88" i="11"/>
  <c r="E103" i="10"/>
  <c r="E95" i="10"/>
  <c r="C74" i="9"/>
  <c r="C82" i="9" s="1"/>
  <c r="E88" i="9" s="1"/>
  <c r="C81" i="3"/>
  <c r="C74" i="4"/>
  <c r="C82" i="4" s="1"/>
  <c r="E104" i="4" s="1"/>
  <c r="C74" i="6"/>
  <c r="C82" i="6" s="1"/>
  <c r="E103" i="6" s="1"/>
  <c r="C74" i="5"/>
  <c r="C82" i="5" s="1"/>
  <c r="C81" i="4"/>
  <c r="C84" i="2"/>
  <c r="C93" i="2" s="1"/>
  <c r="E109" i="2" s="1"/>
  <c r="C90" i="1"/>
  <c r="C99" i="1" s="1"/>
  <c r="E136" i="1" s="1"/>
  <c r="I53" i="1" l="1"/>
  <c r="E95" i="9"/>
  <c r="E103" i="9"/>
  <c r="E88" i="5"/>
  <c r="E95" i="5"/>
  <c r="E96" i="4"/>
  <c r="E89" i="4"/>
  <c r="E88" i="6"/>
  <c r="E95" i="6"/>
  <c r="E103" i="5"/>
  <c r="C81" i="5"/>
  <c r="E104" i="1"/>
  <c r="E116" i="1"/>
  <c r="E123" i="2"/>
  <c r="E133" i="2"/>
  <c r="E109" i="1"/>
  <c r="I52" i="1" l="1"/>
  <c r="E117" i="1"/>
  <c r="E122" i="1" s="1"/>
  <c r="E137" i="1" s="1"/>
  <c r="I5" i="1" l="1"/>
  <c r="I54" i="1"/>
  <c r="I55" i="1"/>
  <c r="C3" i="2"/>
  <c r="C4" i="2" s="1"/>
  <c r="I4" i="1"/>
  <c r="I56" i="1" l="1"/>
  <c r="I57" i="1" l="1"/>
  <c r="I58" i="1" l="1"/>
  <c r="C74" i="3"/>
  <c r="C82" i="3" s="1"/>
  <c r="E98" i="3" s="1"/>
  <c r="E90" i="3" l="1"/>
  <c r="E107" i="3"/>
  <c r="C74" i="7" l="1"/>
  <c r="C82" i="7" s="1"/>
  <c r="E103" i="7" s="1"/>
  <c r="E88" i="7" l="1"/>
  <c r="E95" i="7"/>
  <c r="C74" i="8" l="1"/>
  <c r="C82" i="8" s="1"/>
  <c r="E95" i="8" s="1"/>
  <c r="E103" i="8" l="1"/>
  <c r="E88" i="8"/>
  <c r="E110" i="2"/>
  <c r="E114" i="2" s="1"/>
  <c r="E124" i="2" s="1"/>
  <c r="I6" i="1" l="1"/>
  <c r="I7" i="1"/>
  <c r="E129" i="2"/>
  <c r="E134" i="2" s="1"/>
  <c r="E91" i="3" l="1"/>
  <c r="C3" i="3"/>
  <c r="C4" i="3" s="1"/>
  <c r="I8" i="1"/>
  <c r="E87" i="3"/>
  <c r="E95" i="3" l="1"/>
  <c r="E99" i="3" s="1"/>
  <c r="I9" i="1"/>
  <c r="I10" i="1" l="1"/>
  <c r="E104" i="3"/>
  <c r="E108" i="3" s="1"/>
  <c r="E90" i="4" l="1"/>
  <c r="I11" i="1"/>
  <c r="C3" i="4"/>
  <c r="C4" i="4" s="1"/>
  <c r="I12" i="1" l="1"/>
  <c r="E94" i="4"/>
  <c r="E97" i="4" s="1"/>
  <c r="I13" i="1" l="1"/>
  <c r="E102" i="4"/>
  <c r="E105" i="4" s="1"/>
  <c r="I14" i="1" l="1"/>
  <c r="C3" i="5"/>
  <c r="C4" i="5" s="1"/>
  <c r="E89" i="5"/>
  <c r="I15" i="1" l="1"/>
  <c r="E93" i="5"/>
  <c r="E96" i="5" s="1"/>
  <c r="E101" i="5" l="1"/>
  <c r="E104" i="5" s="1"/>
  <c r="I16" i="1"/>
  <c r="C3" i="6" l="1"/>
  <c r="C4" i="6" s="1"/>
  <c r="I17" i="1"/>
  <c r="E89" i="6"/>
  <c r="E93" i="6" l="1"/>
  <c r="E96" i="6" s="1"/>
  <c r="I18" i="1"/>
  <c r="E101" i="6" l="1"/>
  <c r="E104" i="6" s="1"/>
  <c r="I19" i="1"/>
  <c r="C3" i="7" l="1"/>
  <c r="C4" i="7" s="1"/>
  <c r="E89" i="7"/>
  <c r="I20" i="1"/>
  <c r="E93" i="7" l="1"/>
  <c r="E96" i="7" s="1"/>
  <c r="I21" i="1"/>
  <c r="I22" i="1" l="1"/>
  <c r="E101" i="7"/>
  <c r="E104" i="7" s="1"/>
  <c r="E89" i="8" l="1"/>
  <c r="I23" i="1"/>
  <c r="C3" i="8"/>
  <c r="C4" i="8" s="1"/>
  <c r="I25" i="1" l="1"/>
  <c r="E93" i="8"/>
  <c r="E96" i="8" s="1"/>
  <c r="I26" i="1" l="1"/>
  <c r="E101" i="8"/>
  <c r="E104" i="8" s="1"/>
  <c r="C3" i="12" l="1"/>
  <c r="C4" i="12" s="1"/>
  <c r="E89" i="12"/>
  <c r="E93" i="12" s="1"/>
  <c r="E96" i="12" s="1"/>
  <c r="E101" i="12" s="1"/>
  <c r="E104" i="12" s="1"/>
  <c r="C3" i="11"/>
  <c r="C4" i="11" s="1"/>
  <c r="C3" i="10"/>
  <c r="C4" i="10" s="1"/>
  <c r="E89" i="11"/>
  <c r="E93" i="11" s="1"/>
  <c r="E96" i="11" s="1"/>
  <c r="E101" i="11" s="1"/>
  <c r="E104" i="11" s="1"/>
  <c r="E89" i="10"/>
  <c r="E93" i="10" s="1"/>
  <c r="E96" i="10" s="1"/>
  <c r="E101" i="10" s="1"/>
  <c r="E104" i="10" s="1"/>
  <c r="E89" i="9"/>
  <c r="I27" i="1"/>
  <c r="C3" i="9"/>
  <c r="C4" i="9" s="1"/>
  <c r="I28" i="1" l="1"/>
  <c r="E93" i="9"/>
  <c r="E96" i="9" s="1"/>
  <c r="E101" i="9" l="1"/>
  <c r="E104" i="9" s="1"/>
  <c r="I32" i="1" s="1"/>
  <c r="I29" i="1"/>
</calcChain>
</file>

<file path=xl/sharedStrings.xml><?xml version="1.0" encoding="utf-8"?>
<sst xmlns="http://schemas.openxmlformats.org/spreadsheetml/2006/main" count="1797" uniqueCount="415">
  <si>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</si>
  <si>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</si>
  <si>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</si>
  <si>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</si>
  <si>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</si>
  <si>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</si>
  <si>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</si>
  <si>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</si>
  <si>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</si>
  <si>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</si>
  <si>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</si>
  <si>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</si>
  <si>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</si>
  <si>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</si>
  <si>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</si>
  <si>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</si>
  <si>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</si>
  <si>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</si>
  <si>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</si>
  <si>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</si>
  <si>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</si>
  <si>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</si>
  <si>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</si>
  <si>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</si>
  <si>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</si>
  <si>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</si>
  <si>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</si>
  <si>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</si>
  <si>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</si>
  <si>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</si>
  <si>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5" type="noConversion"/>
  </si>
  <si>
    <t>Other Expense</t>
    <phoneticPr fontId="25" type="noConversion"/>
  </si>
  <si>
    <t>Total Payment</t>
    <phoneticPr fontId="25" type="noConversion"/>
  </si>
  <si>
    <t>Total Donation</t>
    <phoneticPr fontId="25" type="noConversion"/>
  </si>
  <si>
    <t>Total Insurance</t>
    <phoneticPr fontId="25" type="noConversion"/>
  </si>
  <si>
    <t>House Expense</t>
    <phoneticPr fontId="25" type="noConversion"/>
  </si>
  <si>
    <t>Total House Expense</t>
    <phoneticPr fontId="25" type="noConversion"/>
  </si>
  <si>
    <t>Description</t>
    <phoneticPr fontId="25" type="noConversion"/>
  </si>
  <si>
    <t>Principal</t>
    <phoneticPr fontId="25" type="noConversion"/>
  </si>
  <si>
    <t>Bank Cheque For Inland Revenue</t>
    <phoneticPr fontId="25" type="noConversion"/>
  </si>
  <si>
    <t>Fixed Expense</t>
    <phoneticPr fontId="25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</si>
  <si>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5" type="noConversion"/>
  </si>
  <si>
    <t>Other Stuff</t>
    <phoneticPr fontId="25" type="noConversion"/>
  </si>
  <si>
    <t>Total Other Expense</t>
    <phoneticPr fontId="25" type="noConversion"/>
  </si>
  <si>
    <t>Debts</t>
    <phoneticPr fontId="25" type="noConversion"/>
  </si>
  <si>
    <t>Total Debts</t>
    <phoneticPr fontId="25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</si>
  <si>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</si>
  <si>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</si>
  <si>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</si>
  <si>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</si>
  <si>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</si>
  <si>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</si>
  <si>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</si>
  <si>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</si>
  <si>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</si>
  <si>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</si>
  <si>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</si>
  <si>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</si>
  <si>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</si>
  <si>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</si>
  <si>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</si>
  <si>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</si>
  <si>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</si>
  <si>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</si>
  <si>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</si>
  <si>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</si>
  <si>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</si>
  <si>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</si>
  <si>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</si>
  <si>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</si>
  <si>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</si>
  <si>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</si>
  <si>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</si>
  <si>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</si>
  <si>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</si>
  <si>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</si>
  <si>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</si>
  <si>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</si>
  <si>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</si>
  <si>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</si>
  <si>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</si>
  <si>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</si>
  <si>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</si>
  <si>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</si>
  <si>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</si>
  <si>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</si>
  <si>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</si>
  <si>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</si>
  <si>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</si>
  <si>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</si>
  <si>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</si>
  <si>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</si>
  <si>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</si>
  <si>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</si>
  <si>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</si>
  <si>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</si>
  <si>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</si>
  <si>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</si>
  <si>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</si>
  <si>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</si>
  <si>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</si>
  <si>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</si>
  <si>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</si>
  <si>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</si>
  <si>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</si>
  <si>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</si>
  <si>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</si>
  <si>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</si>
  <si>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</si>
  <si>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</si>
  <si>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</si>
  <si>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</si>
  <si>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</si>
  <si>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</si>
  <si>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</si>
  <si>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</si>
  <si>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</si>
  <si>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</si>
  <si>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</si>
  <si>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</si>
  <si>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</si>
  <si>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</si>
  <si>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</si>
  <si>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</si>
  <si>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</si>
  <si>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</si>
  <si>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</si>
  <si>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</si>
  <si>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</si>
  <si>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</si>
  <si>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</si>
  <si>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</si>
  <si>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</si>
  <si>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</si>
  <si>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</si>
  <si>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</si>
  <si>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</si>
  <si>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</si>
  <si>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</si>
  <si>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</si>
  <si>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</si>
  <si>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</si>
  <si>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</si>
  <si>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</si>
  <si>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</si>
  <si>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</si>
  <si>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</si>
  <si>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</si>
  <si>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</si>
  <si>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</si>
  <si>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</si>
  <si>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Comming September 20th 2024 to October 19th 2024</t>
  </si>
  <si>
    <t>Debts Or Credits For the Comming October 20th 2024 to November 19th 2024</t>
  </si>
  <si>
    <t>Debts Or Credits For the Coming November 20th 2024 to December 19th 2024</t>
  </si>
  <si>
    <t>Debts Or Credits For the Comming December 20th 2024 to January 19th 2025</t>
  </si>
  <si>
    <t>Debts Or Credits For the Comming January 20th 2025 to February 19th 2025</t>
  </si>
  <si>
    <t>Debts Or Credits For the Coming February 20th 2025 to March 19th 2025</t>
  </si>
  <si>
    <t>Debts Or Credits For the Comming March 20th 2025 to April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</si>
  <si>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</si>
  <si>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</si>
  <si>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</si>
  <si>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July 20th 2025 to August 19th 2025</t>
  </si>
  <si>
    <t>Debts Or Credits For the Comming September 20th 2025 to October 19th 2025</t>
  </si>
  <si>
    <t>Debts Or Credits For the Coming August 20th 2025 to September 19th September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</si>
  <si>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</si>
  <si>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</si>
  <si>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</si>
  <si>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</si>
  <si>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</si>
  <si>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</si>
  <si>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</si>
  <si>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</si>
  <si>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</si>
  <si>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</si>
  <si>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</si>
  <si>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</si>
  <si>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</si>
  <si>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</si>
  <si>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</si>
  <si>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</si>
  <si>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</si>
  <si>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September 20th 2024 to October 19th 2024</t>
  </si>
  <si>
    <t>October 20th 2024 to November 19th 2024</t>
  </si>
  <si>
    <t>November 20th 2024 to December 19th 2024</t>
  </si>
  <si>
    <t>December 20th 2024 to January 19th 2025</t>
  </si>
  <si>
    <t>January 20th 2025 to February 19th 2025</t>
  </si>
  <si>
    <t>February 20th 2025 to March 19th 2025</t>
  </si>
  <si>
    <t>March 20th 2025 to April 19th 2025</t>
  </si>
  <si>
    <t>April 20th 2025 to May 19th 2025</t>
  </si>
  <si>
    <t>May 20th 2025 to June 19th 2025</t>
  </si>
  <si>
    <t>June 20th 2025 to July 19th 2025</t>
  </si>
  <si>
    <t>July 20th 2025 to August 19th 2025</t>
  </si>
  <si>
    <t>August 20th 2025 to September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</si>
  <si>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</si>
  <si>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</si>
  <si>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</si>
  <si>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</si>
  <si>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</si>
  <si>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</si>
  <si>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</si>
  <si>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</si>
  <si>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</si>
  <si>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</si>
  <si>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</si>
  <si>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</si>
  <si>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</si>
  <si>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</si>
  <si>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</si>
  <si>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</si>
  <si>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</si>
  <si>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</si>
  <si>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</si>
  <si>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</si>
  <si>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</si>
  <si>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</si>
  <si>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</si>
  <si>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</si>
  <si>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</si>
  <si>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</si>
  <si>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</si>
  <si>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</si>
  <si>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</si>
  <si>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</si>
  <si>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</si>
  <si>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</si>
  <si>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</si>
  <si>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</si>
  <si>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</si>
  <si>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</si>
  <si>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Debts Or Credits For the Comming October 20th 2025 to November 19th 2025</t>
  </si>
  <si>
    <t>Debts Or Credits For the Coming November 20th 2025 to December 19th December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</si>
  <si>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</si>
  <si>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</si>
  <si>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</si>
  <si>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</si>
  <si>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</si>
  <si>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</si>
  <si>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</si>
  <si>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</si>
  <si>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</si>
  <si>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</si>
  <si>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</si>
  <si>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</si>
  <si>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</si>
  <si>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</si>
  <si>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</si>
  <si>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</si>
  <si>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</si>
  <si>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</si>
  <si>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</si>
  <si>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</si>
  <si>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</si>
  <si>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</si>
  <si>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</si>
  <si>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October 20th 2025 to November 19th 2025</t>
  </si>
  <si>
    <t>November 20th 2025 to December 19th 2025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</si>
  <si>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</si>
  <si>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</si>
  <si>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</si>
  <si>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</si>
  <si>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</si>
  <si>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</si>
  <si>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Debts Or Credits For the Coming Feburary 20th 2026 to March 19th March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</si>
  <si>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</si>
  <si>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</si>
  <si>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</si>
  <si>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</si>
  <si>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</si>
  <si>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</si>
  <si>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</si>
  <si>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</si>
  <si>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</si>
  <si>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</si>
  <si>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April 20th 2026 to May 19th 2026</t>
  </si>
  <si>
    <t>Debts Or Credits For the Coming May 20th 2026 to June 19th June 2026</t>
  </si>
  <si>
    <t>Debts Or Credits For the Comming June 20th 2026 to July 19th 2026</t>
  </si>
  <si>
    <t>April 20th 2026 to May 19th 2026</t>
  </si>
  <si>
    <t>May 20th 2026 to June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</si>
  <si>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</si>
  <si>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</si>
  <si>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</si>
  <si>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</si>
  <si>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</si>
  <si>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</si>
  <si>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</si>
  <si>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</si>
  <si>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</si>
  <si>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</si>
  <si>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</si>
  <si>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</si>
  <si>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</si>
  <si>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</si>
  <si>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</si>
  <si>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</si>
  <si>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$35 for Hair Cut plus Color treatment per month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</si>
  <si>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</si>
  <si>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</si>
  <si>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</si>
  <si>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</si>
  <si>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</si>
  <si>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</si>
  <si>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</si>
  <si>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Broadband</t>
  </si>
  <si>
    <t>Switch to China Mobile Broadband</t>
  </si>
  <si>
    <t>1st September 2024</t>
  </si>
  <si>
    <t>Deduct the Cigarette to 20 Packets</t>
  </si>
  <si>
    <t>20 Packets</t>
  </si>
  <si>
    <t>December 20th 2026 Revenue / Defered Debts Or Expenses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</si>
  <si>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</si>
  <si>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</si>
  <si>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</si>
  <si>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</si>
  <si>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</si>
  <si>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>September 20th to October 19th 2024 Revenue / Defered Debts Or Expenses</t>
  </si>
  <si>
    <t>October 20th to November 19th 2024 Revenue / Defered Debts Or Expenses</t>
  </si>
  <si>
    <t xml:space="preserve"> November 20th to December 19th 2024 Revenue / Defered Debts Or Expenses</t>
  </si>
  <si>
    <t>January 20th to February 19th 2025 Revenue / Defered Debts Or Expenses</t>
  </si>
  <si>
    <t>Februrary 20th to March 19th 2025 Revenue / Defered Debts Or Expenses</t>
  </si>
  <si>
    <t>March 20th to April 19th 2025 Revenue / Defered Debts Or Expenses</t>
  </si>
  <si>
    <t>April 20th to May 19th 2025 Revenue / Defered Debts Or Expenses</t>
  </si>
  <si>
    <t>May 20th to June 19th 2025 Revenue / Defered Debts Or Expenses</t>
  </si>
  <si>
    <t>June 20th to July 19th 2025 Revenue / Defered Debts Or Expenses</t>
  </si>
  <si>
    <t>July 20th to August 19th 2025 Revenue / Defered Debts Or Expenses</t>
  </si>
  <si>
    <t>August 20th to September 19th 2025 Revenue / Defered Debts Or Expenses</t>
  </si>
  <si>
    <t>September 20th to October 19th 2025 Revenue / Defered Debts Or Expenses</t>
  </si>
  <si>
    <t>October 20th to November 19th 2025 Revenue / Defered Debts Or Expenses</t>
  </si>
  <si>
    <t>November 20th to December 19th 2025 Revenue / Defered Debts Or Expenses</t>
  </si>
  <si>
    <t>December 20th 2025 to January 19th 2026 Revenue / Defered Debts Or Expenses</t>
  </si>
  <si>
    <t>January 20th to February 19th 2026 Revenue / Defered Debts Or Expenses</t>
  </si>
  <si>
    <t>February 20th to March 19th 2026 Revenue / Defered Debts Or Expenses</t>
  </si>
  <si>
    <t>March 20th to April 19th 2026 Revenue / Defered Debts Or Expenses</t>
  </si>
  <si>
    <t>April 20th  to May 19th 2026 Revenue / Defered Debts Or Expenses</t>
  </si>
  <si>
    <t>May 20th to June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</si>
  <si>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</si>
  <si>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</si>
  <si>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</si>
  <si>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</si>
  <si>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</si>
  <si>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</si>
  <si>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</si>
  <si>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</si>
  <si>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Citic Ka Wah Bank</t>
  </si>
  <si>
    <t>Installment For 30 Months Including Interest</t>
  </si>
  <si>
    <t>8. Balance with the Total Asset</t>
  </si>
  <si>
    <r>
      <t xml:space="preserve">3. Payback All to Mom - </t>
    </r>
    <r>
      <rPr>
        <b/>
        <sz val="11"/>
        <color rgb="FFFF0000"/>
        <rFont val="Calibri"/>
        <family val="2"/>
      </rPr>
      <t>Last Payment</t>
    </r>
  </si>
  <si>
    <t xml:space="preserve">Citic Ka Wah </t>
  </si>
  <si>
    <t>Citic Ka Wah</t>
  </si>
  <si>
    <t>Borrowed $15000 from Citic Ka Wah</t>
  </si>
  <si>
    <t>7. Buy Microsoft Surface 13.8 Inches Laptop Plus Office 365</t>
  </si>
  <si>
    <t>3. Citic Ka Wah Installment #1/30</t>
  </si>
  <si>
    <t>2. Citic Ka Wah Installment #2/30</t>
  </si>
  <si>
    <t>2. Citic Ka Wah Installment #3/30</t>
  </si>
  <si>
    <t>2. Citic Ka Wah Installment #4/30</t>
  </si>
  <si>
    <t>1. Citic Ka Wah Installment #5/30</t>
  </si>
  <si>
    <t>1. Citic Ka Wah Installment #6/30</t>
  </si>
  <si>
    <t>1. Citic Ka Wah Installment #7/30</t>
  </si>
  <si>
    <t>1. Citic Ka Wah Installment #8/30</t>
  </si>
  <si>
    <t>1. Citic Ka Wah Installment #9/30</t>
  </si>
  <si>
    <t>1. Citic Ka Wah Installment #10/30</t>
  </si>
  <si>
    <t>1.Citic Ka Wah Installment #11/30</t>
  </si>
  <si>
    <t>1. Citic Ka Wah Installment #12/30</t>
  </si>
  <si>
    <t>1. Citic Ka Wah Installment #13/30</t>
  </si>
  <si>
    <t>1. Citic Ka Wah Installment #14/30</t>
  </si>
  <si>
    <t>1. Citic Ka Wah Installment #15/30</t>
  </si>
  <si>
    <t>1. Citic Ka Wah Installment #16/30</t>
  </si>
  <si>
    <t>1. Citic Ka Wah Installment #17/30</t>
  </si>
  <si>
    <t>1. Citic Ka Wah Installment #18/30</t>
  </si>
  <si>
    <t>1. Citic Ka Wah Installment #19/30</t>
  </si>
  <si>
    <t>1. Citic Ka Wah Installment #20/30</t>
  </si>
  <si>
    <t>1. Citic Ka Wah Installment #21/30</t>
  </si>
  <si>
    <t>1. Citic Ka Wah Installment #22/30</t>
  </si>
  <si>
    <t>1. Citic Ka Wah Installment #23/30</t>
  </si>
  <si>
    <t>1. Citic Ka Wah Installment #24/30</t>
  </si>
  <si>
    <t>1. Citic Ka Wah Installment #25/30</t>
  </si>
  <si>
    <t>June 20th to July 19th 2026 Revenue / Defered Debts Or Expenses</t>
  </si>
  <si>
    <t>July 20th  to August 19th 2026 Revenue / Defered Debts Or Expenses</t>
  </si>
  <si>
    <t>August 20th to September 19th 2026 Revenue / Defered Debts Or Expenses</t>
  </si>
  <si>
    <t>Alan Tang's Income Expense For the Forecast Year 2026 July - 2026 September</t>
  </si>
  <si>
    <t>Fixed Expense For the Year 2026 July - 2026 September</t>
  </si>
  <si>
    <t>Debts Or Credits For the Comming July 20th 2026 to August 19th 2026</t>
  </si>
  <si>
    <t>Debts Or Credits For the Coming August 20th 2026 to September 19th June 2026</t>
  </si>
  <si>
    <t>Debts Or Credits For the Comming September 20th 2026 to October 19th 2026</t>
  </si>
  <si>
    <t>Alan Tang's Income Expense For the Forecast Year 2026 October - 2026 December</t>
  </si>
  <si>
    <t>Fixed Expense For the Year 2026 October - 2026 December</t>
  </si>
  <si>
    <t>September 20th to October 19th 2026 Revenue / Defered Debts Or Expenses</t>
  </si>
  <si>
    <t>October 20th  to November 19th 2026 Revenue / Defered Debts Or Expenses</t>
  </si>
  <si>
    <t>November 20th to December 19th 2026 Revenue / Defered Debts Or Expenses</t>
  </si>
  <si>
    <t>Debts Or Credits For the Comming October 20th 2026 to November 19th 2026</t>
  </si>
  <si>
    <t>Debts Or Credits For the Coming November 20th 2026 to December 19th June 2026</t>
  </si>
  <si>
    <t>Debts Or Credits For the Comming December 20th 2026 to January 19th 2026</t>
  </si>
  <si>
    <t>1. Citic Ka Wah Installment #26/30</t>
  </si>
  <si>
    <t>1. Citic Ka Wah Installment #27/30</t>
  </si>
  <si>
    <t>1. Citic Ka Wah Installment #28/30</t>
  </si>
  <si>
    <t>1. Citic Ka Wah Installment #29/30</t>
  </si>
  <si>
    <r>
      <t xml:space="preserve">1. Citic Ka Wah Installment #30/30 - </t>
    </r>
    <r>
      <rPr>
        <b/>
        <sz val="11"/>
        <color rgb="FFFF0000"/>
        <rFont val="Calibri"/>
        <family val="2"/>
      </rPr>
      <t>Last Payment</t>
    </r>
  </si>
  <si>
    <t>Alan Tang's Income Expense For the Forecast Year 2027 January - 2027 March</t>
  </si>
  <si>
    <t>December 20th to January 19th 2027 Revenue / Defered Debts Or Expenses</t>
  </si>
  <si>
    <t>January 20th  to February 19th 2027 Revenue / Defered Debts Or Expenses</t>
  </si>
  <si>
    <t>February 20th to March 19th 2027 Revenue / Defered Debts Or Expenses</t>
  </si>
  <si>
    <t>Fixed Expense For the Year 2027 January - 2027 March</t>
  </si>
  <si>
    <t>Debts Or Credits For the Comming January 20th 2027 to February 19th 2027</t>
  </si>
  <si>
    <t>Debts Or Credits For the Coming February 20th 2027 to March 19th June 2027</t>
  </si>
  <si>
    <t>Debts Or Credits For the Comming March 20th 2027 to April 19th 2027</t>
  </si>
  <si>
    <t>July 20th 2026 to August 19th 2026</t>
  </si>
  <si>
    <t>August 20th 2026 to September 19th 2026</t>
  </si>
  <si>
    <t>September 20th 2026 to October 19th 2026</t>
  </si>
  <si>
    <t>October 20th 2026 to November 19th 2026</t>
  </si>
  <si>
    <t>November 20th 2026 to December 19th 2026</t>
  </si>
  <si>
    <t>December 20th 2026 to January 19th 2027</t>
  </si>
  <si>
    <t>January 20th 2027 to February 19th 2027</t>
  </si>
  <si>
    <t>February 20th 2027 to March 19th 2027</t>
  </si>
  <si>
    <t>March 20th 2027 to April 19th 2027</t>
  </si>
  <si>
    <t>July  2026 to September 2026</t>
  </si>
  <si>
    <t>October  2026 to December 2026</t>
  </si>
  <si>
    <t>January  2027 to March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</si>
</sst>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9"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6" fillId="0" borderId="4" xfId="0" applyFont="1" applyBorder="1" applyAlignment="1">
      <alignment vertical="center" wrapText="1"/>
    </xf>
    <xf numFmtId="0" fontId="18" fillId="2" borderId="4" xfId="0" applyFont="1" applyFill="1" applyBorder="1" applyAlignment="1">
      <alignment horizontal="center" vertical="center" wrapText="1"/>
    </xf>
    <xf numFmtId="164" fontId="19" fillId="2" borderId="4" xfId="0" applyNumberFormat="1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164" fontId="16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4" fillId="0" borderId="4" xfId="0" applyFont="1" applyBorder="1" applyAlignment="1">
      <alignment horizontal="right" vertical="center" wrapText="1"/>
    </xf>
    <xf numFmtId="165" fontId="23" fillId="0" borderId="4" xfId="0" applyNumberFormat="1" applyFont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22" fillId="3" borderId="4" xfId="0" applyFont="1" applyFill="1" applyBorder="1" applyAlignment="1">
      <alignment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/>
    </xf>
    <xf numFmtId="164" fontId="16" fillId="0" borderId="4" xfId="0" applyNumberFormat="1" applyFont="1" applyBorder="1" applyAlignment="1">
      <alignment horizontal="right" vertical="center"/>
    </xf>
    <xf numFmtId="165" fontId="16" fillId="0" borderId="4" xfId="0" applyNumberFormat="1" applyFont="1" applyBorder="1" applyAlignment="1">
      <alignment vertical="center"/>
    </xf>
    <xf numFmtId="0" fontId="14" fillId="4" borderId="4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0" fillId="6" borderId="4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8" fillId="0" borderId="4" xfId="0" applyFont="1" applyBorder="1" applyAlignment="1">
      <alignment vertical="center" wrapText="1"/>
    </xf>
    <xf numFmtId="0" fontId="16" fillId="0" borderId="14" xfId="0" applyFont="1" applyBorder="1" applyAlignment="1">
      <alignment vertical="center" wrapText="1"/>
    </xf>
    <xf numFmtId="165" fontId="16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8" fillId="0" borderId="14" xfId="0" applyFont="1" applyBorder="1" applyAlignment="1">
      <alignment vertical="center" wrapText="1"/>
    </xf>
    <xf numFmtId="164" fontId="16" fillId="0" borderId="14" xfId="0" applyNumberFormat="1" applyFont="1" applyBorder="1" applyAlignment="1">
      <alignment horizontal="right" vertical="center"/>
    </xf>
    <xf numFmtId="0" fontId="16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vertical="center" wrapText="1"/>
    </xf>
    <xf numFmtId="164" fontId="16" fillId="0" borderId="13" xfId="0" applyNumberFormat="1" applyFont="1" applyBorder="1" applyAlignment="1">
      <alignment horizontal="right" vertical="center"/>
    </xf>
    <xf numFmtId="0" fontId="29" fillId="2" borderId="4" xfId="0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4" fillId="0" borderId="13" xfId="0" applyFont="1" applyBorder="1" applyAlignment="1">
      <alignment horizontal="right" vertical="center" wrapText="1"/>
    </xf>
    <xf numFmtId="165" fontId="21" fillId="0" borderId="13" xfId="0" applyNumberFormat="1" applyFont="1" applyBorder="1" applyAlignment="1">
      <alignment vertical="center"/>
    </xf>
    <xf numFmtId="0" fontId="12" fillId="0" borderId="13" xfId="0" applyFont="1" applyBorder="1" applyAlignment="1">
      <alignment vertical="center"/>
    </xf>
    <xf numFmtId="0" fontId="20" fillId="6" borderId="14" xfId="0" applyFont="1" applyFill="1" applyBorder="1" applyAlignment="1">
      <alignment horizontal="center" vertical="center"/>
    </xf>
    <xf numFmtId="164" fontId="24" fillId="0" borderId="22" xfId="0" applyNumberFormat="1" applyFont="1" applyBorder="1" applyAlignment="1">
      <alignment vertical="center"/>
    </xf>
    <xf numFmtId="0" fontId="16" fillId="0" borderId="11" xfId="0" applyFont="1" applyBorder="1" applyAlignment="1">
      <alignment vertical="center" wrapText="1"/>
    </xf>
    <xf numFmtId="0" fontId="16" fillId="0" borderId="11" xfId="0" applyFont="1" applyBorder="1" applyAlignment="1">
      <alignment vertical="center"/>
    </xf>
    <xf numFmtId="0" fontId="14" fillId="0" borderId="5" xfId="0" applyFont="1" applyBorder="1" applyAlignment="1">
      <alignment horizontal="right" vertical="center" wrapText="1"/>
    </xf>
    <xf numFmtId="165" fontId="23" fillId="0" borderId="5" xfId="0" applyNumberFormat="1" applyFont="1" applyBorder="1" applyAlignment="1">
      <alignment vertical="center"/>
    </xf>
    <xf numFmtId="164" fontId="32" fillId="0" borderId="13" xfId="0" applyNumberFormat="1" applyFont="1" applyBorder="1" applyAlignment="1">
      <alignment vertical="center"/>
    </xf>
    <xf numFmtId="0" fontId="14" fillId="0" borderId="11" xfId="0" applyFont="1" applyBorder="1" applyAlignment="1">
      <alignment horizontal="right" vertical="center" wrapText="1"/>
    </xf>
    <xf numFmtId="165" fontId="23" fillId="0" borderId="11" xfId="0" applyNumberFormat="1" applyFont="1" applyBorder="1" applyAlignment="1">
      <alignment vertical="center"/>
    </xf>
    <xf numFmtId="167" fontId="32" fillId="0" borderId="13" xfId="0" applyNumberFormat="1" applyFont="1" applyBorder="1" applyAlignment="1">
      <alignment vertical="center"/>
    </xf>
    <xf numFmtId="0" fontId="33" fillId="0" borderId="13" xfId="0" applyFont="1" applyBorder="1" applyAlignment="1">
      <alignment horizontal="right" vertical="center"/>
    </xf>
    <xf numFmtId="8" fontId="13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168" fontId="34" fillId="2" borderId="4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28" fillId="0" borderId="20" xfId="0" applyFont="1" applyBorder="1" applyAlignment="1">
      <alignment vertical="center" wrapText="1"/>
    </xf>
    <xf numFmtId="164" fontId="16" fillId="0" borderId="3" xfId="0" applyNumberFormat="1" applyFont="1" applyBorder="1" applyAlignment="1">
      <alignment horizontal="right" vertical="center"/>
    </xf>
    <xf numFmtId="164" fontId="16" fillId="0" borderId="21" xfId="0" applyNumberFormat="1" applyFont="1" applyBorder="1" applyAlignment="1">
      <alignment horizontal="right" vertical="center"/>
    </xf>
    <xf numFmtId="0" fontId="16" fillId="0" borderId="22" xfId="0" applyFont="1" applyBorder="1" applyAlignment="1">
      <alignment vertical="center" wrapText="1"/>
    </xf>
    <xf numFmtId="0" fontId="11" fillId="0" borderId="13" xfId="0" applyFont="1" applyBorder="1" applyAlignment="1">
      <alignment vertical="center"/>
    </xf>
    <xf numFmtId="0" fontId="29" fillId="2" borderId="4" xfId="0" applyFont="1" applyFill="1" applyBorder="1" applyAlignment="1">
      <alignment horizontal="right" vertical="center" wrapText="1"/>
    </xf>
    <xf numFmtId="0" fontId="10" fillId="0" borderId="13" xfId="0" applyFont="1" applyBorder="1" applyAlignment="1">
      <alignment vertical="center" wrapText="1"/>
    </xf>
    <xf numFmtId="164" fontId="24" fillId="0" borderId="5" xfId="0" applyNumberFormat="1" applyFont="1" applyBorder="1" applyAlignment="1">
      <alignment vertical="center"/>
    </xf>
    <xf numFmtId="165" fontId="16" fillId="0" borderId="13" xfId="0" applyNumberFormat="1" applyFont="1" applyBorder="1" applyAlignment="1">
      <alignment vertical="center"/>
    </xf>
    <xf numFmtId="0" fontId="28" fillId="8" borderId="20" xfId="0" applyFont="1" applyFill="1" applyBorder="1" applyAlignment="1">
      <alignment vertical="center" wrapText="1"/>
    </xf>
    <xf numFmtId="164" fontId="28" fillId="8" borderId="21" xfId="0" applyNumberFormat="1" applyFont="1" applyFill="1" applyBorder="1" applyAlignment="1">
      <alignment horizontal="right" vertical="center"/>
    </xf>
    <xf numFmtId="0" fontId="22" fillId="3" borderId="14" xfId="0" applyFont="1" applyFill="1" applyBorder="1" applyAlignment="1">
      <alignment vertical="center" wrapText="1"/>
    </xf>
    <xf numFmtId="0" fontId="22" fillId="3" borderId="14" xfId="0" applyFont="1" applyFill="1" applyBorder="1" applyAlignment="1">
      <alignment horizontal="center" vertical="center" wrapText="1"/>
    </xf>
    <xf numFmtId="0" fontId="22" fillId="3" borderId="14" xfId="0" applyFont="1" applyFill="1" applyBorder="1" applyAlignment="1">
      <alignment horizontal="center" vertical="center"/>
    </xf>
    <xf numFmtId="167" fontId="32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4" fillId="0" borderId="13" xfId="0" applyNumberFormat="1" applyFont="1" applyBorder="1" applyAlignment="1">
      <alignment vertical="center"/>
    </xf>
    <xf numFmtId="0" fontId="31" fillId="8" borderId="13" xfId="0" applyFont="1" applyFill="1" applyBorder="1" applyAlignment="1">
      <alignment vertical="center"/>
    </xf>
    <xf numFmtId="0" fontId="9" fillId="8" borderId="13" xfId="0" applyFont="1" applyFill="1" applyBorder="1" applyAlignment="1">
      <alignment vertical="center"/>
    </xf>
    <xf numFmtId="0" fontId="8" fillId="0" borderId="13" xfId="0" applyFont="1" applyBorder="1" applyAlignment="1">
      <alignment vertical="center" wrapText="1"/>
    </xf>
    <xf numFmtId="0" fontId="16" fillId="0" borderId="20" xfId="0" applyFont="1" applyBorder="1" applyAlignment="1">
      <alignment vertical="center" wrapText="1"/>
    </xf>
    <xf numFmtId="0" fontId="16" fillId="0" borderId="25" xfId="0" applyFont="1" applyBorder="1" applyAlignment="1">
      <alignment vertical="center" wrapText="1"/>
    </xf>
    <xf numFmtId="165" fontId="16" fillId="0" borderId="26" xfId="0" applyNumberFormat="1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16" fillId="0" borderId="33" xfId="0" applyFont="1" applyBorder="1" applyAlignment="1">
      <alignment vertical="center" wrapText="1"/>
    </xf>
    <xf numFmtId="165" fontId="16" fillId="0" borderId="33" xfId="0" applyNumberFormat="1" applyFont="1" applyBorder="1" applyAlignment="1">
      <alignment vertical="center"/>
    </xf>
    <xf numFmtId="167" fontId="32" fillId="0" borderId="26" xfId="0" applyNumberFormat="1" applyFont="1" applyBorder="1" applyAlignment="1">
      <alignment vertical="center"/>
    </xf>
    <xf numFmtId="8" fontId="6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2" fillId="0" borderId="36" xfId="0" applyNumberFormat="1" applyFont="1" applyBorder="1" applyAlignment="1">
      <alignment vertical="center"/>
    </xf>
    <xf numFmtId="166" fontId="28" fillId="0" borderId="26" xfId="0" applyNumberFormat="1" applyFont="1" applyBorder="1" applyAlignment="1">
      <alignment horizontal="left" vertical="center"/>
    </xf>
    <xf numFmtId="166" fontId="28" fillId="0" borderId="25" xfId="0" applyNumberFormat="1" applyFont="1" applyBorder="1" applyAlignment="1">
      <alignment horizontal="left" vertical="center"/>
    </xf>
    <xf numFmtId="0" fontId="18" fillId="2" borderId="5" xfId="0" applyFont="1" applyFill="1" applyBorder="1" applyAlignment="1">
      <alignment horizontal="center" vertical="center" wrapText="1"/>
    </xf>
    <xf numFmtId="164" fontId="19" fillId="2" borderId="5" xfId="0" applyNumberFormat="1" applyFont="1" applyFill="1" applyBorder="1" applyAlignment="1">
      <alignment horizontal="center" vertical="center" wrapText="1"/>
    </xf>
    <xf numFmtId="0" fontId="17" fillId="0" borderId="5" xfId="0" applyFont="1" applyBorder="1" applyAlignment="1">
      <alignment vertical="center"/>
    </xf>
    <xf numFmtId="0" fontId="37" fillId="9" borderId="13" xfId="0" applyFont="1" applyFill="1" applyBorder="1" applyAlignment="1">
      <alignment horizontal="center" vertical="center"/>
    </xf>
    <xf numFmtId="0" fontId="38" fillId="2" borderId="13" xfId="0" applyFont="1" applyFill="1" applyBorder="1" applyAlignment="1">
      <alignment horizontal="center" vertical="center"/>
    </xf>
    <xf numFmtId="168" fontId="38" fillId="2" borderId="13" xfId="0" applyNumberFormat="1" applyFont="1" applyFill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167" fontId="39" fillId="0" borderId="13" xfId="0" applyNumberFormat="1" applyFont="1" applyBorder="1" applyAlignment="1">
      <alignment horizontal="center" vertical="center"/>
    </xf>
    <xf numFmtId="17" fontId="28" fillId="0" borderId="13" xfId="0" applyNumberFormat="1" applyFont="1" applyBorder="1" applyAlignment="1">
      <alignment horizontal="left" vertical="center" wrapText="1"/>
    </xf>
    <xf numFmtId="164" fontId="16" fillId="0" borderId="31" xfId="0" applyNumberFormat="1" applyFont="1" applyBorder="1" applyAlignment="1">
      <alignment horizontal="right" vertical="center"/>
    </xf>
    <xf numFmtId="167" fontId="32" fillId="0" borderId="33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22" fillId="3" borderId="1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0" fillId="3" borderId="14" xfId="0" applyFont="1" applyFill="1" applyBorder="1" applyAlignment="1">
      <alignment horizontal="center" vertical="center" wrapText="1"/>
    </xf>
    <xf numFmtId="0" fontId="22" fillId="0" borderId="11" xfId="0" applyFont="1" applyBorder="1" applyAlignment="1">
      <alignment vertical="center" wrapText="1"/>
    </xf>
    <xf numFmtId="0" fontId="22" fillId="0" borderId="11" xfId="0" applyFont="1" applyBorder="1" applyAlignment="1">
      <alignment vertical="center"/>
    </xf>
    <xf numFmtId="164" fontId="24" fillId="0" borderId="33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28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6" fillId="0" borderId="33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168" fontId="38" fillId="2" borderId="31" xfId="0" applyNumberFormat="1" applyFont="1" applyFill="1" applyBorder="1" applyAlignment="1">
      <alignment horizontal="center" vertical="center"/>
    </xf>
    <xf numFmtId="168" fontId="38" fillId="2" borderId="33" xfId="0" applyNumberFormat="1" applyFont="1" applyFill="1" applyBorder="1" applyAlignment="1">
      <alignment horizontal="center" vertical="center"/>
    </xf>
    <xf numFmtId="0" fontId="38" fillId="2" borderId="31" xfId="0" applyFont="1" applyFill="1" applyBorder="1" applyAlignment="1">
      <alignment horizontal="center" vertical="center"/>
    </xf>
    <xf numFmtId="0" fontId="38" fillId="2" borderId="33" xfId="0" applyFont="1" applyFill="1" applyBorder="1" applyAlignment="1">
      <alignment horizontal="center" vertical="center"/>
    </xf>
    <xf numFmtId="0" fontId="16" fillId="0" borderId="31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left" vertical="center" wrapText="1"/>
    </xf>
    <xf numFmtId="0" fontId="16" fillId="0" borderId="40" xfId="0" applyFont="1" applyBorder="1" applyAlignment="1">
      <alignment horizontal="left" vertical="center" wrapText="1"/>
    </xf>
    <xf numFmtId="0" fontId="16" fillId="0" borderId="33" xfId="0" applyFont="1" applyBorder="1" applyAlignment="1">
      <alignment horizontal="left" vertical="center" wrapText="1"/>
    </xf>
    <xf numFmtId="0" fontId="16" fillId="0" borderId="35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165" fontId="16" fillId="0" borderId="31" xfId="0" applyNumberFormat="1" applyFont="1" applyBorder="1" applyAlignment="1">
      <alignment horizontal="right" vertical="center"/>
    </xf>
    <xf numFmtId="165" fontId="16" fillId="0" borderId="40" xfId="0" applyNumberFormat="1" applyFont="1" applyBorder="1" applyAlignment="1">
      <alignment horizontal="right" vertical="center"/>
    </xf>
    <xf numFmtId="165" fontId="16" fillId="0" borderId="33" xfId="0" applyNumberFormat="1" applyFont="1" applyBorder="1" applyAlignment="1">
      <alignment horizontal="right" vertical="center"/>
    </xf>
    <xf numFmtId="0" fontId="16" fillId="0" borderId="32" xfId="0" applyFont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 wrapText="1"/>
    </xf>
    <xf numFmtId="0" fontId="38" fillId="2" borderId="13" xfId="0" applyFont="1" applyFill="1" applyBorder="1" applyAlignment="1">
      <alignment horizontal="center" vertical="center"/>
    </xf>
    <xf numFmtId="0" fontId="37" fillId="9" borderId="13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28" fillId="0" borderId="38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166" fontId="28" fillId="0" borderId="25" xfId="0" applyNumberFormat="1" applyFont="1" applyBorder="1" applyAlignment="1">
      <alignment horizontal="left" vertical="center"/>
    </xf>
    <xf numFmtId="166" fontId="28" fillId="0" borderId="26" xfId="0" applyNumberFormat="1" applyFont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6" fillId="5" borderId="1" xfId="0" applyFont="1" applyFill="1" applyBorder="1" applyAlignment="1">
      <alignment vertical="center" wrapText="1"/>
    </xf>
    <xf numFmtId="0" fontId="27" fillId="6" borderId="1" xfId="0" applyFont="1" applyFill="1" applyBorder="1" applyAlignment="1">
      <alignment horizontal="center" vertical="center"/>
    </xf>
    <xf numFmtId="166" fontId="28" fillId="0" borderId="13" xfId="0" applyNumberFormat="1" applyFont="1" applyBorder="1" applyAlignment="1">
      <alignment horizontal="left" vertical="center"/>
    </xf>
    <xf numFmtId="166" fontId="28" fillId="0" borderId="2" xfId="0" applyNumberFormat="1" applyFont="1" applyBorder="1" applyAlignment="1">
      <alignment horizontal="left" vertical="center" wrapText="1"/>
    </xf>
    <xf numFmtId="166" fontId="28" fillId="0" borderId="27" xfId="0" applyNumberFormat="1" applyFont="1" applyBorder="1" applyAlignment="1">
      <alignment horizontal="left" vertical="center" wrapText="1"/>
    </xf>
    <xf numFmtId="166" fontId="28" fillId="0" borderId="23" xfId="0" applyNumberFormat="1" applyFont="1" applyBorder="1" applyAlignment="1">
      <alignment horizontal="left" vertical="center"/>
    </xf>
    <xf numFmtId="166" fontId="28" fillId="0" borderId="39" xfId="0" applyNumberFormat="1" applyFont="1" applyBorder="1" applyAlignment="1">
      <alignment horizontal="left" vertical="center"/>
    </xf>
    <xf numFmtId="0" fontId="27" fillId="6" borderId="20" xfId="0" applyFont="1" applyFill="1" applyBorder="1" applyAlignment="1">
      <alignment horizontal="center" vertical="center"/>
    </xf>
    <xf numFmtId="0" fontId="27" fillId="6" borderId="21" xfId="0" applyFont="1" applyFill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32" xfId="0" applyFont="1" applyBorder="1" applyAlignment="1">
      <alignment horizontal="center" vertical="center"/>
    </xf>
    <xf numFmtId="0" fontId="35" fillId="7" borderId="13" xfId="0" applyFont="1" applyFill="1" applyBorder="1" applyAlignment="1">
      <alignment horizontal="center" vertical="center" wrapText="1"/>
    </xf>
    <xf numFmtId="166" fontId="28" fillId="0" borderId="2" xfId="0" applyNumberFormat="1" applyFont="1" applyBorder="1" applyAlignment="1">
      <alignment horizontal="left" vertical="center"/>
    </xf>
    <xf numFmtId="166" fontId="28" fillId="0" borderId="27" xfId="0" applyNumberFormat="1" applyFont="1" applyBorder="1" applyAlignment="1">
      <alignment horizontal="left" vertical="center"/>
    </xf>
    <xf numFmtId="166" fontId="16" fillId="0" borderId="1" xfId="0" applyNumberFormat="1" applyFont="1" applyBorder="1" applyAlignment="1">
      <alignment horizontal="center" vertical="center"/>
    </xf>
    <xf numFmtId="166" fontId="16" fillId="0" borderId="8" xfId="0" applyNumberFormat="1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6" fillId="5" borderId="2" xfId="0" applyFont="1" applyFill="1" applyBorder="1" applyAlignment="1">
      <alignment vertical="center" wrapText="1"/>
    </xf>
    <xf numFmtId="0" fontId="16" fillId="5" borderId="3" xfId="0" applyFont="1" applyFill="1" applyBorder="1" applyAlignment="1">
      <alignment vertical="center" wrapText="1"/>
    </xf>
    <xf numFmtId="166" fontId="28" fillId="0" borderId="1" xfId="0" applyNumberFormat="1" applyFont="1" applyBorder="1" applyAlignment="1">
      <alignment horizontal="left" vertical="center"/>
    </xf>
    <xf numFmtId="166" fontId="16" fillId="0" borderId="2" xfId="0" applyNumberFormat="1" applyFont="1" applyBorder="1" applyAlignment="1">
      <alignment horizontal="left" vertical="center"/>
    </xf>
    <xf numFmtId="166" fontId="28" fillId="0" borderId="20" xfId="0" applyNumberFormat="1" applyFont="1" applyBorder="1" applyAlignment="1">
      <alignment horizontal="left" vertical="center"/>
    </xf>
    <xf numFmtId="166" fontId="16" fillId="0" borderId="28" xfId="0" applyNumberFormat="1" applyFont="1" applyBorder="1" applyAlignment="1">
      <alignment horizontal="center" vertical="center"/>
    </xf>
    <xf numFmtId="166" fontId="16" fillId="0" borderId="10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right" vertical="center"/>
    </xf>
    <xf numFmtId="0" fontId="28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27" fillId="6" borderId="8" xfId="0" applyFont="1" applyFill="1" applyBorder="1" applyAlignment="1">
      <alignment horizontal="center" vertical="center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28" fillId="5" borderId="17" xfId="0" applyFont="1" applyFill="1" applyBorder="1" applyAlignment="1">
      <alignment horizontal="left" vertical="center" wrapText="1"/>
    </xf>
    <xf numFmtId="0" fontId="28" fillId="5" borderId="18" xfId="0" applyFont="1" applyFill="1" applyBorder="1" applyAlignment="1">
      <alignment horizontal="left" vertical="center" wrapText="1"/>
    </xf>
    <xf numFmtId="0" fontId="28" fillId="5" borderId="19" xfId="0" applyFont="1" applyFill="1" applyBorder="1" applyAlignment="1">
      <alignment horizontal="left" vertical="center" wrapText="1"/>
    </xf>
    <xf numFmtId="0" fontId="28" fillId="0" borderId="8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66" fontId="16" fillId="0" borderId="27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7" fillId="6" borderId="3" xfId="0" applyFont="1" applyFill="1" applyBorder="1" applyAlignment="1">
      <alignment horizontal="center" vertical="center"/>
    </xf>
    <xf numFmtId="166" fontId="28" fillId="0" borderId="37" xfId="0" applyNumberFormat="1" applyFont="1" applyBorder="1" applyAlignment="1">
      <alignment horizontal="left" vertical="center"/>
    </xf>
    <xf numFmtId="0" fontId="30" fillId="0" borderId="1" xfId="0" applyFont="1" applyBorder="1" applyAlignment="1">
      <alignment horizontal="right" vertical="center"/>
    </xf>
    <xf numFmtId="0" fontId="30" fillId="0" borderId="27" xfId="0" applyFont="1" applyBorder="1" applyAlignment="1">
      <alignment horizontal="right" vertical="center"/>
    </xf>
    <xf numFmtId="0" fontId="16" fillId="5" borderId="15" xfId="0" applyFont="1" applyFill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5" borderId="20" xfId="0" applyFont="1" applyFill="1" applyBorder="1" applyAlignment="1">
      <alignment vertical="center" wrapText="1"/>
    </xf>
    <xf numFmtId="0" fontId="15" fillId="0" borderId="23" xfId="0" applyFont="1" applyBorder="1" applyAlignment="1">
      <alignment vertical="center"/>
    </xf>
    <xf numFmtId="0" fontId="15" fillId="0" borderId="21" xfId="0" applyFont="1" applyBorder="1" applyAlignment="1">
      <alignment vertical="center"/>
    </xf>
    <xf numFmtId="0" fontId="16" fillId="0" borderId="25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28" fillId="5" borderId="24" xfId="0" applyFont="1" applyFill="1" applyBorder="1" applyAlignment="1">
      <alignment horizontal="left" vertical="center" wrapText="1"/>
    </xf>
    <xf numFmtId="0" fontId="28" fillId="5" borderId="8" xfId="0" applyFont="1" applyFill="1" applyBorder="1" applyAlignment="1">
      <alignment vertical="center" wrapText="1"/>
    </xf>
    <xf numFmtId="0" fontId="27" fillId="6" borderId="2" xfId="0" applyFont="1" applyFill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37" fillId="9" borderId="33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36" fillId="9" borderId="8" xfId="0" applyFont="1" applyFill="1" applyBorder="1" applyAlignment="1">
      <alignment horizontal="center" vertical="center" wrapText="1"/>
    </xf>
    <xf numFmtId="0" fontId="36" fillId="9" borderId="12" xfId="0" applyFont="1" applyFill="1" applyBorder="1" applyAlignment="1">
      <alignment horizontal="center" vertical="center" wrapText="1"/>
    </xf>
    <xf numFmtId="0" fontId="27" fillId="3" borderId="15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5" fillId="0" borderId="33" xfId="0" applyFont="1" applyBorder="1" applyAlignment="1">
      <alignment vertical="center"/>
    </xf>
    <xf numFmtId="0" fontId="26" fillId="4" borderId="1" xfId="0" applyFont="1" applyFill="1" applyBorder="1" applyAlignment="1">
      <alignment horizontal="center" vertical="center" wrapText="1"/>
    </xf>
    <xf numFmtId="166" fontId="16" fillId="0" borderId="13" xfId="0" applyNumberFormat="1" applyFont="1" applyBorder="1" applyAlignment="1">
      <alignment horizontal="left" vertical="center"/>
    </xf>
    <xf numFmtId="166" fontId="16" fillId="0" borderId="20" xfId="0" applyNumberFormat="1" applyFont="1" applyBorder="1" applyAlignment="1">
      <alignment horizontal="left" vertical="center"/>
    </xf>
    <xf numFmtId="166" fontId="16" fillId="0" borderId="21" xfId="0" applyNumberFormat="1" applyFont="1" applyBorder="1" applyAlignment="1">
      <alignment horizontal="left" vertical="center"/>
    </xf>
    <xf numFmtId="166" fontId="16" fillId="0" borderId="13" xfId="0" applyNumberFormat="1" applyFont="1" applyBorder="1" applyAlignment="1">
      <alignment horizontal="center" vertical="center"/>
    </xf>
    <xf numFmtId="166" fontId="30" fillId="0" borderId="25" xfId="0" applyNumberFormat="1" applyFont="1" applyBorder="1" applyAlignment="1">
      <alignment horizontal="left" vertical="center"/>
    </xf>
    <xf numFmtId="166" fontId="30" fillId="0" borderId="26" xfId="0" applyNumberFormat="1" applyFont="1" applyBorder="1" applyAlignment="1">
      <alignment horizontal="left" vertical="center"/>
    </xf>
    <xf numFmtId="166" fontId="16" fillId="0" borderId="25" xfId="0" applyNumberFormat="1" applyFont="1" applyBorder="1" applyAlignment="1">
      <alignment horizontal="left" vertical="center"/>
    </xf>
    <xf numFmtId="166" fontId="16" fillId="0" borderId="26" xfId="0" applyNumberFormat="1" applyFont="1" applyBorder="1" applyAlignment="1">
      <alignment horizontal="left" vertical="center"/>
    </xf>
    <xf numFmtId="0" fontId="30" fillId="0" borderId="8" xfId="0" applyFont="1" applyBorder="1" applyAlignment="1">
      <alignment horizontal="right" vertical="center"/>
    </xf>
    <xf numFmtId="0" fontId="22" fillId="3" borderId="20" xfId="0" applyFont="1" applyFill="1" applyBorder="1" applyAlignment="1">
      <alignment horizontal="center" vertical="center"/>
    </xf>
    <xf numFmtId="0" fontId="15" fillId="0" borderId="13" xfId="0" applyFont="1" applyBorder="1" applyAlignment="1">
      <alignment vertical="center"/>
    </xf>
    <xf numFmtId="0" fontId="28" fillId="0" borderId="25" xfId="0" applyFont="1" applyBorder="1" applyAlignment="1">
      <alignment horizontal="center" vertical="center"/>
    </xf>
    <xf numFmtId="166" fontId="16" fillId="0" borderId="23" xfId="0" applyNumberFormat="1" applyFont="1" applyBorder="1" applyAlignment="1">
      <alignment horizontal="left" vertical="center"/>
    </xf>
    <xf numFmtId="166" fontId="16" fillId="0" borderId="8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left" vertical="center"/>
    </xf>
    <xf numFmtId="166" fontId="16" fillId="0" borderId="3" xfId="0" applyNumberFormat="1" applyFont="1" applyBorder="1" applyAlignment="1">
      <alignment horizontal="left" vertical="center"/>
    </xf>
    <xf numFmtId="166" fontId="16" fillId="0" borderId="27" xfId="0" applyNumberFormat="1" applyFont="1" applyBorder="1" applyAlignment="1">
      <alignment horizontal="left" vertical="center"/>
    </xf>
    <xf numFmtId="0" fontId="28" fillId="0" borderId="21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0" fontId="1" fillId="0" borderId="13" xfId="0" applyFont="1" applyBorder="1" applyAlignment="1">
      <alignment vertical="center" wrapText="1"/>
    </xf>
    <xf numFmtId="0" fontId="28" fillId="0" borderId="25" xfId="0" applyFont="1" applyBorder="1" applyAlignment="1">
      <alignment vertical="center" wrapText="1"/>
    </xf>
    <xf numFmtId="168" fontId="26" fillId="2" borderId="1" xfId="0" applyNumberFormat="1" applyFont="1" applyFill="1" applyBorder="1" applyAlignment="1">
      <alignment horizontal="center" vertical="center" wrapText="1"/>
    </xf>
    <xf numFmtId="168" fontId="26" fillId="2" borderId="2" xfId="0" applyNumberFormat="1" applyFont="1" applyFill="1" applyBorder="1" applyAlignment="1">
      <alignment horizontal="center" vertical="center" wrapText="1"/>
    </xf>
    <xf numFmtId="168" fontId="26" fillId="2" borderId="3" xfId="0" applyNumberFormat="1" applyFont="1" applyFill="1" applyBorder="1" applyAlignment="1">
      <alignment horizontal="center" vertical="center" wrapText="1"/>
    </xf>
    <xf numFmtId="168" fontId="38" fillId="2" borderId="4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90"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0"/>
  <sheetViews>
    <sheetView tabSelected="1" zoomScaleNormal="100" workbookViewId="0">
      <selection activeCell="F11" sqref="F11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62" t="s">
        <v>59</v>
      </c>
      <c r="B1" s="162"/>
      <c r="C1" s="162"/>
      <c r="D1" s="162"/>
      <c r="E1" s="162"/>
      <c r="F1" s="162"/>
      <c r="G1" s="1"/>
      <c r="H1" s="162" t="s">
        <v>174</v>
      </c>
      <c r="I1" s="162"/>
    </row>
    <row r="2" spans="1:25" ht="21">
      <c r="A2" s="215" t="s">
        <v>171</v>
      </c>
      <c r="B2" s="216"/>
      <c r="C2" s="216"/>
      <c r="D2" s="210" t="s">
        <v>172</v>
      </c>
      <c r="E2" s="210"/>
      <c r="F2" s="210"/>
      <c r="H2" s="93" t="s">
        <v>1</v>
      </c>
      <c r="I2" s="93" t="s">
        <v>175</v>
      </c>
    </row>
    <row r="3" spans="1:25" ht="30" customHeight="1">
      <c r="A3" s="3" t="s">
        <v>0</v>
      </c>
      <c r="B3" s="3" t="s">
        <v>78</v>
      </c>
      <c r="C3" s="4">
        <v>1269.17</v>
      </c>
      <c r="D3" s="90" t="s">
        <v>0</v>
      </c>
      <c r="E3" s="90" t="s">
        <v>78</v>
      </c>
      <c r="F3" s="91">
        <v>1365.67</v>
      </c>
      <c r="G3" s="6"/>
      <c r="H3" s="94" t="s">
        <v>176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70</v>
      </c>
      <c r="D4" s="3"/>
      <c r="E4" s="3" t="s">
        <v>76</v>
      </c>
      <c r="F4" s="4">
        <v>100</v>
      </c>
      <c r="G4" s="6"/>
      <c r="H4" s="94" t="s">
        <v>177</v>
      </c>
      <c r="I4" s="95">
        <f>E117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1</v>
      </c>
      <c r="D5" s="3"/>
      <c r="E5" s="3" t="s">
        <v>77</v>
      </c>
      <c r="F5" s="4">
        <v>33.799999999999997</v>
      </c>
      <c r="G5" s="6"/>
      <c r="H5" s="94" t="s">
        <v>178</v>
      </c>
      <c r="I5" s="95">
        <f>E137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179</v>
      </c>
      <c r="I6" s="95">
        <f>'July 2024 - September 2024'!E110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0</v>
      </c>
      <c r="D7" s="3"/>
      <c r="E7" s="34" t="s">
        <v>137</v>
      </c>
      <c r="F7" s="55">
        <v>0</v>
      </c>
      <c r="G7" s="6"/>
      <c r="H7" s="94" t="s">
        <v>180</v>
      </c>
      <c r="I7" s="95">
        <f>'July 2024 - September 2024'!E124</f>
        <v>1168.5700000000033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181</v>
      </c>
      <c r="I8" s="95">
        <f>'July 2024 - September 2024'!E134</f>
        <v>985.07000000000335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164</v>
      </c>
      <c r="D9" s="3"/>
      <c r="E9" s="34" t="s">
        <v>130</v>
      </c>
      <c r="F9" s="4">
        <v>164</v>
      </c>
      <c r="G9" s="6"/>
      <c r="H9" s="94" t="s">
        <v>182</v>
      </c>
      <c r="I9" s="95">
        <f>'October 2024 - December 2024'!E91</f>
        <v>1001.5700000000033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55">
        <v>28.4</v>
      </c>
      <c r="D10" s="3"/>
      <c r="E10" s="34" t="s">
        <v>48</v>
      </c>
      <c r="F10" s="55">
        <v>6.6</v>
      </c>
      <c r="G10" s="6"/>
      <c r="H10" s="94" t="s">
        <v>183</v>
      </c>
      <c r="I10" s="95">
        <f>'October 2024 - December 2024'!E99</f>
        <v>1018.0700000000033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55">
        <f>SUM(C3:C10)</f>
        <v>1532.5700000000002</v>
      </c>
      <c r="D11" s="3"/>
      <c r="E11" s="62" t="s">
        <v>57</v>
      </c>
      <c r="F11" s="55">
        <f>SUM(F3:F10)</f>
        <v>1670.07</v>
      </c>
      <c r="G11" s="6"/>
      <c r="H11" s="94" t="s">
        <v>184</v>
      </c>
      <c r="I11" s="95">
        <f>'October 2024 - December 2024'!E108</f>
        <v>1034.5700000000033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245">
        <f>C98</f>
        <v>34239</v>
      </c>
      <c r="D12" s="246"/>
      <c r="E12" s="246"/>
      <c r="F12" s="247"/>
      <c r="G12" s="6"/>
      <c r="H12" s="94" t="s">
        <v>185</v>
      </c>
      <c r="I12" s="95">
        <f>'January 2025 - March 2025'!E90</f>
        <v>1051.0700000000033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186</v>
      </c>
      <c r="I13" s="95">
        <f>'January 2025 - March 2025'!E97</f>
        <v>1067.5700000000033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187</v>
      </c>
      <c r="I14" s="95">
        <f>'January 2025 - March 2025'!E105</f>
        <v>1084.0700000000033</v>
      </c>
    </row>
    <row r="15" spans="1:25" ht="30" customHeight="1">
      <c r="A15" s="213" t="s">
        <v>308</v>
      </c>
      <c r="B15" s="179"/>
      <c r="C15" s="179"/>
      <c r="D15" s="179"/>
      <c r="E15" s="180"/>
      <c r="G15" s="13"/>
      <c r="H15" s="94" t="s">
        <v>188</v>
      </c>
      <c r="I15" s="95">
        <f>'April 2025 - June 2025'!E89</f>
        <v>1100.5700000000033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214" t="s">
        <v>3</v>
      </c>
      <c r="D16" s="149"/>
      <c r="E16" s="16" t="s">
        <v>4</v>
      </c>
      <c r="H16" s="94" t="s">
        <v>189</v>
      </c>
      <c r="I16" s="95">
        <f>'April 2025 - June 2025'!E96</f>
        <v>1117.0700000000033</v>
      </c>
    </row>
    <row r="17" spans="1:25" ht="30" customHeight="1">
      <c r="A17" s="2" t="s">
        <v>60</v>
      </c>
      <c r="B17" s="2" t="s">
        <v>5</v>
      </c>
      <c r="C17" s="211" t="s">
        <v>6</v>
      </c>
      <c r="D17" s="212"/>
      <c r="E17" s="17">
        <v>2405</v>
      </c>
      <c r="H17" s="94" t="s">
        <v>190</v>
      </c>
      <c r="I17" s="95">
        <f>'April 2025 - June 2025'!E104</f>
        <v>1133.5700000000033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191</v>
      </c>
      <c r="I18" s="95">
        <f>'July 2025 - September 2025'!E89</f>
        <v>1150.0700000000033</v>
      </c>
    </row>
    <row r="19" spans="1:25" ht="30" customHeight="1">
      <c r="A19" s="10"/>
      <c r="B19" s="10"/>
      <c r="H19" s="94" t="s">
        <v>192</v>
      </c>
      <c r="I19" s="95">
        <f>'July 2025 - September 2025'!E96</f>
        <v>1166.5700000000033</v>
      </c>
    </row>
    <row r="20" spans="1:25" ht="30" customHeight="1">
      <c r="A20" s="214" t="s">
        <v>309</v>
      </c>
      <c r="B20" s="218"/>
      <c r="C20" s="218"/>
      <c r="D20" s="218"/>
      <c r="E20" s="218"/>
      <c r="G20" s="13"/>
      <c r="H20" s="94" t="s">
        <v>193</v>
      </c>
      <c r="I20" s="95">
        <f>'July 2025 - September 2025'!E104</f>
        <v>1183.0700000000033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214" t="s">
        <v>1</v>
      </c>
      <c r="B21" s="149" t="s">
        <v>2</v>
      </c>
      <c r="C21" s="214" t="s">
        <v>3</v>
      </c>
      <c r="D21" s="149"/>
      <c r="E21" s="102" t="s">
        <v>4</v>
      </c>
      <c r="G21" s="13"/>
      <c r="H21" s="94" t="s">
        <v>254</v>
      </c>
      <c r="I21" s="95">
        <f>'October 2025 - December 2025'!E89</f>
        <v>1199.5700000000033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219" t="s">
        <v>6</v>
      </c>
      <c r="D22" s="220"/>
      <c r="E22" s="83">
        <v>2405</v>
      </c>
      <c r="G22" s="13"/>
      <c r="H22" s="94" t="s">
        <v>255</v>
      </c>
      <c r="I22" s="95">
        <f>'October 2025 - December 2025'!E96</f>
        <v>1216.0700000000033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208" t="s">
        <v>81</v>
      </c>
      <c r="D23" s="209"/>
      <c r="E23" s="65">
        <v>1035</v>
      </c>
      <c r="G23" s="13"/>
      <c r="H23" s="115" t="s">
        <v>256</v>
      </c>
      <c r="I23" s="113">
        <f>'October 2025 - December 2025'!E104</f>
        <v>1232.5700000000033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132" t="s">
        <v>108</v>
      </c>
      <c r="D24" s="132"/>
      <c r="E24" s="83">
        <v>50</v>
      </c>
      <c r="H24" s="116"/>
      <c r="I24" s="114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257</v>
      </c>
      <c r="I25" s="95">
        <f>'January 2026 - March 2026'!E89</f>
        <v>1249.0700000000033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258</v>
      </c>
      <c r="I26" s="95">
        <f>'January 2026 - March 2026'!E96</f>
        <v>1265.5700000000033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259</v>
      </c>
      <c r="I27" s="95">
        <f>'January 2026 - March 2026'!E104</f>
        <v>1282.0700000000033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217" t="s">
        <v>310</v>
      </c>
      <c r="B28" s="195"/>
      <c r="C28" s="195"/>
      <c r="D28" s="195"/>
      <c r="E28" s="196"/>
      <c r="G28" s="13"/>
      <c r="H28" s="94" t="s">
        <v>276</v>
      </c>
      <c r="I28" s="95">
        <f>'April 2026 - June 2026'!E89</f>
        <v>1298.5700000000033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134" t="s">
        <v>1</v>
      </c>
      <c r="B29" s="134" t="s">
        <v>2</v>
      </c>
      <c r="C29" s="133" t="s">
        <v>3</v>
      </c>
      <c r="D29" s="133"/>
      <c r="E29" s="133" t="s">
        <v>4</v>
      </c>
      <c r="G29" s="13"/>
      <c r="H29" s="135" t="s">
        <v>277</v>
      </c>
      <c r="I29" s="113">
        <f>'April 2026 - June 2026'!E96</f>
        <v>1315.0700000000033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134"/>
      <c r="B30" s="134"/>
      <c r="C30" s="133"/>
      <c r="D30" s="133"/>
      <c r="E30" s="133"/>
      <c r="H30" s="135"/>
      <c r="I30" s="248"/>
    </row>
    <row r="31" spans="1:25" ht="30" customHeight="1">
      <c r="A31" s="31" t="s">
        <v>131</v>
      </c>
      <c r="B31" s="112" t="s">
        <v>132</v>
      </c>
      <c r="C31" s="208" t="s">
        <v>133</v>
      </c>
      <c r="D31" s="209"/>
      <c r="E31" s="65">
        <v>150</v>
      </c>
      <c r="H31" s="135"/>
      <c r="I31" s="114"/>
    </row>
    <row r="32" spans="1:25" ht="30" customHeight="1">
      <c r="A32" s="31" t="s">
        <v>62</v>
      </c>
      <c r="B32" s="112" t="s">
        <v>5</v>
      </c>
      <c r="C32" s="137" t="s">
        <v>6</v>
      </c>
      <c r="D32" s="138"/>
      <c r="E32" s="65">
        <v>2405</v>
      </c>
      <c r="G32" s="13"/>
      <c r="H32" s="94" t="s">
        <v>278</v>
      </c>
      <c r="I32" s="95">
        <f>'April 2026 - June 2026'!E104</f>
        <v>1331.5700000000033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24" customHeight="1">
      <c r="A33" s="117" t="s">
        <v>134</v>
      </c>
      <c r="B33" s="120" t="s">
        <v>25</v>
      </c>
      <c r="C33" s="123" t="s">
        <v>135</v>
      </c>
      <c r="D33" s="124"/>
      <c r="E33" s="129">
        <v>7700</v>
      </c>
      <c r="G33" s="13"/>
      <c r="H33" s="94" t="s">
        <v>403</v>
      </c>
      <c r="I33" s="95">
        <f>'July 2026 - September 2026'!E89</f>
        <v>1298.5700000000033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118"/>
      <c r="B34" s="121"/>
      <c r="C34" s="125"/>
      <c r="D34" s="126"/>
      <c r="E34" s="130"/>
      <c r="H34" s="94" t="s">
        <v>404</v>
      </c>
      <c r="I34" s="95">
        <f>'July 2026 - September 2026'!E95</f>
        <v>1888.5</v>
      </c>
    </row>
    <row r="35" spans="1:25" ht="23.25" customHeight="1">
      <c r="A35" s="119"/>
      <c r="B35" s="122"/>
      <c r="C35" s="127"/>
      <c r="D35" s="128"/>
      <c r="E35" s="131"/>
      <c r="H35" s="94" t="s">
        <v>405</v>
      </c>
      <c r="I35" s="95">
        <f>'July 2026 - September 2026'!E104</f>
        <v>1331.5700000000033</v>
      </c>
    </row>
    <row r="36" spans="1:25" ht="30" customHeight="1">
      <c r="A36" s="32" t="s">
        <v>208</v>
      </c>
      <c r="B36" s="112" t="s">
        <v>214</v>
      </c>
      <c r="C36" s="208"/>
      <c r="D36" s="209"/>
      <c r="E36" s="33">
        <v>204</v>
      </c>
      <c r="H36" s="94" t="s">
        <v>406</v>
      </c>
      <c r="I36" s="95">
        <f>'October 2026 - December 2026'!E89</f>
        <v>1298.5700000000033</v>
      </c>
    </row>
    <row r="37" spans="1:25" ht="30" customHeight="1">
      <c r="A37" s="32" t="s">
        <v>208</v>
      </c>
      <c r="B37" s="112" t="s">
        <v>215</v>
      </c>
      <c r="C37" s="208"/>
      <c r="D37" s="209"/>
      <c r="E37" s="33">
        <v>207.5</v>
      </c>
      <c r="H37" s="94" t="s">
        <v>407</v>
      </c>
      <c r="I37" s="95">
        <f>'October 2026 - December 2026'!E96</f>
        <v>1315.0700000000033</v>
      </c>
    </row>
    <row r="38" spans="1:25" ht="30" customHeight="1">
      <c r="A38" s="82" t="s">
        <v>208</v>
      </c>
      <c r="B38" s="111" t="s">
        <v>209</v>
      </c>
      <c r="C38" s="203" t="s">
        <v>210</v>
      </c>
      <c r="D38" s="204"/>
      <c r="E38" s="83">
        <v>9350</v>
      </c>
      <c r="H38" s="94" t="s">
        <v>408</v>
      </c>
      <c r="I38" s="95">
        <f>'October 2026 - December 2026'!E104</f>
        <v>1331.5700000000033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409</v>
      </c>
      <c r="I39" s="95">
        <f>'January 2027 - March 2027'!E89</f>
        <v>1298.5700000000033</v>
      </c>
    </row>
    <row r="40" spans="1:25" ht="30" customHeight="1">
      <c r="G40" s="13"/>
      <c r="H40" s="94" t="s">
        <v>410</v>
      </c>
      <c r="I40" s="95">
        <f>'January 2027 - March 2027'!E96</f>
        <v>1315.0700000000033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411</v>
      </c>
      <c r="I41" s="95">
        <f>'January 2027 - March 2027'!E104</f>
        <v>1831.5700000000033</v>
      </c>
    </row>
    <row r="42" spans="1:25" ht="30" customHeight="1"/>
    <row r="43" spans="1:25" ht="13.15" customHeight="1">
      <c r="A43" s="10"/>
      <c r="B43" s="10"/>
      <c r="C43" s="1"/>
      <c r="D43" s="49"/>
      <c r="E43" s="50"/>
    </row>
    <row r="44" spans="1:25" ht="13.5" customHeight="1">
      <c r="A44" s="10"/>
      <c r="B44" s="10"/>
      <c r="C44" s="1"/>
      <c r="D44" s="49"/>
      <c r="E44" s="50"/>
    </row>
    <row r="45" spans="1:25" ht="13.5" customHeight="1">
      <c r="A45" s="10"/>
      <c r="B45" s="10"/>
    </row>
    <row r="46" spans="1:25" ht="13.5" customHeight="1">
      <c r="A46" s="147" t="s">
        <v>58</v>
      </c>
      <c r="B46" s="148"/>
      <c r="C46" s="149"/>
      <c r="H46" s="162" t="s">
        <v>194</v>
      </c>
      <c r="I46" s="162"/>
    </row>
    <row r="47" spans="1:25" ht="13.5" customHeight="1">
      <c r="A47" s="19" t="s">
        <v>2</v>
      </c>
      <c r="B47" s="19" t="s">
        <v>3</v>
      </c>
      <c r="C47" s="20" t="s">
        <v>4</v>
      </c>
      <c r="D47" s="21"/>
      <c r="H47" s="136" t="s">
        <v>195</v>
      </c>
      <c r="I47" s="136" t="s">
        <v>196</v>
      </c>
    </row>
    <row r="48" spans="1:25" ht="13.5" customHeight="1">
      <c r="A48" s="150" t="s">
        <v>8</v>
      </c>
      <c r="B48" s="148"/>
      <c r="C48" s="149"/>
      <c r="H48" s="136"/>
      <c r="I48" s="136"/>
    </row>
    <row r="49" spans="1:9" ht="13.5" customHeight="1">
      <c r="A49" s="24" t="s">
        <v>30</v>
      </c>
      <c r="B49" s="2"/>
      <c r="C49" s="18">
        <v>204</v>
      </c>
      <c r="H49" s="136"/>
      <c r="I49" s="136"/>
    </row>
    <row r="50" spans="1:9" ht="13.5" customHeight="1">
      <c r="A50" s="29" t="s">
        <v>106</v>
      </c>
      <c r="B50" s="25"/>
      <c r="C50" s="26">
        <v>42</v>
      </c>
      <c r="H50" s="94" t="s">
        <v>203</v>
      </c>
      <c r="I50" s="97">
        <f>C98</f>
        <v>34239</v>
      </c>
    </row>
    <row r="51" spans="1:9" ht="13.5" customHeight="1">
      <c r="A51" s="25" t="s">
        <v>9</v>
      </c>
      <c r="B51" s="25" t="s">
        <v>10</v>
      </c>
      <c r="C51" s="26">
        <v>197</v>
      </c>
      <c r="H51" s="94" t="s">
        <v>197</v>
      </c>
      <c r="I51" s="97">
        <f>(C98-SUM(E111,E123,E135))</f>
        <v>24739</v>
      </c>
    </row>
    <row r="52" spans="1:9" ht="13.5" customHeight="1">
      <c r="A52" s="27"/>
      <c r="B52" s="24" t="s">
        <v>32</v>
      </c>
      <c r="C52" s="28">
        <f>SUM(C49:C51)</f>
        <v>443</v>
      </c>
      <c r="H52" s="96" t="s">
        <v>198</v>
      </c>
      <c r="I52" s="97">
        <f>('July 2024 - September 2024'!C5)</f>
        <v>14500</v>
      </c>
    </row>
    <row r="53" spans="1:9" ht="13.5" customHeight="1">
      <c r="A53" s="194" t="s">
        <v>115</v>
      </c>
      <c r="B53" s="195"/>
      <c r="C53" s="196"/>
      <c r="H53" s="94" t="s">
        <v>199</v>
      </c>
      <c r="I53" s="97">
        <f>('October 2024 - December 2024'!C5)</f>
        <v>13000</v>
      </c>
    </row>
    <row r="54" spans="1:9" ht="13.5" customHeight="1">
      <c r="A54" s="197"/>
      <c r="B54" s="198"/>
      <c r="C54" s="199"/>
      <c r="H54" s="96" t="s">
        <v>200</v>
      </c>
      <c r="I54" s="97">
        <f>('January 2025 - March 2025'!C5)</f>
        <v>11500</v>
      </c>
    </row>
    <row r="55" spans="1:9" ht="13.5" customHeight="1">
      <c r="A55" s="2" t="s">
        <v>12</v>
      </c>
      <c r="B55" s="2"/>
      <c r="C55" s="17">
        <v>0</v>
      </c>
      <c r="H55" s="96" t="s">
        <v>201</v>
      </c>
      <c r="I55" s="97">
        <f>('April 2025 - June 2025'!C5)</f>
        <v>10000</v>
      </c>
    </row>
    <row r="56" spans="1:9" ht="13.5" customHeight="1">
      <c r="A56" s="2" t="s">
        <v>13</v>
      </c>
      <c r="B56" s="2"/>
      <c r="C56" s="9">
        <v>0</v>
      </c>
      <c r="H56" s="96" t="s">
        <v>202</v>
      </c>
      <c r="I56" s="97">
        <f>('July 2025 - September 2025'!C5)</f>
        <v>8500</v>
      </c>
    </row>
    <row r="57" spans="1:9" ht="13.5" customHeight="1">
      <c r="A57" s="2" t="s">
        <v>14</v>
      </c>
      <c r="B57" s="2"/>
      <c r="C57" s="9">
        <v>0</v>
      </c>
      <c r="H57" s="96" t="s">
        <v>263</v>
      </c>
      <c r="I57" s="97">
        <f>('October 2025 - December 2025'!C5)</f>
        <v>7000</v>
      </c>
    </row>
    <row r="58" spans="1:9" ht="30">
      <c r="A58" s="2" t="s">
        <v>341</v>
      </c>
      <c r="B58" s="2" t="s">
        <v>342</v>
      </c>
      <c r="C58" s="9">
        <v>0</v>
      </c>
      <c r="H58" s="96" t="s">
        <v>264</v>
      </c>
      <c r="I58" s="97">
        <f>('January 2026 - March 2026'!C5)</f>
        <v>5500</v>
      </c>
    </row>
    <row r="59" spans="1:9" ht="13.5" customHeight="1">
      <c r="A59" s="2" t="s">
        <v>15</v>
      </c>
      <c r="B59" s="2"/>
      <c r="C59" s="9">
        <v>0</v>
      </c>
      <c r="H59" s="96" t="s">
        <v>279</v>
      </c>
      <c r="I59" s="97">
        <f>('April 2026 - June 2026'!C5)</f>
        <v>4000</v>
      </c>
    </row>
    <row r="60" spans="1:9" ht="13.5" customHeight="1">
      <c r="A60" s="2"/>
      <c r="B60" s="2" t="s">
        <v>16</v>
      </c>
      <c r="C60" s="9">
        <f>SUM(C55:C59)</f>
        <v>0</v>
      </c>
      <c r="H60" s="96" t="s">
        <v>412</v>
      </c>
      <c r="I60" s="97">
        <f>('July 2026 - September 2026'!C5)</f>
        <v>2500</v>
      </c>
    </row>
    <row r="61" spans="1:9" ht="13.5" customHeight="1">
      <c r="A61" s="150" t="s">
        <v>17</v>
      </c>
      <c r="B61" s="148"/>
      <c r="C61" s="149"/>
      <c r="H61" s="96" t="s">
        <v>413</v>
      </c>
      <c r="I61" s="97">
        <f>('October 2026 - December 2026'!C5)</f>
        <v>1000</v>
      </c>
    </row>
    <row r="62" spans="1:9" ht="13.5" customHeight="1">
      <c r="A62" s="2" t="s">
        <v>18</v>
      </c>
      <c r="B62" s="2" t="s">
        <v>19</v>
      </c>
      <c r="C62" s="18">
        <v>0</v>
      </c>
      <c r="H62" s="96" t="s">
        <v>414</v>
      </c>
      <c r="I62" s="97">
        <f>('January 2027 - March 2027'!C5)</f>
        <v>0</v>
      </c>
    </row>
    <row r="63" spans="1:9" ht="13.5" customHeight="1">
      <c r="A63" s="2" t="s">
        <v>20</v>
      </c>
      <c r="B63" s="2" t="s">
        <v>21</v>
      </c>
      <c r="C63" s="18">
        <v>0</v>
      </c>
      <c r="H63" s="72"/>
      <c r="I63" s="72"/>
    </row>
    <row r="64" spans="1:9" ht="13.5" customHeight="1">
      <c r="A64" s="2"/>
      <c r="B64" s="24" t="s">
        <v>33</v>
      </c>
      <c r="C64" s="18">
        <f>SUM(C62:C63)</f>
        <v>0</v>
      </c>
      <c r="H64" s="72"/>
      <c r="I64" s="72"/>
    </row>
    <row r="65" spans="1:3" ht="13.5" customHeight="1">
      <c r="A65" s="150" t="s">
        <v>50</v>
      </c>
      <c r="B65" s="168"/>
      <c r="C65" s="169"/>
    </row>
    <row r="66" spans="1:3" ht="13.5" customHeight="1">
      <c r="A66" s="2" t="s">
        <v>51</v>
      </c>
      <c r="B66" s="2" t="s">
        <v>53</v>
      </c>
      <c r="C66" s="17">
        <v>0</v>
      </c>
    </row>
    <row r="67" spans="1:3" ht="13.5" customHeight="1">
      <c r="A67" s="25"/>
      <c r="B67" s="29" t="s">
        <v>66</v>
      </c>
      <c r="C67" s="30">
        <v>0</v>
      </c>
    </row>
    <row r="68" spans="1:3" ht="13.5" customHeight="1">
      <c r="A68" s="25"/>
      <c r="B68" s="25" t="s">
        <v>79</v>
      </c>
      <c r="C68" s="30">
        <v>0</v>
      </c>
    </row>
    <row r="69" spans="1:3" ht="13.5" customHeight="1">
      <c r="A69" s="25"/>
      <c r="B69" s="29" t="s">
        <v>52</v>
      </c>
      <c r="C69" s="30">
        <f>SUM(C66:C68)</f>
        <v>0</v>
      </c>
    </row>
    <row r="70" spans="1:3" ht="13.5" customHeight="1">
      <c r="A70" s="150" t="s">
        <v>22</v>
      </c>
      <c r="B70" s="168"/>
      <c r="C70" s="169"/>
    </row>
    <row r="71" spans="1:3" ht="13.5" customHeight="1">
      <c r="A71" s="2" t="s">
        <v>23</v>
      </c>
      <c r="B71" s="2" t="s">
        <v>24</v>
      </c>
      <c r="C71" s="17">
        <v>0</v>
      </c>
    </row>
    <row r="72" spans="1:3" ht="13.5" customHeight="1">
      <c r="A72" s="25"/>
      <c r="B72" s="29" t="s">
        <v>34</v>
      </c>
      <c r="C72" s="30">
        <f>SUM(C71)</f>
        <v>0</v>
      </c>
    </row>
    <row r="73" spans="1:3" ht="13.5" customHeight="1">
      <c r="A73" s="200" t="s">
        <v>54</v>
      </c>
      <c r="B73" s="201"/>
      <c r="C73" s="202"/>
    </row>
    <row r="74" spans="1:3" ht="33" customHeight="1">
      <c r="A74" s="31" t="s">
        <v>55</v>
      </c>
      <c r="B74" s="32" t="s">
        <v>56</v>
      </c>
      <c r="C74" s="33">
        <v>0</v>
      </c>
    </row>
    <row r="75" spans="1:3" ht="33" customHeight="1">
      <c r="A75" s="31" t="s">
        <v>295</v>
      </c>
      <c r="B75" s="32" t="s">
        <v>296</v>
      </c>
      <c r="C75" s="33">
        <v>0</v>
      </c>
    </row>
    <row r="76" spans="1:3" ht="45">
      <c r="A76" s="31" t="s">
        <v>298</v>
      </c>
      <c r="B76" s="32" t="s">
        <v>299</v>
      </c>
      <c r="C76" s="33">
        <v>0</v>
      </c>
    </row>
    <row r="77" spans="1:3" ht="33" customHeight="1">
      <c r="A77" s="31" t="s">
        <v>297</v>
      </c>
      <c r="B77" s="32" t="s">
        <v>297</v>
      </c>
      <c r="C77" s="33">
        <v>0</v>
      </c>
    </row>
    <row r="78" spans="1:3" ht="19.899999999999999" customHeight="1">
      <c r="A78" s="31"/>
      <c r="B78" s="32" t="s">
        <v>57</v>
      </c>
      <c r="C78" s="33">
        <f>SUM(C74:C77)</f>
        <v>0</v>
      </c>
    </row>
    <row r="79" spans="1:3" ht="13.5" customHeight="1">
      <c r="A79" s="206" t="s">
        <v>35</v>
      </c>
      <c r="B79" s="198"/>
      <c r="C79" s="180"/>
    </row>
    <row r="80" spans="1:3" ht="13.5" customHeight="1">
      <c r="A80" s="25" t="s">
        <v>63</v>
      </c>
      <c r="B80" s="25"/>
      <c r="C80" s="17">
        <v>0</v>
      </c>
    </row>
    <row r="81" spans="1:3" ht="15" customHeight="1">
      <c r="A81" s="27" t="s">
        <v>65</v>
      </c>
      <c r="B81" s="27" t="s">
        <v>64</v>
      </c>
      <c r="C81" s="17">
        <v>0</v>
      </c>
    </row>
    <row r="82" spans="1:3" ht="13.5" customHeight="1">
      <c r="A82" s="8" t="s">
        <v>25</v>
      </c>
      <c r="B82" s="8" t="s">
        <v>26</v>
      </c>
      <c r="C82" s="17">
        <v>0</v>
      </c>
    </row>
    <row r="83" spans="1:3" ht="13.5" customHeight="1">
      <c r="A83" s="31"/>
      <c r="B83" s="32" t="s">
        <v>36</v>
      </c>
      <c r="C83" s="33">
        <f>SUM(C80:C82)</f>
        <v>0</v>
      </c>
    </row>
    <row r="84" spans="1:3" ht="13.5" customHeight="1">
      <c r="A84" s="181" t="s">
        <v>31</v>
      </c>
      <c r="B84" s="205"/>
      <c r="C84" s="183"/>
    </row>
    <row r="85" spans="1:3" ht="13.5" customHeight="1">
      <c r="A85" s="56" t="s">
        <v>42</v>
      </c>
      <c r="B85" s="61" t="s">
        <v>49</v>
      </c>
      <c r="C85" s="58">
        <v>300</v>
      </c>
    </row>
    <row r="86" spans="1:3" ht="13.5" customHeight="1">
      <c r="A86" s="57" t="s">
        <v>75</v>
      </c>
      <c r="B86" s="81" t="s">
        <v>111</v>
      </c>
      <c r="C86" s="59">
        <v>0</v>
      </c>
    </row>
    <row r="87" spans="1:3" ht="13.5" customHeight="1">
      <c r="A87" s="57" t="s">
        <v>67</v>
      </c>
      <c r="B87" s="81" t="s">
        <v>136</v>
      </c>
      <c r="C87" s="59">
        <v>0</v>
      </c>
    </row>
    <row r="88" spans="1:3" ht="13.5" customHeight="1">
      <c r="A88" s="29" t="s">
        <v>46</v>
      </c>
      <c r="B88" s="60" t="s">
        <v>91</v>
      </c>
      <c r="C88" s="30">
        <v>760</v>
      </c>
    </row>
    <row r="89" spans="1:3" ht="13.5" customHeight="1">
      <c r="A89" s="27"/>
      <c r="B89" s="37" t="s">
        <v>43</v>
      </c>
      <c r="C89" s="38">
        <f>SUM(C85:C88)</f>
        <v>1060</v>
      </c>
    </row>
    <row r="90" spans="1:3" ht="13.5" customHeight="1">
      <c r="A90" s="27"/>
      <c r="B90" s="52" t="s">
        <v>57</v>
      </c>
      <c r="C90" s="38">
        <f>C52+C60+C64+C69+C72+C78+C83+C89</f>
        <v>1503</v>
      </c>
    </row>
    <row r="91" spans="1:3" ht="13.5" customHeight="1">
      <c r="A91" s="181" t="s">
        <v>44</v>
      </c>
      <c r="B91" s="182"/>
      <c r="C91" s="183"/>
    </row>
    <row r="92" spans="1:3" ht="13.5" customHeight="1">
      <c r="A92" s="41" t="s">
        <v>47</v>
      </c>
      <c r="B92" s="37"/>
      <c r="C92" s="48">
        <v>12739</v>
      </c>
    </row>
    <row r="93" spans="1:3" ht="13.5" customHeight="1">
      <c r="A93" s="103" t="s">
        <v>290</v>
      </c>
      <c r="B93" s="37"/>
      <c r="C93" s="48">
        <v>5000</v>
      </c>
    </row>
    <row r="94" spans="1:3" ht="13.5" customHeight="1">
      <c r="A94" s="103" t="s">
        <v>282</v>
      </c>
      <c r="B94" s="37"/>
      <c r="C94" s="48">
        <v>1500</v>
      </c>
    </row>
    <row r="95" spans="1:3" ht="60">
      <c r="A95" s="63" t="s">
        <v>70</v>
      </c>
      <c r="B95" s="53"/>
      <c r="C95" s="48">
        <v>0</v>
      </c>
    </row>
    <row r="96" spans="1:3" ht="45">
      <c r="A96" s="77" t="s">
        <v>112</v>
      </c>
      <c r="B96" s="53"/>
      <c r="C96" s="48">
        <v>0</v>
      </c>
    </row>
    <row r="97" spans="1:8" ht="30">
      <c r="A97" s="243" t="s">
        <v>341</v>
      </c>
      <c r="B97" s="53"/>
      <c r="C97" s="48">
        <v>15000</v>
      </c>
    </row>
    <row r="98" spans="1:8" ht="13.5" customHeight="1">
      <c r="A98" s="27"/>
      <c r="B98" s="54" t="s">
        <v>45</v>
      </c>
      <c r="C98" s="48">
        <f>SUM(C92:C97)</f>
        <v>34239</v>
      </c>
    </row>
    <row r="99" spans="1:8" ht="13.5" customHeight="1">
      <c r="A99" s="31"/>
      <c r="B99" s="39" t="s">
        <v>27</v>
      </c>
      <c r="C99" s="40">
        <f>C90</f>
        <v>1503</v>
      </c>
      <c r="H99" s="35"/>
    </row>
    <row r="100" spans="1:8" ht="13.5" customHeight="1">
      <c r="A100" s="10"/>
      <c r="B100" s="10"/>
    </row>
    <row r="101" spans="1:8" ht="13.5" customHeight="1">
      <c r="A101" s="10"/>
      <c r="B101" s="10"/>
    </row>
    <row r="102" spans="1:8" ht="13.5" customHeight="1">
      <c r="A102" s="151" t="s">
        <v>146</v>
      </c>
      <c r="B102" s="207"/>
      <c r="C102" s="207"/>
      <c r="D102" s="207"/>
      <c r="E102" s="190"/>
    </row>
    <row r="103" spans="1:8" ht="13.5" customHeight="1">
      <c r="A103" s="157" t="s">
        <v>38</v>
      </c>
      <c r="B103" s="158"/>
      <c r="C103" s="157" t="s">
        <v>37</v>
      </c>
      <c r="D103" s="158"/>
      <c r="E103" s="42" t="s">
        <v>4</v>
      </c>
    </row>
    <row r="104" spans="1:8" ht="13.5" customHeight="1">
      <c r="A104" s="143" t="s">
        <v>40</v>
      </c>
      <c r="B104" s="144"/>
      <c r="C104" s="173"/>
      <c r="D104" s="174"/>
      <c r="E104" s="43">
        <f>C99</f>
        <v>1503</v>
      </c>
    </row>
    <row r="105" spans="1:8" ht="13.5" customHeight="1">
      <c r="C105" s="192" t="s">
        <v>41</v>
      </c>
      <c r="D105" s="193"/>
      <c r="E105" s="36">
        <f>I3</f>
        <v>0</v>
      </c>
    </row>
    <row r="106" spans="1:8" ht="13.5" customHeight="1"/>
    <row r="107" spans="1:8" ht="13.5" customHeight="1">
      <c r="A107" s="151" t="s">
        <v>147</v>
      </c>
      <c r="B107" s="148"/>
      <c r="C107" s="148"/>
      <c r="D107" s="148"/>
      <c r="E107" s="149"/>
    </row>
    <row r="108" spans="1:8" ht="13.5" customHeight="1">
      <c r="A108" s="151" t="s">
        <v>38</v>
      </c>
      <c r="B108" s="190"/>
      <c r="C108" s="151" t="s">
        <v>37</v>
      </c>
      <c r="D108" s="149"/>
      <c r="E108" s="22" t="s">
        <v>4</v>
      </c>
    </row>
    <row r="109" spans="1:8" ht="13.5" customHeight="1">
      <c r="A109" s="188" t="s">
        <v>68</v>
      </c>
      <c r="B109" s="189"/>
      <c r="C109" s="165"/>
      <c r="D109" s="186"/>
      <c r="E109" s="36">
        <f>E105</f>
        <v>0</v>
      </c>
    </row>
    <row r="110" spans="1:8" ht="13.5" customHeight="1">
      <c r="A110" s="159" t="s">
        <v>73</v>
      </c>
      <c r="B110" s="159"/>
      <c r="C110" s="170" t="s">
        <v>74</v>
      </c>
      <c r="D110" s="171"/>
      <c r="E110" s="51">
        <v>0</v>
      </c>
    </row>
    <row r="111" spans="1:8" ht="13.5" customHeight="1">
      <c r="A111" s="160"/>
      <c r="B111" s="160"/>
      <c r="C111" s="172" t="s">
        <v>164</v>
      </c>
      <c r="D111" s="155"/>
      <c r="E111" s="71">
        <v>1000</v>
      </c>
    </row>
    <row r="112" spans="1:8" ht="13.5" customHeight="1">
      <c r="A112" s="160"/>
      <c r="B112" s="160"/>
      <c r="C112" s="145" t="s">
        <v>165</v>
      </c>
      <c r="D112" s="146"/>
      <c r="E112" s="51">
        <v>140</v>
      </c>
    </row>
    <row r="113" spans="1:5" ht="13.5" customHeight="1">
      <c r="A113" s="160"/>
      <c r="B113" s="160"/>
      <c r="C113" s="145" t="s">
        <v>166</v>
      </c>
      <c r="D113" s="146"/>
      <c r="E113" s="51">
        <v>68</v>
      </c>
    </row>
    <row r="114" spans="1:5" ht="13.5" customHeight="1">
      <c r="A114" s="160"/>
      <c r="B114" s="160"/>
      <c r="C114" s="89" t="s">
        <v>167</v>
      </c>
      <c r="D114" s="88"/>
      <c r="E114" s="51">
        <v>420</v>
      </c>
    </row>
    <row r="115" spans="1:5" ht="13.5" customHeight="1">
      <c r="A115" s="161"/>
      <c r="B115" s="161"/>
      <c r="C115" s="145" t="s">
        <v>173</v>
      </c>
      <c r="D115" s="146"/>
      <c r="E115" s="51">
        <v>775.68</v>
      </c>
    </row>
    <row r="116" spans="1:5" ht="13.5" customHeight="1">
      <c r="A116" s="184" t="s">
        <v>40</v>
      </c>
      <c r="B116" s="185"/>
      <c r="C116" s="166" t="s">
        <v>80</v>
      </c>
      <c r="D116" s="167"/>
      <c r="E116" s="64">
        <f>C99</f>
        <v>1503</v>
      </c>
    </row>
    <row r="117" spans="1:5" ht="13.5" customHeight="1">
      <c r="C117" s="175" t="s">
        <v>28</v>
      </c>
      <c r="D117" s="149"/>
      <c r="E117" s="36">
        <f>SUM(E25,E109)-SUM(E110:E116)</f>
        <v>-466.67999999999984</v>
      </c>
    </row>
    <row r="118" spans="1:5" ht="13.5" customHeight="1">
      <c r="A118" s="23"/>
      <c r="B118" s="23"/>
      <c r="C118" s="23"/>
      <c r="D118" s="23"/>
      <c r="E118" s="23"/>
    </row>
    <row r="119" spans="1:5" ht="17.25" customHeight="1">
      <c r="A119" s="23"/>
      <c r="B119" s="23"/>
      <c r="C119" s="23"/>
      <c r="D119" s="23"/>
      <c r="E119" s="23"/>
    </row>
    <row r="120" spans="1:5" ht="13.5" customHeight="1">
      <c r="A120" s="178" t="s">
        <v>148</v>
      </c>
      <c r="B120" s="179"/>
      <c r="C120" s="179"/>
      <c r="D120" s="179"/>
      <c r="E120" s="180"/>
    </row>
    <row r="121" spans="1:5" ht="13.5" customHeight="1">
      <c r="A121" s="151" t="s">
        <v>38</v>
      </c>
      <c r="B121" s="149"/>
      <c r="C121" s="151" t="s">
        <v>37</v>
      </c>
      <c r="D121" s="149"/>
      <c r="E121" s="22" t="s">
        <v>4</v>
      </c>
    </row>
    <row r="122" spans="1:5" ht="13.5" customHeight="1">
      <c r="A122" s="176" t="s">
        <v>69</v>
      </c>
      <c r="B122" s="177"/>
      <c r="C122" s="165"/>
      <c r="D122" s="149"/>
      <c r="E122" s="36">
        <f>E117</f>
        <v>-466.67999999999984</v>
      </c>
    </row>
    <row r="123" spans="1:5" ht="13.5" customHeight="1">
      <c r="A123" s="139" t="s">
        <v>73</v>
      </c>
      <c r="B123" s="140"/>
      <c r="C123" s="163" t="s">
        <v>139</v>
      </c>
      <c r="D123" s="171"/>
      <c r="E123" s="51">
        <v>4000</v>
      </c>
    </row>
    <row r="124" spans="1:5" ht="13.5" customHeight="1">
      <c r="A124" s="141"/>
      <c r="B124" s="142"/>
      <c r="C124" s="163" t="s">
        <v>168</v>
      </c>
      <c r="D124" s="164"/>
      <c r="E124" s="51">
        <v>2254</v>
      </c>
    </row>
    <row r="125" spans="1:5" ht="13.5" customHeight="1">
      <c r="A125" s="141"/>
      <c r="B125" s="142"/>
      <c r="C125" s="163" t="s">
        <v>169</v>
      </c>
      <c r="D125" s="164"/>
      <c r="E125" s="51">
        <v>560</v>
      </c>
    </row>
    <row r="126" spans="1:5" ht="13.5" customHeight="1">
      <c r="A126" s="141"/>
      <c r="B126" s="142"/>
      <c r="C126" s="163" t="s">
        <v>170</v>
      </c>
      <c r="D126" s="164"/>
      <c r="E126" s="51">
        <v>0</v>
      </c>
    </row>
    <row r="127" spans="1:5" ht="30" customHeight="1">
      <c r="A127" s="141"/>
      <c r="B127" s="142"/>
      <c r="C127" s="153" t="s">
        <v>205</v>
      </c>
      <c r="D127" s="154"/>
      <c r="E127" s="51">
        <v>700</v>
      </c>
    </row>
    <row r="128" spans="1:5" ht="15" customHeight="1">
      <c r="A128" s="141"/>
      <c r="B128" s="142"/>
      <c r="C128" s="153" t="s">
        <v>207</v>
      </c>
      <c r="D128" s="154"/>
      <c r="E128" s="51">
        <v>498</v>
      </c>
    </row>
    <row r="129" spans="1:5" ht="13.5" customHeight="1">
      <c r="A129" s="141"/>
      <c r="B129" s="142"/>
      <c r="C129" s="155" t="s">
        <v>206</v>
      </c>
      <c r="D129" s="156"/>
      <c r="E129" s="51">
        <v>368</v>
      </c>
    </row>
    <row r="130" spans="1:5" ht="13.5" customHeight="1">
      <c r="A130" s="141"/>
      <c r="B130" s="142"/>
      <c r="C130" s="191" t="s">
        <v>211</v>
      </c>
      <c r="D130" s="146"/>
      <c r="E130" s="51">
        <v>204</v>
      </c>
    </row>
    <row r="131" spans="1:5" ht="13.5" customHeight="1">
      <c r="A131" s="141"/>
      <c r="B131" s="142"/>
      <c r="C131" s="191" t="s">
        <v>212</v>
      </c>
      <c r="D131" s="146"/>
      <c r="E131" s="51">
        <v>207.5</v>
      </c>
    </row>
    <row r="132" spans="1:5" ht="13.5" customHeight="1">
      <c r="A132" s="141"/>
      <c r="B132" s="142"/>
      <c r="C132" s="191" t="s">
        <v>213</v>
      </c>
      <c r="D132" s="146"/>
      <c r="E132" s="51">
        <v>187</v>
      </c>
    </row>
    <row r="133" spans="1:5" ht="13.5" customHeight="1">
      <c r="A133" s="141"/>
      <c r="B133" s="142"/>
      <c r="C133" s="146" t="s">
        <v>216</v>
      </c>
      <c r="D133" s="152"/>
      <c r="E133" s="51">
        <v>391.5</v>
      </c>
    </row>
    <row r="134" spans="1:5" ht="13.5" customHeight="1">
      <c r="A134" s="141"/>
      <c r="B134" s="142"/>
      <c r="C134" s="145" t="s">
        <v>217</v>
      </c>
      <c r="D134" s="146"/>
      <c r="E134" s="51">
        <v>966.7</v>
      </c>
    </row>
    <row r="135" spans="1:5" ht="13.5" customHeight="1">
      <c r="A135" s="143"/>
      <c r="B135" s="144"/>
      <c r="C135" s="145" t="s">
        <v>221</v>
      </c>
      <c r="D135" s="146"/>
      <c r="E135" s="51">
        <v>4500</v>
      </c>
    </row>
    <row r="136" spans="1:5" ht="13.5" customHeight="1">
      <c r="A136" s="184" t="s">
        <v>40</v>
      </c>
      <c r="B136" s="187"/>
      <c r="C136" s="166"/>
      <c r="D136" s="167"/>
      <c r="E136" s="100">
        <f>C99</f>
        <v>1503</v>
      </c>
    </row>
    <row r="137" spans="1:5" ht="13.5" customHeight="1">
      <c r="C137" s="175" t="s">
        <v>29</v>
      </c>
      <c r="D137" s="149"/>
      <c r="E137" s="51">
        <f>(E39+E122)-SUM(E123:E136)</f>
        <v>3060.119999999999</v>
      </c>
    </row>
    <row r="138" spans="1:5" ht="13.5" customHeight="1">
      <c r="A138" s="10"/>
      <c r="B138" s="10"/>
    </row>
    <row r="139" spans="1:5" ht="13.5" customHeight="1">
      <c r="A139" s="10"/>
      <c r="B139" s="10"/>
    </row>
    <row r="140" spans="1:5" ht="13.5" customHeight="1">
      <c r="A140" s="10"/>
      <c r="B140" s="10"/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</sheetData>
  <mergeCells count="87"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  <mergeCell ref="C105:D105"/>
    <mergeCell ref="A53:C54"/>
    <mergeCell ref="A73:C73"/>
    <mergeCell ref="C38:D38"/>
    <mergeCell ref="A84:C84"/>
    <mergeCell ref="A79:C79"/>
    <mergeCell ref="A102:E102"/>
    <mergeCell ref="C137:D137"/>
    <mergeCell ref="A122:B122"/>
    <mergeCell ref="A120:E120"/>
    <mergeCell ref="A91:C91"/>
    <mergeCell ref="A116:B116"/>
    <mergeCell ref="C109:D109"/>
    <mergeCell ref="A136:B136"/>
    <mergeCell ref="C136:D136"/>
    <mergeCell ref="C108:D108"/>
    <mergeCell ref="A109:B109"/>
    <mergeCell ref="C123:D123"/>
    <mergeCell ref="A108:B108"/>
    <mergeCell ref="A103:B103"/>
    <mergeCell ref="C130:D130"/>
    <mergeCell ref="C131:D131"/>
    <mergeCell ref="C132:D132"/>
    <mergeCell ref="H1:I1"/>
    <mergeCell ref="C115:D115"/>
    <mergeCell ref="C126:D126"/>
    <mergeCell ref="C122:D122"/>
    <mergeCell ref="C125:D125"/>
    <mergeCell ref="C116:D116"/>
    <mergeCell ref="C124:D124"/>
    <mergeCell ref="A65:C65"/>
    <mergeCell ref="C110:D110"/>
    <mergeCell ref="C111:D111"/>
    <mergeCell ref="C121:D121"/>
    <mergeCell ref="A121:B121"/>
    <mergeCell ref="A70:C70"/>
    <mergeCell ref="C104:D104"/>
    <mergeCell ref="C117:D117"/>
    <mergeCell ref="H46:I46"/>
    <mergeCell ref="A123:B135"/>
    <mergeCell ref="C135:D135"/>
    <mergeCell ref="C113:D113"/>
    <mergeCell ref="A46:C46"/>
    <mergeCell ref="A48:C48"/>
    <mergeCell ref="A61:C61"/>
    <mergeCell ref="A104:B104"/>
    <mergeCell ref="A107:E107"/>
    <mergeCell ref="C133:D133"/>
    <mergeCell ref="C134:D134"/>
    <mergeCell ref="C127:D127"/>
    <mergeCell ref="C128:D128"/>
    <mergeCell ref="C129:D129"/>
    <mergeCell ref="C103:D103"/>
    <mergeCell ref="C112:D112"/>
    <mergeCell ref="A110:B115"/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47:I49"/>
    <mergeCell ref="H47:H49"/>
    <mergeCell ref="A29:A30"/>
    <mergeCell ref="C32:D32"/>
  </mergeCells>
  <phoneticPr fontId="25" type="noConversion"/>
  <conditionalFormatting sqref="C7">
    <cfRule type="cellIs" dxfId="172" priority="22" operator="lessThan">
      <formula>0</formula>
    </cfRule>
  </conditionalFormatting>
  <conditionalFormatting sqref="E105">
    <cfRule type="cellIs" dxfId="171" priority="49" stopIfTrue="1" operator="greaterThanOrEqual">
      <formula>0</formula>
    </cfRule>
    <cfRule type="cellIs" dxfId="170" priority="50" operator="lessThan">
      <formula>0</formula>
    </cfRule>
  </conditionalFormatting>
  <conditionalFormatting sqref="E109">
    <cfRule type="cellIs" dxfId="169" priority="45" stopIfTrue="1" operator="greaterThanOrEqual">
      <formula>0</formula>
    </cfRule>
    <cfRule type="cellIs" dxfId="168" priority="46" operator="lessThan">
      <formula>0</formula>
    </cfRule>
  </conditionalFormatting>
  <conditionalFormatting sqref="E117">
    <cfRule type="cellIs" dxfId="167" priority="47" stopIfTrue="1" operator="greaterThanOrEqual">
      <formula>0</formula>
    </cfRule>
    <cfRule type="cellIs" dxfId="166" priority="48" operator="lessThan">
      <formula>0</formula>
    </cfRule>
  </conditionalFormatting>
  <conditionalFormatting sqref="E122">
    <cfRule type="cellIs" dxfId="165" priority="43" stopIfTrue="1" operator="greaterThanOrEqual">
      <formula>0</formula>
    </cfRule>
    <cfRule type="cellIs" dxfId="164" priority="44" operator="lessThan">
      <formula>0</formula>
    </cfRule>
  </conditionalFormatting>
  <conditionalFormatting sqref="E137">
    <cfRule type="cellIs" dxfId="163" priority="41" stopIfTrue="1" operator="greaterThanOrEqual">
      <formula>0</formula>
    </cfRule>
    <cfRule type="cellIs" dxfId="162" priority="42" operator="lessThan">
      <formula>0</formula>
    </cfRule>
  </conditionalFormatting>
  <conditionalFormatting sqref="F7">
    <cfRule type="cellIs" dxfId="161" priority="20" operator="lessThan">
      <formula>0</formula>
    </cfRule>
  </conditionalFormatting>
  <conditionalFormatting sqref="F10:F11">
    <cfRule type="cellIs" dxfId="160" priority="21" operator="lessThan">
      <formula>0</formula>
    </cfRule>
  </conditionalFormatting>
  <conditionalFormatting sqref="C12:F12">
    <cfRule type="cellIs" dxfId="159" priority="8" operator="lessThanOrEqual">
      <formula>0</formula>
    </cfRule>
    <cfRule type="cellIs" dxfId="158" priority="9" operator="greaterThan">
      <formula>0</formula>
    </cfRule>
  </conditionalFormatting>
  <conditionalFormatting sqref="I50:I62">
    <cfRule type="cellIs" dxfId="157" priority="6" operator="lessThanOrEqual">
      <formula>0</formula>
    </cfRule>
    <cfRule type="cellIs" dxfId="156" priority="7" operator="greaterThan">
      <formula>0</formula>
    </cfRule>
  </conditionalFormatting>
  <conditionalFormatting sqref="I3:I23 I25:I29 I32:I41">
    <cfRule type="cellIs" dxfId="155" priority="1" operator="greaterThanOrEqual">
      <formula>0</formula>
    </cfRule>
    <cfRule type="cellIs" dxfId="154" priority="2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54C0-00D4-4FDE-A788-4C75DA2D042C}">
  <dimension ref="A1:Y1017"/>
  <sheetViews>
    <sheetView topLeftCell="A76" workbookViewId="0">
      <selection activeCell="B109" sqref="B10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2" t="s">
        <v>377</v>
      </c>
      <c r="B1" s="162"/>
      <c r="C1" s="162"/>
      <c r="D1" s="162"/>
      <c r="E1" s="162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2026 - March 2026'!E104</f>
        <v>1282.0700000000033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1282.0700000000033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2026 - June 2026'!C5)-SUM(E87,E94,E102)</f>
        <v>2500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3" t="s">
        <v>374</v>
      </c>
      <c r="B8" s="179"/>
      <c r="C8" s="179"/>
      <c r="D8" s="179"/>
      <c r="E8" s="18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4" t="s">
        <v>3</v>
      </c>
      <c r="D9" s="149"/>
      <c r="E9" s="16" t="s">
        <v>4</v>
      </c>
    </row>
    <row r="10" spans="1:25" ht="13.5" customHeight="1">
      <c r="A10" s="29" t="s">
        <v>265</v>
      </c>
      <c r="B10" s="78" t="s">
        <v>5</v>
      </c>
      <c r="C10" s="236" t="s">
        <v>6</v>
      </c>
      <c r="D10" s="236"/>
      <c r="E10" s="99">
        <v>2405</v>
      </c>
    </row>
    <row r="11" spans="1:25" ht="13.5" customHeight="1">
      <c r="A11" s="24" t="s">
        <v>266</v>
      </c>
      <c r="B11" s="2" t="s">
        <v>25</v>
      </c>
      <c r="C11" s="211" t="s">
        <v>113</v>
      </c>
      <c r="D11" s="212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3" t="s">
        <v>375</v>
      </c>
      <c r="B14" s="179"/>
      <c r="C14" s="179"/>
      <c r="D14" s="179"/>
      <c r="E14" s="18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4" t="s">
        <v>3</v>
      </c>
      <c r="D15" s="149"/>
      <c r="E15" s="16" t="s">
        <v>4</v>
      </c>
    </row>
    <row r="16" spans="1:25" ht="13.5" customHeight="1">
      <c r="A16" s="29" t="s">
        <v>271</v>
      </c>
      <c r="B16" s="78" t="s">
        <v>5</v>
      </c>
      <c r="C16" s="236" t="s">
        <v>6</v>
      </c>
      <c r="D16" s="236"/>
      <c r="E16" s="99">
        <v>2405</v>
      </c>
    </row>
    <row r="17" spans="1:25" ht="13.15" customHeight="1">
      <c r="A17" s="24" t="s">
        <v>272</v>
      </c>
      <c r="B17" s="2" t="s">
        <v>25</v>
      </c>
      <c r="C17" s="211" t="s">
        <v>113</v>
      </c>
      <c r="D17" s="149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3" t="s">
        <v>376</v>
      </c>
      <c r="B20" s="179"/>
      <c r="C20" s="179"/>
      <c r="D20" s="179"/>
      <c r="E20" s="18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1" t="s">
        <v>3</v>
      </c>
      <c r="D21" s="202"/>
      <c r="E21" s="70" t="s">
        <v>4</v>
      </c>
    </row>
    <row r="22" spans="1:25" ht="13.5" customHeight="1">
      <c r="A22" s="29" t="s">
        <v>268</v>
      </c>
      <c r="B22" s="78" t="s">
        <v>5</v>
      </c>
      <c r="C22" s="236" t="s">
        <v>6</v>
      </c>
      <c r="D22" s="236"/>
      <c r="E22" s="99">
        <v>2405</v>
      </c>
    </row>
    <row r="23" spans="1:25" ht="13.15" customHeight="1">
      <c r="A23" s="32" t="s">
        <v>269</v>
      </c>
      <c r="B23" s="31" t="s">
        <v>25</v>
      </c>
      <c r="C23" s="137" t="s">
        <v>113</v>
      </c>
      <c r="D23" s="232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21" t="s">
        <v>378</v>
      </c>
      <c r="B29" s="148"/>
      <c r="C29" s="149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0" t="s">
        <v>8</v>
      </c>
      <c r="B31" s="148"/>
      <c r="C31" s="149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4" t="s">
        <v>11</v>
      </c>
      <c r="B36" s="195"/>
      <c r="C36" s="196"/>
    </row>
    <row r="37" spans="1:3" ht="13.5" customHeight="1">
      <c r="A37" s="197"/>
      <c r="B37" s="198"/>
      <c r="C37" s="199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30">
      <c r="A42" s="2" t="s">
        <v>341</v>
      </c>
      <c r="B42" s="2" t="s">
        <v>342</v>
      </c>
      <c r="C42" s="9">
        <v>0</v>
      </c>
    </row>
    <row r="43" spans="1:3" ht="13.5" customHeight="1">
      <c r="A43" s="2" t="s">
        <v>70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SUM(C38:C43)</f>
        <v>0</v>
      </c>
    </row>
    <row r="45" spans="1:3" ht="13.5" customHeight="1">
      <c r="A45" s="150" t="s">
        <v>17</v>
      </c>
      <c r="B45" s="148"/>
      <c r="C45" s="149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50" t="s">
        <v>50</v>
      </c>
      <c r="B49" s="168"/>
      <c r="C49" s="169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50" t="s">
        <v>22</v>
      </c>
      <c r="B54" s="168"/>
      <c r="C54" s="169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200" t="s">
        <v>54</v>
      </c>
      <c r="B57" s="201"/>
      <c r="C57" s="202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295</v>
      </c>
      <c r="B59" s="32" t="s">
        <v>296</v>
      </c>
      <c r="C59" s="33">
        <v>0</v>
      </c>
    </row>
    <row r="60" spans="1:3" ht="33" customHeight="1">
      <c r="A60" s="31" t="s">
        <v>298</v>
      </c>
      <c r="B60" s="32" t="s">
        <v>299</v>
      </c>
      <c r="C60" s="33">
        <v>0</v>
      </c>
    </row>
    <row r="61" spans="1:3" ht="33" customHeight="1">
      <c r="A61" s="31" t="s">
        <v>297</v>
      </c>
      <c r="B61" s="32" t="s">
        <v>297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206" t="s">
        <v>35</v>
      </c>
      <c r="B63" s="198"/>
      <c r="C63" s="180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81" t="s">
        <v>31</v>
      </c>
      <c r="B68" s="205"/>
      <c r="C68" s="183"/>
    </row>
    <row r="69" spans="1:3" ht="13.5" customHeight="1">
      <c r="A69" s="56" t="s">
        <v>42</v>
      </c>
      <c r="B69" s="61" t="s">
        <v>49</v>
      </c>
      <c r="C69" s="58">
        <v>600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 ht="30">
      <c r="A71" s="57" t="s">
        <v>67</v>
      </c>
      <c r="B71" s="108" t="s">
        <v>294</v>
      </c>
      <c r="C71" s="59">
        <v>35</v>
      </c>
    </row>
    <row r="72" spans="1:3" ht="13.5" customHeight="1">
      <c r="A72" s="29" t="s">
        <v>46</v>
      </c>
      <c r="B72" s="60" t="s">
        <v>306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1603</v>
      </c>
    </row>
    <row r="74" spans="1:3" ht="13.5" customHeight="1">
      <c r="A74" s="27"/>
      <c r="B74" s="52" t="s">
        <v>57</v>
      </c>
      <c r="C74" s="38">
        <f>C35+C44+C48+C53+C56+C62+C67+C73</f>
        <v>1888.5</v>
      </c>
    </row>
    <row r="75" spans="1:3" ht="13.5" customHeight="1">
      <c r="A75" s="181" t="s">
        <v>44</v>
      </c>
      <c r="B75" s="182"/>
      <c r="C75" s="183"/>
    </row>
    <row r="76" spans="1:3" ht="13.5" customHeight="1">
      <c r="A76" s="41" t="s">
        <v>47</v>
      </c>
      <c r="B76" s="37"/>
      <c r="C76" s="48">
        <v>0</v>
      </c>
    </row>
    <row r="77" spans="1:3" ht="13.5" customHeight="1">
      <c r="A77" s="103" t="s">
        <v>290</v>
      </c>
      <c r="B77" s="37"/>
      <c r="C77" s="48">
        <v>0</v>
      </c>
    </row>
    <row r="78" spans="1:3" ht="13.5" customHeight="1">
      <c r="A78" s="101" t="s">
        <v>282</v>
      </c>
      <c r="B78" s="37"/>
      <c r="C78" s="48">
        <v>1500</v>
      </c>
    </row>
    <row r="79" spans="1:3" ht="30">
      <c r="A79" s="63" t="s">
        <v>70</v>
      </c>
      <c r="B79" s="53"/>
      <c r="C79" s="48">
        <v>0</v>
      </c>
    </row>
    <row r="80" spans="1:3" ht="30">
      <c r="A80" s="77" t="s">
        <v>112</v>
      </c>
      <c r="B80" s="53"/>
      <c r="C80" s="48">
        <v>0</v>
      </c>
    </row>
    <row r="81" spans="1:8" ht="13.5" customHeight="1">
      <c r="A81" s="27"/>
      <c r="B81" s="54" t="s">
        <v>45</v>
      </c>
      <c r="C81" s="48">
        <f>SUM(C76:C80)</f>
        <v>1500</v>
      </c>
    </row>
    <row r="82" spans="1:8" ht="13.5" customHeight="1">
      <c r="A82" s="31"/>
      <c r="B82" s="39" t="s">
        <v>27</v>
      </c>
      <c r="C82" s="40">
        <f>C74</f>
        <v>1888.5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 ht="13.5" customHeight="1">
      <c r="A85" s="151" t="s">
        <v>379</v>
      </c>
      <c r="B85" s="148"/>
      <c r="C85" s="148"/>
      <c r="D85" s="148"/>
      <c r="E85" s="149"/>
    </row>
    <row r="86" spans="1:8" ht="13.5" customHeight="1">
      <c r="A86" s="157" t="s">
        <v>38</v>
      </c>
      <c r="B86" s="202"/>
      <c r="C86" s="157" t="s">
        <v>37</v>
      </c>
      <c r="D86" s="202"/>
      <c r="E86" s="42" t="s">
        <v>4</v>
      </c>
    </row>
    <row r="87" spans="1:8" ht="13.5" customHeight="1">
      <c r="A87" s="241" t="s">
        <v>73</v>
      </c>
      <c r="B87" s="241"/>
      <c r="C87" s="152" t="s">
        <v>371</v>
      </c>
      <c r="D87" s="222"/>
      <c r="E87" s="51">
        <v>500</v>
      </c>
    </row>
    <row r="88" spans="1:8" ht="13.5" customHeight="1">
      <c r="A88" s="241" t="s">
        <v>40</v>
      </c>
      <c r="B88" s="241"/>
      <c r="C88" s="225"/>
      <c r="D88" s="225"/>
      <c r="E88" s="74">
        <f>C82</f>
        <v>1888.5</v>
      </c>
    </row>
    <row r="89" spans="1:8" ht="13.5" customHeight="1">
      <c r="A89" s="72"/>
      <c r="B89" s="72"/>
      <c r="C89" s="230" t="s">
        <v>41</v>
      </c>
      <c r="D89" s="198"/>
      <c r="E89" s="73">
        <f>('January 2026 - March 2026'!E104+E12)-SUM(E87:E88)</f>
        <v>1298.5700000000033</v>
      </c>
    </row>
    <row r="90" spans="1:8" ht="13.5" customHeight="1"/>
    <row r="91" spans="1:8" ht="13.5" customHeight="1">
      <c r="A91" s="151" t="s">
        <v>380</v>
      </c>
      <c r="B91" s="148"/>
      <c r="C91" s="148"/>
      <c r="D91" s="148"/>
      <c r="E91" s="149"/>
    </row>
    <row r="92" spans="1:8" ht="13.5" customHeight="1">
      <c r="A92" s="151" t="s">
        <v>38</v>
      </c>
      <c r="B92" s="149"/>
      <c r="C92" s="151" t="s">
        <v>37</v>
      </c>
      <c r="D92" s="149"/>
      <c r="E92" s="22" t="s">
        <v>4</v>
      </c>
    </row>
    <row r="93" spans="1:8" ht="13.5" customHeight="1">
      <c r="A93" s="188" t="s">
        <v>98</v>
      </c>
      <c r="B93" s="212"/>
      <c r="C93" s="237"/>
      <c r="D93" s="238"/>
      <c r="E93" s="36">
        <f>E89</f>
        <v>1298.5700000000033</v>
      </c>
    </row>
    <row r="94" spans="1:8" ht="13.5" customHeight="1">
      <c r="A94" s="188" t="s">
        <v>73</v>
      </c>
      <c r="B94" s="189"/>
      <c r="C94" s="170" t="s">
        <v>372</v>
      </c>
      <c r="D94" s="239"/>
      <c r="E94" s="51">
        <v>500</v>
      </c>
    </row>
    <row r="95" spans="1:8" ht="13.5" customHeight="1">
      <c r="A95" s="188" t="s">
        <v>40</v>
      </c>
      <c r="B95" s="212"/>
      <c r="C95" s="165"/>
      <c r="D95" s="149"/>
      <c r="E95" s="64">
        <f>C82</f>
        <v>1888.5</v>
      </c>
    </row>
    <row r="96" spans="1:8" ht="13.5" customHeight="1">
      <c r="C96" s="175" t="s">
        <v>28</v>
      </c>
      <c r="D96" s="149"/>
      <c r="E96" s="36">
        <f>(E18+E93)-SUM(E94:E95)</f>
        <v>1315.0700000000033</v>
      </c>
    </row>
    <row r="97" spans="1:5" ht="13.5" customHeight="1">
      <c r="A97" s="23"/>
      <c r="B97" s="23"/>
      <c r="C97" s="23"/>
      <c r="D97" s="23"/>
      <c r="E97" s="23"/>
    </row>
    <row r="98" spans="1:5" ht="17.25" customHeight="1">
      <c r="A98" s="23"/>
      <c r="B98" s="23"/>
      <c r="C98" s="23"/>
      <c r="D98" s="23"/>
      <c r="E98" s="23"/>
    </row>
    <row r="99" spans="1:5" ht="13.5" customHeight="1">
      <c r="A99" s="178" t="s">
        <v>381</v>
      </c>
      <c r="B99" s="179"/>
      <c r="C99" s="179"/>
      <c r="D99" s="179"/>
      <c r="E99" s="180"/>
    </row>
    <row r="100" spans="1:5" ht="13.5" customHeight="1">
      <c r="A100" s="151" t="s">
        <v>38</v>
      </c>
      <c r="B100" s="149"/>
      <c r="C100" s="151" t="s">
        <v>37</v>
      </c>
      <c r="D100" s="149"/>
      <c r="E100" s="22" t="s">
        <v>4</v>
      </c>
    </row>
    <row r="101" spans="1:5" ht="13.5" customHeight="1">
      <c r="A101" s="188" t="s">
        <v>244</v>
      </c>
      <c r="B101" s="212"/>
      <c r="C101" s="165"/>
      <c r="D101" s="149"/>
      <c r="E101" s="36">
        <f>E96</f>
        <v>1315.0700000000033</v>
      </c>
    </row>
    <row r="102" spans="1:5" ht="13.5" customHeight="1">
      <c r="A102" s="188" t="s">
        <v>73</v>
      </c>
      <c r="B102" s="189"/>
      <c r="C102" s="170" t="s">
        <v>373</v>
      </c>
      <c r="D102" s="171"/>
      <c r="E102" s="51">
        <v>500</v>
      </c>
    </row>
    <row r="103" spans="1:5" ht="13.5" customHeight="1">
      <c r="A103" s="188" t="s">
        <v>40</v>
      </c>
      <c r="B103" s="212"/>
      <c r="C103" s="165"/>
      <c r="D103" s="149"/>
      <c r="E103" s="64">
        <f>C82</f>
        <v>1888.5</v>
      </c>
    </row>
    <row r="104" spans="1:5" ht="13.5" customHeight="1">
      <c r="C104" s="175" t="s">
        <v>28</v>
      </c>
      <c r="D104" s="149"/>
      <c r="E104" s="51">
        <f>(E24+E101)-SUM(E102:E103)</f>
        <v>1331.5700000000033</v>
      </c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</sheetData>
  <mergeCells count="51">
    <mergeCell ref="A103:B103"/>
    <mergeCell ref="C103:D103"/>
    <mergeCell ref="C104:D104"/>
    <mergeCell ref="A100:B100"/>
    <mergeCell ref="C100:D100"/>
    <mergeCell ref="A101:B101"/>
    <mergeCell ref="C101:D101"/>
    <mergeCell ref="A102:B102"/>
    <mergeCell ref="C102:D102"/>
    <mergeCell ref="A94:B94"/>
    <mergeCell ref="C94:D94"/>
    <mergeCell ref="A95:B95"/>
    <mergeCell ref="C95:D95"/>
    <mergeCell ref="C96:D96"/>
    <mergeCell ref="A99:E99"/>
    <mergeCell ref="C89:D89"/>
    <mergeCell ref="A91:E91"/>
    <mergeCell ref="A92:B92"/>
    <mergeCell ref="C92:D92"/>
    <mergeCell ref="A93:B93"/>
    <mergeCell ref="C93:D93"/>
    <mergeCell ref="A86:B86"/>
    <mergeCell ref="C86:D86"/>
    <mergeCell ref="A87:B87"/>
    <mergeCell ref="C87:D87"/>
    <mergeCell ref="A88:B88"/>
    <mergeCell ref="C88:D88"/>
    <mergeCell ref="A54:C54"/>
    <mergeCell ref="A57:C57"/>
    <mergeCell ref="A63:C63"/>
    <mergeCell ref="A68:C68"/>
    <mergeCell ref="A75:C75"/>
    <mergeCell ref="A85:E85"/>
    <mergeCell ref="C23:D23"/>
    <mergeCell ref="A29:C29"/>
    <mergeCell ref="A31:C31"/>
    <mergeCell ref="A36:C37"/>
    <mergeCell ref="A45:C45"/>
    <mergeCell ref="A49:C49"/>
    <mergeCell ref="C15:D15"/>
    <mergeCell ref="C16:D16"/>
    <mergeCell ref="C17:D17"/>
    <mergeCell ref="A20:E20"/>
    <mergeCell ref="C21:D21"/>
    <mergeCell ref="C22:D22"/>
    <mergeCell ref="A1:E1"/>
    <mergeCell ref="A8:E8"/>
    <mergeCell ref="C9:D9"/>
    <mergeCell ref="C10:D10"/>
    <mergeCell ref="C11:D11"/>
    <mergeCell ref="A14:E14"/>
  </mergeCells>
  <conditionalFormatting sqref="C3">
    <cfRule type="cellIs" dxfId="41" priority="4" operator="lessThan">
      <formula>0</formula>
    </cfRule>
  </conditionalFormatting>
  <conditionalFormatting sqref="C4">
    <cfRule type="cellIs" dxfId="40" priority="3" operator="lessThan">
      <formula>0</formula>
    </cfRule>
  </conditionalFormatting>
  <conditionalFormatting sqref="E89">
    <cfRule type="cellIs" dxfId="39" priority="13" stopIfTrue="1" operator="greaterThanOrEqual">
      <formula>0</formula>
    </cfRule>
    <cfRule type="cellIs" dxfId="38" priority="14" operator="lessThan">
      <formula>0</formula>
    </cfRule>
  </conditionalFormatting>
  <conditionalFormatting sqref="E93">
    <cfRule type="cellIs" dxfId="37" priority="9" stopIfTrue="1" operator="greaterThanOrEqual">
      <formula>0</formula>
    </cfRule>
    <cfRule type="cellIs" dxfId="36" priority="10" operator="lessThan">
      <formula>0</formula>
    </cfRule>
  </conditionalFormatting>
  <conditionalFormatting sqref="E96">
    <cfRule type="cellIs" dxfId="35" priority="11" stopIfTrue="1" operator="greaterThanOrEqual">
      <formula>0</formula>
    </cfRule>
    <cfRule type="cellIs" dxfId="34" priority="12" operator="lessThan">
      <formula>0</formula>
    </cfRule>
  </conditionalFormatting>
  <conditionalFormatting sqref="E101">
    <cfRule type="cellIs" dxfId="33" priority="7" stopIfTrue="1" operator="greaterThanOrEqual">
      <formula>0</formula>
    </cfRule>
    <cfRule type="cellIs" dxfId="32" priority="8" operator="lessThan">
      <formula>0</formula>
    </cfRule>
  </conditionalFormatting>
  <conditionalFormatting sqref="E104">
    <cfRule type="cellIs" dxfId="31" priority="5" stopIfTrue="1" operator="greaterThanOrEqual">
      <formula>0</formula>
    </cfRule>
    <cfRule type="cellIs" dxfId="30" priority="6" operator="lessThan">
      <formula>0</formula>
    </cfRule>
  </conditionalFormatting>
  <conditionalFormatting sqref="C5">
    <cfRule type="cellIs" dxfId="29" priority="1" operator="lessThanOrEqual">
      <formula>0</formula>
    </cfRule>
    <cfRule type="cellIs" dxfId="28" priority="2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5FAA9-EEB1-4B6C-AC30-FD542F9D251A}">
  <dimension ref="A1:Y1017"/>
  <sheetViews>
    <sheetView topLeftCell="A79" workbookViewId="0">
      <selection activeCell="E104" sqref="E104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2" t="s">
        <v>382</v>
      </c>
      <c r="B1" s="162"/>
      <c r="C1" s="162"/>
      <c r="D1" s="162"/>
      <c r="E1" s="162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2026 - March 2026'!E104</f>
        <v>1282.0700000000033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1282.0700000000033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2026 - September 2026'!C5)-SUM(E87,E94,E102)</f>
        <v>1000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3" t="s">
        <v>384</v>
      </c>
      <c r="B8" s="179"/>
      <c r="C8" s="179"/>
      <c r="D8" s="179"/>
      <c r="E8" s="18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4" t="s">
        <v>3</v>
      </c>
      <c r="D9" s="149"/>
      <c r="E9" s="16" t="s">
        <v>4</v>
      </c>
    </row>
    <row r="10" spans="1:25" ht="13.5" customHeight="1">
      <c r="A10" s="29" t="s">
        <v>265</v>
      </c>
      <c r="B10" s="78" t="s">
        <v>5</v>
      </c>
      <c r="C10" s="236" t="s">
        <v>6</v>
      </c>
      <c r="D10" s="236"/>
      <c r="E10" s="99">
        <v>2405</v>
      </c>
    </row>
    <row r="11" spans="1:25" ht="13.5" customHeight="1">
      <c r="A11" s="24" t="s">
        <v>266</v>
      </c>
      <c r="B11" s="2" t="s">
        <v>25</v>
      </c>
      <c r="C11" s="211" t="s">
        <v>113</v>
      </c>
      <c r="D11" s="212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3" t="s">
        <v>385</v>
      </c>
      <c r="B14" s="179"/>
      <c r="C14" s="179"/>
      <c r="D14" s="179"/>
      <c r="E14" s="18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4" t="s">
        <v>3</v>
      </c>
      <c r="D15" s="149"/>
      <c r="E15" s="16" t="s">
        <v>4</v>
      </c>
    </row>
    <row r="16" spans="1:25" ht="13.5" customHeight="1">
      <c r="A16" s="29" t="s">
        <v>271</v>
      </c>
      <c r="B16" s="78" t="s">
        <v>5</v>
      </c>
      <c r="C16" s="236" t="s">
        <v>6</v>
      </c>
      <c r="D16" s="236"/>
      <c r="E16" s="99">
        <v>2405</v>
      </c>
    </row>
    <row r="17" spans="1:25" ht="13.15" customHeight="1">
      <c r="A17" s="24" t="s">
        <v>272</v>
      </c>
      <c r="B17" s="2" t="s">
        <v>25</v>
      </c>
      <c r="C17" s="211" t="s">
        <v>113</v>
      </c>
      <c r="D17" s="149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3" t="s">
        <v>386</v>
      </c>
      <c r="B20" s="179"/>
      <c r="C20" s="179"/>
      <c r="D20" s="179"/>
      <c r="E20" s="18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1" t="s">
        <v>3</v>
      </c>
      <c r="D21" s="202"/>
      <c r="E21" s="70" t="s">
        <v>4</v>
      </c>
    </row>
    <row r="22" spans="1:25" ht="13.5" customHeight="1">
      <c r="A22" s="29" t="s">
        <v>268</v>
      </c>
      <c r="B22" s="78" t="s">
        <v>5</v>
      </c>
      <c r="C22" s="236" t="s">
        <v>6</v>
      </c>
      <c r="D22" s="236"/>
      <c r="E22" s="99">
        <v>2405</v>
      </c>
    </row>
    <row r="23" spans="1:25" ht="13.15" customHeight="1">
      <c r="A23" s="32" t="s">
        <v>269</v>
      </c>
      <c r="B23" s="31" t="s">
        <v>25</v>
      </c>
      <c r="C23" s="137" t="s">
        <v>113</v>
      </c>
      <c r="D23" s="232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21" t="s">
        <v>383</v>
      </c>
      <c r="B29" s="148"/>
      <c r="C29" s="149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0" t="s">
        <v>8</v>
      </c>
      <c r="B31" s="148"/>
      <c r="C31" s="149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4" t="s">
        <v>11</v>
      </c>
      <c r="B36" s="195"/>
      <c r="C36" s="196"/>
    </row>
    <row r="37" spans="1:3" ht="13.5" customHeight="1">
      <c r="A37" s="197"/>
      <c r="B37" s="198"/>
      <c r="C37" s="199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30">
      <c r="A42" s="2" t="s">
        <v>341</v>
      </c>
      <c r="B42" s="2" t="s">
        <v>342</v>
      </c>
      <c r="C42" s="9"/>
    </row>
    <row r="43" spans="1:3" ht="13.5" customHeight="1">
      <c r="A43" s="2" t="s">
        <v>70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SUM(C38:C43)</f>
        <v>0</v>
      </c>
    </row>
    <row r="45" spans="1:3" ht="13.5" customHeight="1">
      <c r="A45" s="150" t="s">
        <v>17</v>
      </c>
      <c r="B45" s="148"/>
      <c r="C45" s="149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50" t="s">
        <v>50</v>
      </c>
      <c r="B49" s="168"/>
      <c r="C49" s="169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50" t="s">
        <v>22</v>
      </c>
      <c r="B54" s="168"/>
      <c r="C54" s="169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200" t="s">
        <v>54</v>
      </c>
      <c r="B57" s="201"/>
      <c r="C57" s="202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295</v>
      </c>
      <c r="B59" s="32" t="s">
        <v>296</v>
      </c>
      <c r="C59" s="33">
        <v>0</v>
      </c>
    </row>
    <row r="60" spans="1:3" ht="33" customHeight="1">
      <c r="A60" s="31" t="s">
        <v>298</v>
      </c>
      <c r="B60" s="32" t="s">
        <v>299</v>
      </c>
      <c r="C60" s="33">
        <v>0</v>
      </c>
    </row>
    <row r="61" spans="1:3" ht="33" customHeight="1">
      <c r="A61" s="31" t="s">
        <v>297</v>
      </c>
      <c r="B61" s="32" t="s">
        <v>297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206" t="s">
        <v>35</v>
      </c>
      <c r="B63" s="198"/>
      <c r="C63" s="180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81" t="s">
        <v>31</v>
      </c>
      <c r="B68" s="205"/>
      <c r="C68" s="183"/>
    </row>
    <row r="69" spans="1:3" ht="13.5" customHeight="1">
      <c r="A69" s="56" t="s">
        <v>42</v>
      </c>
      <c r="B69" s="61" t="s">
        <v>49</v>
      </c>
      <c r="C69" s="58">
        <v>600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 ht="30">
      <c r="A71" s="57" t="s">
        <v>67</v>
      </c>
      <c r="B71" s="108" t="s">
        <v>294</v>
      </c>
      <c r="C71" s="59">
        <v>35</v>
      </c>
    </row>
    <row r="72" spans="1:3" ht="13.5" customHeight="1">
      <c r="A72" s="29" t="s">
        <v>46</v>
      </c>
      <c r="B72" s="60" t="s">
        <v>306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1603</v>
      </c>
    </row>
    <row r="74" spans="1:3" ht="13.5" customHeight="1">
      <c r="A74" s="27"/>
      <c r="B74" s="52" t="s">
        <v>57</v>
      </c>
      <c r="C74" s="38">
        <f>C35+C44+C48+C53+C56+C62+C67+C73</f>
        <v>1888.5</v>
      </c>
    </row>
    <row r="75" spans="1:3" ht="13.5" customHeight="1">
      <c r="A75" s="181" t="s">
        <v>44</v>
      </c>
      <c r="B75" s="182"/>
      <c r="C75" s="183"/>
    </row>
    <row r="76" spans="1:3" ht="13.5" customHeight="1">
      <c r="A76" s="41" t="s">
        <v>47</v>
      </c>
      <c r="B76" s="37"/>
      <c r="C76" s="48">
        <v>0</v>
      </c>
    </row>
    <row r="77" spans="1:3" ht="13.5" customHeight="1">
      <c r="A77" s="103" t="s">
        <v>290</v>
      </c>
      <c r="B77" s="37"/>
      <c r="C77" s="48">
        <v>0</v>
      </c>
    </row>
    <row r="78" spans="1:3" ht="13.5" customHeight="1">
      <c r="A78" s="101" t="s">
        <v>282</v>
      </c>
      <c r="B78" s="37"/>
      <c r="C78" s="48">
        <v>1500</v>
      </c>
    </row>
    <row r="79" spans="1:3" ht="30">
      <c r="A79" s="63" t="s">
        <v>70</v>
      </c>
      <c r="B79" s="53"/>
      <c r="C79" s="48">
        <v>0</v>
      </c>
    </row>
    <row r="80" spans="1:3" ht="30">
      <c r="A80" s="77" t="s">
        <v>112</v>
      </c>
      <c r="B80" s="53"/>
      <c r="C80" s="48">
        <v>0</v>
      </c>
    </row>
    <row r="81" spans="1:8" ht="13.5" customHeight="1">
      <c r="A81" s="27"/>
      <c r="B81" s="54" t="s">
        <v>45</v>
      </c>
      <c r="C81" s="48">
        <f>SUM(C76:C80)</f>
        <v>1500</v>
      </c>
    </row>
    <row r="82" spans="1:8" ht="13.5" customHeight="1">
      <c r="A82" s="31"/>
      <c r="B82" s="39" t="s">
        <v>27</v>
      </c>
      <c r="C82" s="40">
        <f>C74</f>
        <v>1888.5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 ht="13.5" customHeight="1">
      <c r="A85" s="151" t="s">
        <v>387</v>
      </c>
      <c r="B85" s="148"/>
      <c r="C85" s="148"/>
      <c r="D85" s="148"/>
      <c r="E85" s="149"/>
    </row>
    <row r="86" spans="1:8" ht="13.5" customHeight="1">
      <c r="A86" s="157" t="s">
        <v>38</v>
      </c>
      <c r="B86" s="202"/>
      <c r="C86" s="157" t="s">
        <v>37</v>
      </c>
      <c r="D86" s="202"/>
      <c r="E86" s="42" t="s">
        <v>4</v>
      </c>
    </row>
    <row r="87" spans="1:8" ht="13.5" customHeight="1">
      <c r="A87" s="241" t="s">
        <v>73</v>
      </c>
      <c r="B87" s="241"/>
      <c r="C87" s="152" t="s">
        <v>390</v>
      </c>
      <c r="D87" s="222"/>
      <c r="E87" s="51">
        <v>500</v>
      </c>
    </row>
    <row r="88" spans="1:8" ht="13.5" customHeight="1">
      <c r="A88" s="241" t="s">
        <v>40</v>
      </c>
      <c r="B88" s="241"/>
      <c r="C88" s="225"/>
      <c r="D88" s="225"/>
      <c r="E88" s="74">
        <f>C82</f>
        <v>1888.5</v>
      </c>
    </row>
    <row r="89" spans="1:8" ht="13.5" customHeight="1">
      <c r="A89" s="72"/>
      <c r="B89" s="72"/>
      <c r="C89" s="230" t="s">
        <v>41</v>
      </c>
      <c r="D89" s="198"/>
      <c r="E89" s="73">
        <f>('January 2026 - March 2026'!E104+E12)-SUM(E87:E88)</f>
        <v>1298.5700000000033</v>
      </c>
    </row>
    <row r="90" spans="1:8" ht="13.5" customHeight="1"/>
    <row r="91" spans="1:8" ht="13.5" customHeight="1">
      <c r="A91" s="151" t="s">
        <v>388</v>
      </c>
      <c r="B91" s="148"/>
      <c r="C91" s="148"/>
      <c r="D91" s="148"/>
      <c r="E91" s="149"/>
    </row>
    <row r="92" spans="1:8" ht="13.5" customHeight="1">
      <c r="A92" s="151" t="s">
        <v>38</v>
      </c>
      <c r="B92" s="149"/>
      <c r="C92" s="151" t="s">
        <v>37</v>
      </c>
      <c r="D92" s="149"/>
      <c r="E92" s="22" t="s">
        <v>4</v>
      </c>
    </row>
    <row r="93" spans="1:8" ht="13.5" customHeight="1">
      <c r="A93" s="188" t="s">
        <v>98</v>
      </c>
      <c r="B93" s="212"/>
      <c r="C93" s="237"/>
      <c r="D93" s="238"/>
      <c r="E93" s="36">
        <f>E89</f>
        <v>1298.5700000000033</v>
      </c>
    </row>
    <row r="94" spans="1:8" ht="13.5" customHeight="1">
      <c r="A94" s="188" t="s">
        <v>73</v>
      </c>
      <c r="B94" s="189"/>
      <c r="C94" s="170" t="s">
        <v>391</v>
      </c>
      <c r="D94" s="239"/>
      <c r="E94" s="51">
        <v>500</v>
      </c>
    </row>
    <row r="95" spans="1:8" ht="13.5" customHeight="1">
      <c r="A95" s="188" t="s">
        <v>40</v>
      </c>
      <c r="B95" s="212"/>
      <c r="C95" s="165"/>
      <c r="D95" s="149"/>
      <c r="E95" s="64">
        <f>C82</f>
        <v>1888.5</v>
      </c>
    </row>
    <row r="96" spans="1:8" ht="13.5" customHeight="1">
      <c r="C96" s="175" t="s">
        <v>28</v>
      </c>
      <c r="D96" s="149"/>
      <c r="E96" s="36">
        <f>(E18+E93)-SUM(E94:E95)</f>
        <v>1315.0700000000033</v>
      </c>
    </row>
    <row r="97" spans="1:5" ht="13.5" customHeight="1">
      <c r="A97" s="23"/>
      <c r="B97" s="23"/>
      <c r="C97" s="23"/>
      <c r="D97" s="23"/>
      <c r="E97" s="23"/>
    </row>
    <row r="98" spans="1:5" ht="17.25" customHeight="1">
      <c r="A98" s="23"/>
      <c r="B98" s="23"/>
      <c r="C98" s="23"/>
      <c r="D98" s="23"/>
      <c r="E98" s="23"/>
    </row>
    <row r="99" spans="1:5" ht="13.5" customHeight="1">
      <c r="A99" s="178" t="s">
        <v>389</v>
      </c>
      <c r="B99" s="179"/>
      <c r="C99" s="179"/>
      <c r="D99" s="179"/>
      <c r="E99" s="180"/>
    </row>
    <row r="100" spans="1:5" ht="13.5" customHeight="1">
      <c r="A100" s="151" t="s">
        <v>38</v>
      </c>
      <c r="B100" s="149"/>
      <c r="C100" s="151" t="s">
        <v>37</v>
      </c>
      <c r="D100" s="149"/>
      <c r="E100" s="22" t="s">
        <v>4</v>
      </c>
    </row>
    <row r="101" spans="1:5" ht="13.5" customHeight="1">
      <c r="A101" s="188" t="s">
        <v>244</v>
      </c>
      <c r="B101" s="212"/>
      <c r="C101" s="165"/>
      <c r="D101" s="149"/>
      <c r="E101" s="36">
        <f>E96</f>
        <v>1315.0700000000033</v>
      </c>
    </row>
    <row r="102" spans="1:5" ht="13.5" customHeight="1">
      <c r="A102" s="188" t="s">
        <v>73</v>
      </c>
      <c r="B102" s="189"/>
      <c r="C102" s="170" t="s">
        <v>392</v>
      </c>
      <c r="D102" s="171"/>
      <c r="E102" s="51">
        <v>500</v>
      </c>
    </row>
    <row r="103" spans="1:5" ht="13.5" customHeight="1">
      <c r="A103" s="188" t="s">
        <v>40</v>
      </c>
      <c r="B103" s="212"/>
      <c r="C103" s="165"/>
      <c r="D103" s="149"/>
      <c r="E103" s="64">
        <f>C82</f>
        <v>1888.5</v>
      </c>
    </row>
    <row r="104" spans="1:5" ht="13.5" customHeight="1">
      <c r="C104" s="175" t="s">
        <v>28</v>
      </c>
      <c r="D104" s="149"/>
      <c r="E104" s="51">
        <f>(E24+E101)-SUM(E102:E103)</f>
        <v>1331.5700000000033</v>
      </c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</sheetData>
  <mergeCells count="51">
    <mergeCell ref="A103:B103"/>
    <mergeCell ref="C103:D103"/>
    <mergeCell ref="C104:D104"/>
    <mergeCell ref="A100:B100"/>
    <mergeCell ref="C100:D100"/>
    <mergeCell ref="A101:B101"/>
    <mergeCell ref="C101:D101"/>
    <mergeCell ref="A102:B102"/>
    <mergeCell ref="C102:D102"/>
    <mergeCell ref="A94:B94"/>
    <mergeCell ref="C94:D94"/>
    <mergeCell ref="A95:B95"/>
    <mergeCell ref="C95:D95"/>
    <mergeCell ref="C96:D96"/>
    <mergeCell ref="A99:E99"/>
    <mergeCell ref="C89:D89"/>
    <mergeCell ref="A91:E91"/>
    <mergeCell ref="A92:B92"/>
    <mergeCell ref="C92:D92"/>
    <mergeCell ref="A93:B93"/>
    <mergeCell ref="C93:D93"/>
    <mergeCell ref="A86:B86"/>
    <mergeCell ref="C86:D86"/>
    <mergeCell ref="A87:B87"/>
    <mergeCell ref="C87:D87"/>
    <mergeCell ref="A88:B88"/>
    <mergeCell ref="C88:D88"/>
    <mergeCell ref="A54:C54"/>
    <mergeCell ref="A57:C57"/>
    <mergeCell ref="A63:C63"/>
    <mergeCell ref="A68:C68"/>
    <mergeCell ref="A75:C75"/>
    <mergeCell ref="A85:E85"/>
    <mergeCell ref="C23:D23"/>
    <mergeCell ref="A29:C29"/>
    <mergeCell ref="A31:C31"/>
    <mergeCell ref="A36:C37"/>
    <mergeCell ref="A45:C45"/>
    <mergeCell ref="A49:C49"/>
    <mergeCell ref="C15:D15"/>
    <mergeCell ref="C16:D16"/>
    <mergeCell ref="C17:D17"/>
    <mergeCell ref="A20:E20"/>
    <mergeCell ref="C21:D21"/>
    <mergeCell ref="C22:D22"/>
    <mergeCell ref="A1:E1"/>
    <mergeCell ref="A8:E8"/>
    <mergeCell ref="C9:D9"/>
    <mergeCell ref="C10:D10"/>
    <mergeCell ref="C11:D11"/>
    <mergeCell ref="A14:E14"/>
  </mergeCells>
  <conditionalFormatting sqref="C3">
    <cfRule type="cellIs" dxfId="27" priority="4" operator="lessThan">
      <formula>0</formula>
    </cfRule>
  </conditionalFormatting>
  <conditionalFormatting sqref="C4">
    <cfRule type="cellIs" dxfId="26" priority="3" operator="lessThan">
      <formula>0</formula>
    </cfRule>
  </conditionalFormatting>
  <conditionalFormatting sqref="E89">
    <cfRule type="cellIs" dxfId="25" priority="13" stopIfTrue="1" operator="greaterThanOrEqual">
      <formula>0</formula>
    </cfRule>
    <cfRule type="cellIs" dxfId="24" priority="14" operator="lessThan">
      <formula>0</formula>
    </cfRule>
  </conditionalFormatting>
  <conditionalFormatting sqref="E93">
    <cfRule type="cellIs" dxfId="23" priority="9" stopIfTrue="1" operator="greaterThanOrEqual">
      <formula>0</formula>
    </cfRule>
    <cfRule type="cellIs" dxfId="22" priority="10" operator="lessThan">
      <formula>0</formula>
    </cfRule>
  </conditionalFormatting>
  <conditionalFormatting sqref="E96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101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104">
    <cfRule type="cellIs" dxfId="17" priority="5" stopIfTrue="1" operator="greaterThanOrEqual">
      <formula>0</formula>
    </cfRule>
    <cfRule type="cellIs" dxfId="16" priority="6" operator="lessThan">
      <formula>0</formula>
    </cfRule>
  </conditionalFormatting>
  <conditionalFormatting sqref="C5">
    <cfRule type="cellIs" dxfId="15" priority="1" operator="lessThanOrEqual">
      <formula>0</formula>
    </cfRule>
    <cfRule type="cellIs" dxfId="14" priority="2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ABF7-E926-4EB2-A64E-403F85A9419B}">
  <dimension ref="A1:Y1017"/>
  <sheetViews>
    <sheetView topLeftCell="A73" workbookViewId="0">
      <selection activeCell="E104" sqref="E104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2" t="s">
        <v>395</v>
      </c>
      <c r="B1" s="162"/>
      <c r="C1" s="162"/>
      <c r="D1" s="162"/>
      <c r="E1" s="162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2026 - March 2026'!E104</f>
        <v>1282.0700000000033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1282.0700000000033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2026 - December 2026'!C5)-SUM(E87,E94)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3" t="s">
        <v>396</v>
      </c>
      <c r="B8" s="179"/>
      <c r="C8" s="179"/>
      <c r="D8" s="179"/>
      <c r="E8" s="18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4" t="s">
        <v>3</v>
      </c>
      <c r="D9" s="149"/>
      <c r="E9" s="16" t="s">
        <v>4</v>
      </c>
    </row>
    <row r="10" spans="1:25" ht="13.5" customHeight="1">
      <c r="A10" s="29" t="s">
        <v>265</v>
      </c>
      <c r="B10" s="78" t="s">
        <v>5</v>
      </c>
      <c r="C10" s="236" t="s">
        <v>6</v>
      </c>
      <c r="D10" s="236"/>
      <c r="E10" s="99">
        <v>2405</v>
      </c>
    </row>
    <row r="11" spans="1:25" ht="13.5" customHeight="1">
      <c r="A11" s="24" t="s">
        <v>266</v>
      </c>
      <c r="B11" s="2" t="s">
        <v>25</v>
      </c>
      <c r="C11" s="211" t="s">
        <v>113</v>
      </c>
      <c r="D11" s="212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3" t="s">
        <v>397</v>
      </c>
      <c r="B14" s="179"/>
      <c r="C14" s="179"/>
      <c r="D14" s="179"/>
      <c r="E14" s="18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4" t="s">
        <v>3</v>
      </c>
      <c r="D15" s="149"/>
      <c r="E15" s="16" t="s">
        <v>4</v>
      </c>
    </row>
    <row r="16" spans="1:25" ht="13.5" customHeight="1">
      <c r="A16" s="29" t="s">
        <v>271</v>
      </c>
      <c r="B16" s="78" t="s">
        <v>5</v>
      </c>
      <c r="C16" s="236" t="s">
        <v>6</v>
      </c>
      <c r="D16" s="236"/>
      <c r="E16" s="99">
        <v>2405</v>
      </c>
    </row>
    <row r="17" spans="1:25" ht="13.15" customHeight="1">
      <c r="A17" s="24" t="s">
        <v>272</v>
      </c>
      <c r="B17" s="2" t="s">
        <v>25</v>
      </c>
      <c r="C17" s="211" t="s">
        <v>113</v>
      </c>
      <c r="D17" s="149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3" t="s">
        <v>398</v>
      </c>
      <c r="B20" s="179"/>
      <c r="C20" s="179"/>
      <c r="D20" s="179"/>
      <c r="E20" s="18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1" t="s">
        <v>3</v>
      </c>
      <c r="D21" s="202"/>
      <c r="E21" s="70" t="s">
        <v>4</v>
      </c>
    </row>
    <row r="22" spans="1:25" ht="13.5" customHeight="1">
      <c r="A22" s="29" t="s">
        <v>268</v>
      </c>
      <c r="B22" s="78" t="s">
        <v>5</v>
      </c>
      <c r="C22" s="236" t="s">
        <v>6</v>
      </c>
      <c r="D22" s="236"/>
      <c r="E22" s="99">
        <v>2405</v>
      </c>
    </row>
    <row r="23" spans="1:25" ht="13.15" customHeight="1">
      <c r="A23" s="32" t="s">
        <v>269</v>
      </c>
      <c r="B23" s="31" t="s">
        <v>25</v>
      </c>
      <c r="C23" s="137" t="s">
        <v>113</v>
      </c>
      <c r="D23" s="232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21" t="s">
        <v>399</v>
      </c>
      <c r="B29" s="148"/>
      <c r="C29" s="149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0" t="s">
        <v>8</v>
      </c>
      <c r="B31" s="148"/>
      <c r="C31" s="149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4" t="s">
        <v>11</v>
      </c>
      <c r="B36" s="195"/>
      <c r="C36" s="196"/>
    </row>
    <row r="37" spans="1:3" ht="13.5" customHeight="1">
      <c r="A37" s="197"/>
      <c r="B37" s="198"/>
      <c r="C37" s="199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30">
      <c r="A42" s="2" t="s">
        <v>341</v>
      </c>
      <c r="B42" s="2" t="s">
        <v>342</v>
      </c>
      <c r="C42" s="9"/>
    </row>
    <row r="43" spans="1:3" ht="13.5" customHeight="1">
      <c r="A43" s="2" t="s">
        <v>70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SUM(C38:C43)</f>
        <v>0</v>
      </c>
    </row>
    <row r="45" spans="1:3" ht="13.5" customHeight="1">
      <c r="A45" s="150" t="s">
        <v>17</v>
      </c>
      <c r="B45" s="148"/>
      <c r="C45" s="149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50" t="s">
        <v>50</v>
      </c>
      <c r="B49" s="168"/>
      <c r="C49" s="169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50" t="s">
        <v>22</v>
      </c>
      <c r="B54" s="168"/>
      <c r="C54" s="169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200" t="s">
        <v>54</v>
      </c>
      <c r="B57" s="201"/>
      <c r="C57" s="202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295</v>
      </c>
      <c r="B59" s="32" t="s">
        <v>296</v>
      </c>
      <c r="C59" s="33">
        <v>0</v>
      </c>
    </row>
    <row r="60" spans="1:3" ht="33" customHeight="1">
      <c r="A60" s="31" t="s">
        <v>298</v>
      </c>
      <c r="B60" s="32" t="s">
        <v>299</v>
      </c>
      <c r="C60" s="33">
        <v>0</v>
      </c>
    </row>
    <row r="61" spans="1:3" ht="33" customHeight="1">
      <c r="A61" s="31" t="s">
        <v>297</v>
      </c>
      <c r="B61" s="32" t="s">
        <v>297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206" t="s">
        <v>35</v>
      </c>
      <c r="B63" s="198"/>
      <c r="C63" s="180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81" t="s">
        <v>31</v>
      </c>
      <c r="B68" s="205"/>
      <c r="C68" s="183"/>
    </row>
    <row r="69" spans="1:3" ht="13.5" customHeight="1">
      <c r="A69" s="56" t="s">
        <v>42</v>
      </c>
      <c r="B69" s="61" t="s">
        <v>49</v>
      </c>
      <c r="C69" s="58">
        <v>600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 ht="30">
      <c r="A71" s="57" t="s">
        <v>67</v>
      </c>
      <c r="B71" s="108" t="s">
        <v>294</v>
      </c>
      <c r="C71" s="59">
        <v>35</v>
      </c>
    </row>
    <row r="72" spans="1:3" ht="13.5" customHeight="1">
      <c r="A72" s="29" t="s">
        <v>46</v>
      </c>
      <c r="B72" s="60" t="s">
        <v>306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1603</v>
      </c>
    </row>
    <row r="74" spans="1:3" ht="13.5" customHeight="1">
      <c r="A74" s="27"/>
      <c r="B74" s="52" t="s">
        <v>57</v>
      </c>
      <c r="C74" s="38">
        <f>C35+C44+C48+C53+C56+C62+C67+C73</f>
        <v>1888.5</v>
      </c>
    </row>
    <row r="75" spans="1:3" ht="13.5" customHeight="1">
      <c r="A75" s="181" t="s">
        <v>44</v>
      </c>
      <c r="B75" s="182"/>
      <c r="C75" s="183"/>
    </row>
    <row r="76" spans="1:3" ht="13.5" customHeight="1">
      <c r="A76" s="41" t="s">
        <v>47</v>
      </c>
      <c r="B76" s="37"/>
      <c r="C76" s="48">
        <v>0</v>
      </c>
    </row>
    <row r="77" spans="1:3" ht="13.5" customHeight="1">
      <c r="A77" s="103" t="s">
        <v>290</v>
      </c>
      <c r="B77" s="37"/>
      <c r="C77" s="48">
        <v>0</v>
      </c>
    </row>
    <row r="78" spans="1:3" ht="13.5" customHeight="1">
      <c r="A78" s="101" t="s">
        <v>282</v>
      </c>
      <c r="B78" s="37"/>
      <c r="C78" s="48">
        <v>1500</v>
      </c>
    </row>
    <row r="79" spans="1:3" ht="30">
      <c r="A79" s="63" t="s">
        <v>70</v>
      </c>
      <c r="B79" s="53"/>
      <c r="C79" s="48">
        <v>0</v>
      </c>
    </row>
    <row r="80" spans="1:3" ht="30">
      <c r="A80" s="77" t="s">
        <v>112</v>
      </c>
      <c r="B80" s="53"/>
      <c r="C80" s="48">
        <v>0</v>
      </c>
    </row>
    <row r="81" spans="1:8" ht="13.5" customHeight="1">
      <c r="A81" s="27"/>
      <c r="B81" s="54" t="s">
        <v>45</v>
      </c>
      <c r="C81" s="48">
        <f>SUM(C76:C80)</f>
        <v>1500</v>
      </c>
    </row>
    <row r="82" spans="1:8" ht="13.5" customHeight="1">
      <c r="A82" s="31"/>
      <c r="B82" s="39" t="s">
        <v>27</v>
      </c>
      <c r="C82" s="40">
        <f>C74</f>
        <v>1888.5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 ht="13.5" customHeight="1">
      <c r="A85" s="151" t="s">
        <v>400</v>
      </c>
      <c r="B85" s="148"/>
      <c r="C85" s="148"/>
      <c r="D85" s="148"/>
      <c r="E85" s="149"/>
    </row>
    <row r="86" spans="1:8" ht="13.5" customHeight="1">
      <c r="A86" s="157" t="s">
        <v>38</v>
      </c>
      <c r="B86" s="202"/>
      <c r="C86" s="157" t="s">
        <v>37</v>
      </c>
      <c r="D86" s="202"/>
      <c r="E86" s="42" t="s">
        <v>4</v>
      </c>
    </row>
    <row r="87" spans="1:8" ht="13.5" customHeight="1">
      <c r="A87" s="241" t="s">
        <v>73</v>
      </c>
      <c r="B87" s="241"/>
      <c r="C87" s="152" t="s">
        <v>393</v>
      </c>
      <c r="D87" s="222"/>
      <c r="E87" s="51">
        <v>500</v>
      </c>
    </row>
    <row r="88" spans="1:8" ht="13.5" customHeight="1">
      <c r="A88" s="241" t="s">
        <v>40</v>
      </c>
      <c r="B88" s="241"/>
      <c r="C88" s="225"/>
      <c r="D88" s="225"/>
      <c r="E88" s="74">
        <f>C82</f>
        <v>1888.5</v>
      </c>
    </row>
    <row r="89" spans="1:8" ht="13.5" customHeight="1">
      <c r="A89" s="72"/>
      <c r="B89" s="72"/>
      <c r="C89" s="230" t="s">
        <v>41</v>
      </c>
      <c r="D89" s="198"/>
      <c r="E89" s="73">
        <f>('January 2026 - March 2026'!E104+E12)-SUM(E87:E88)</f>
        <v>1298.5700000000033</v>
      </c>
    </row>
    <row r="90" spans="1:8" ht="13.5" customHeight="1"/>
    <row r="91" spans="1:8" ht="13.5" customHeight="1">
      <c r="A91" s="151" t="s">
        <v>401</v>
      </c>
      <c r="B91" s="148"/>
      <c r="C91" s="148"/>
      <c r="D91" s="148"/>
      <c r="E91" s="149"/>
    </row>
    <row r="92" spans="1:8" ht="13.5" customHeight="1">
      <c r="A92" s="151" t="s">
        <v>38</v>
      </c>
      <c r="B92" s="149"/>
      <c r="C92" s="151" t="s">
        <v>37</v>
      </c>
      <c r="D92" s="149"/>
      <c r="E92" s="22" t="s">
        <v>4</v>
      </c>
    </row>
    <row r="93" spans="1:8" ht="13.5" customHeight="1">
      <c r="A93" s="188" t="s">
        <v>98</v>
      </c>
      <c r="B93" s="212"/>
      <c r="C93" s="237"/>
      <c r="D93" s="238"/>
      <c r="E93" s="36">
        <f>E89</f>
        <v>1298.5700000000033</v>
      </c>
    </row>
    <row r="94" spans="1:8" ht="13.5" customHeight="1">
      <c r="A94" s="188" t="s">
        <v>73</v>
      </c>
      <c r="B94" s="189"/>
      <c r="C94" s="170" t="s">
        <v>394</v>
      </c>
      <c r="D94" s="239"/>
      <c r="E94" s="51">
        <v>500</v>
      </c>
    </row>
    <row r="95" spans="1:8" ht="13.5" customHeight="1">
      <c r="A95" s="188" t="s">
        <v>40</v>
      </c>
      <c r="B95" s="212"/>
      <c r="C95" s="165"/>
      <c r="D95" s="149"/>
      <c r="E95" s="64">
        <f>C82</f>
        <v>1888.5</v>
      </c>
    </row>
    <row r="96" spans="1:8" ht="13.5" customHeight="1">
      <c r="C96" s="175" t="s">
        <v>28</v>
      </c>
      <c r="D96" s="149"/>
      <c r="E96" s="36">
        <f>(E18+E93)-SUM(E94:E95)</f>
        <v>1315.0700000000033</v>
      </c>
    </row>
    <row r="97" spans="1:5" ht="13.5" customHeight="1">
      <c r="A97" s="23"/>
      <c r="B97" s="23"/>
      <c r="C97" s="23"/>
      <c r="D97" s="23"/>
      <c r="E97" s="23"/>
    </row>
    <row r="98" spans="1:5" ht="17.25" customHeight="1">
      <c r="A98" s="23"/>
      <c r="B98" s="23"/>
      <c r="C98" s="23"/>
      <c r="D98" s="23"/>
      <c r="E98" s="23"/>
    </row>
    <row r="99" spans="1:5" ht="13.5" customHeight="1">
      <c r="A99" s="178" t="s">
        <v>402</v>
      </c>
      <c r="B99" s="179"/>
      <c r="C99" s="179"/>
      <c r="D99" s="179"/>
      <c r="E99" s="180"/>
    </row>
    <row r="100" spans="1:5" ht="13.5" customHeight="1">
      <c r="A100" s="151" t="s">
        <v>38</v>
      </c>
      <c r="B100" s="149"/>
      <c r="C100" s="151" t="s">
        <v>37</v>
      </c>
      <c r="D100" s="149"/>
      <c r="E100" s="22" t="s">
        <v>4</v>
      </c>
    </row>
    <row r="101" spans="1:5" ht="13.5" customHeight="1">
      <c r="A101" s="188" t="s">
        <v>244</v>
      </c>
      <c r="B101" s="212"/>
      <c r="C101" s="165"/>
      <c r="D101" s="149"/>
      <c r="E101" s="36">
        <f>E96</f>
        <v>1315.0700000000033</v>
      </c>
    </row>
    <row r="102" spans="1:5" ht="13.5" customHeight="1">
      <c r="A102" s="188" t="s">
        <v>73</v>
      </c>
      <c r="B102" s="189"/>
      <c r="C102" s="170"/>
      <c r="D102" s="171"/>
      <c r="E102" s="51">
        <v>0</v>
      </c>
    </row>
    <row r="103" spans="1:5" ht="13.5" customHeight="1">
      <c r="A103" s="188" t="s">
        <v>40</v>
      </c>
      <c r="B103" s="212"/>
      <c r="C103" s="165"/>
      <c r="D103" s="149"/>
      <c r="E103" s="64">
        <f>C82</f>
        <v>1888.5</v>
      </c>
    </row>
    <row r="104" spans="1:5" ht="13.5" customHeight="1">
      <c r="C104" s="175" t="s">
        <v>28</v>
      </c>
      <c r="D104" s="149"/>
      <c r="E104" s="51">
        <f>(E24+E101)-SUM(E102:E103)</f>
        <v>1831.5700000000033</v>
      </c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</sheetData>
  <mergeCells count="51">
    <mergeCell ref="A103:B103"/>
    <mergeCell ref="C103:D103"/>
    <mergeCell ref="C104:D104"/>
    <mergeCell ref="A100:B100"/>
    <mergeCell ref="C100:D100"/>
    <mergeCell ref="A101:B101"/>
    <mergeCell ref="C101:D101"/>
    <mergeCell ref="A102:B102"/>
    <mergeCell ref="C102:D102"/>
    <mergeCell ref="A94:B94"/>
    <mergeCell ref="C94:D94"/>
    <mergeCell ref="A95:B95"/>
    <mergeCell ref="C95:D95"/>
    <mergeCell ref="C96:D96"/>
    <mergeCell ref="A99:E99"/>
    <mergeCell ref="C89:D89"/>
    <mergeCell ref="A91:E91"/>
    <mergeCell ref="A92:B92"/>
    <mergeCell ref="C92:D92"/>
    <mergeCell ref="A93:B93"/>
    <mergeCell ref="C93:D93"/>
    <mergeCell ref="A86:B86"/>
    <mergeCell ref="C86:D86"/>
    <mergeCell ref="A87:B87"/>
    <mergeCell ref="C87:D87"/>
    <mergeCell ref="A88:B88"/>
    <mergeCell ref="C88:D88"/>
    <mergeCell ref="A54:C54"/>
    <mergeCell ref="A57:C57"/>
    <mergeCell ref="A63:C63"/>
    <mergeCell ref="A68:C68"/>
    <mergeCell ref="A75:C75"/>
    <mergeCell ref="A85:E85"/>
    <mergeCell ref="C23:D23"/>
    <mergeCell ref="A29:C29"/>
    <mergeCell ref="A31:C31"/>
    <mergeCell ref="A36:C37"/>
    <mergeCell ref="A45:C45"/>
    <mergeCell ref="A49:C49"/>
    <mergeCell ref="C15:D15"/>
    <mergeCell ref="C16:D16"/>
    <mergeCell ref="C17:D17"/>
    <mergeCell ref="A20:E20"/>
    <mergeCell ref="C21:D21"/>
    <mergeCell ref="C22:D22"/>
    <mergeCell ref="A1:E1"/>
    <mergeCell ref="A8:E8"/>
    <mergeCell ref="C9:D9"/>
    <mergeCell ref="C10:D10"/>
    <mergeCell ref="C11:D11"/>
    <mergeCell ref="A14:E14"/>
  </mergeCells>
  <conditionalFormatting sqref="C3">
    <cfRule type="cellIs" dxfId="13" priority="4" operator="lessThan">
      <formula>0</formula>
    </cfRule>
  </conditionalFormatting>
  <conditionalFormatting sqref="C4">
    <cfRule type="cellIs" dxfId="12" priority="3" operator="lessThan">
      <formula>0</formula>
    </cfRule>
  </conditionalFormatting>
  <conditionalFormatting sqref="E89">
    <cfRule type="cellIs" dxfId="11" priority="13" stopIfTrue="1" operator="greaterThanOrEqual">
      <formula>0</formula>
    </cfRule>
    <cfRule type="cellIs" dxfId="10" priority="14" operator="lessThan">
      <formula>0</formula>
    </cfRule>
  </conditionalFormatting>
  <conditionalFormatting sqref="E93">
    <cfRule type="cellIs" dxfId="9" priority="9" stopIfTrue="1" operator="greaterThanOrEqual">
      <formula>0</formula>
    </cfRule>
    <cfRule type="cellIs" dxfId="8" priority="10" operator="lessThan">
      <formula>0</formula>
    </cfRule>
  </conditionalFormatting>
  <conditionalFormatting sqref="E96">
    <cfRule type="cellIs" dxfId="7" priority="11" stopIfTrue="1" operator="greaterThanOrEqual">
      <formula>0</formula>
    </cfRule>
    <cfRule type="cellIs" dxfId="6" priority="12" operator="lessThan">
      <formula>0</formula>
    </cfRule>
  </conditionalFormatting>
  <conditionalFormatting sqref="E101">
    <cfRule type="cellIs" dxfId="5" priority="7" stopIfTrue="1" operator="greaterThanOrEqual">
      <formula>0</formula>
    </cfRule>
    <cfRule type="cellIs" dxfId="4" priority="8" operator="lessThan">
      <formula>0</formula>
    </cfRule>
  </conditionalFormatting>
  <conditionalFormatting sqref="E104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C5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47"/>
  <sheetViews>
    <sheetView topLeftCell="A94" zoomScaleNormal="100" workbookViewId="0">
      <selection activeCell="E110" sqref="E11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2" t="s">
        <v>82</v>
      </c>
      <c r="B1" s="162"/>
      <c r="C1" s="162"/>
      <c r="D1" s="162"/>
      <c r="E1" s="162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2024 - June 2024'!E137</f>
        <v>3060.119999999999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3060.119999999999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2024 - June 2024'!I51)-SUM(E98,E117,E131,E118,E132)</f>
        <v>14500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213" t="s">
        <v>311</v>
      </c>
      <c r="B8" s="179"/>
      <c r="C8" s="179"/>
      <c r="D8" s="179"/>
      <c r="E8" s="18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31" t="s">
        <v>3</v>
      </c>
      <c r="D9" s="202"/>
      <c r="E9" s="70" t="s">
        <v>4</v>
      </c>
    </row>
    <row r="10" spans="1:25" ht="30" customHeight="1">
      <c r="A10" s="29" t="s">
        <v>71</v>
      </c>
      <c r="B10" s="78" t="s">
        <v>5</v>
      </c>
      <c r="C10" s="236" t="s">
        <v>6</v>
      </c>
      <c r="D10" s="236"/>
      <c r="E10" s="99">
        <v>2405</v>
      </c>
    </row>
    <row r="11" spans="1:25" ht="30" customHeight="1">
      <c r="A11" s="32"/>
      <c r="B11" s="32" t="s">
        <v>345</v>
      </c>
      <c r="C11" s="208"/>
      <c r="D11" s="209"/>
      <c r="E11" s="99">
        <v>500</v>
      </c>
    </row>
    <row r="12" spans="1:25" ht="30" customHeight="1">
      <c r="A12" s="98" t="s">
        <v>292</v>
      </c>
      <c r="B12" s="31" t="s">
        <v>293</v>
      </c>
      <c r="C12" s="208"/>
      <c r="D12" s="209"/>
      <c r="E12" s="33">
        <v>1500</v>
      </c>
    </row>
    <row r="13" spans="1:25" ht="30" customHeight="1">
      <c r="A13" s="44"/>
      <c r="B13" s="44"/>
      <c r="C13" s="45"/>
      <c r="D13" s="46" t="s">
        <v>7</v>
      </c>
      <c r="E13" s="47">
        <f>SUM(E10:E12)</f>
        <v>4405</v>
      </c>
    </row>
    <row r="14" spans="1:25" ht="13.5" customHeight="1">
      <c r="A14" s="10"/>
      <c r="B14" s="10"/>
    </row>
    <row r="15" spans="1:25" ht="30" customHeight="1">
      <c r="A15" s="213" t="s">
        <v>312</v>
      </c>
      <c r="B15" s="179"/>
      <c r="C15" s="179"/>
      <c r="D15" s="179"/>
      <c r="E15" s="180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68" t="s">
        <v>1</v>
      </c>
      <c r="B16" s="69" t="s">
        <v>2</v>
      </c>
      <c r="C16" s="231" t="s">
        <v>3</v>
      </c>
      <c r="D16" s="202"/>
      <c r="E16" s="70" t="s">
        <v>4</v>
      </c>
    </row>
    <row r="17" spans="1:25" ht="30" customHeight="1">
      <c r="A17" s="32" t="s">
        <v>283</v>
      </c>
      <c r="B17" s="31" t="s">
        <v>285</v>
      </c>
      <c r="C17" s="233" t="s">
        <v>337</v>
      </c>
      <c r="D17" s="209"/>
      <c r="E17" s="65">
        <v>204</v>
      </c>
    </row>
    <row r="18" spans="1:25" ht="30" customHeight="1">
      <c r="A18" s="32" t="s">
        <v>283</v>
      </c>
      <c r="B18" s="31" t="s">
        <v>284</v>
      </c>
      <c r="C18" s="233" t="s">
        <v>338</v>
      </c>
      <c r="D18" s="209"/>
      <c r="E18" s="65">
        <v>207.5</v>
      </c>
    </row>
    <row r="19" spans="1:25" ht="30" customHeight="1">
      <c r="A19" s="32" t="s">
        <v>286</v>
      </c>
      <c r="B19" s="31" t="s">
        <v>289</v>
      </c>
      <c r="C19" s="233" t="s">
        <v>339</v>
      </c>
      <c r="D19" s="209"/>
      <c r="E19" s="65">
        <v>900</v>
      </c>
    </row>
    <row r="20" spans="1:25" ht="30" customHeight="1">
      <c r="A20" s="32" t="s">
        <v>83</v>
      </c>
      <c r="B20" s="31" t="s">
        <v>5</v>
      </c>
      <c r="C20" s="137" t="s">
        <v>6</v>
      </c>
      <c r="D20" s="137"/>
      <c r="E20" s="65">
        <v>2405</v>
      </c>
    </row>
    <row r="21" spans="1:25" ht="30" customHeight="1">
      <c r="A21" s="32" t="s">
        <v>304</v>
      </c>
      <c r="B21" s="31" t="s">
        <v>302</v>
      </c>
      <c r="C21" s="208" t="s">
        <v>303</v>
      </c>
      <c r="D21" s="209"/>
      <c r="E21" s="65">
        <v>0</v>
      </c>
    </row>
    <row r="22" spans="1:25" ht="30" customHeight="1">
      <c r="A22" s="32"/>
      <c r="B22" s="31" t="s">
        <v>305</v>
      </c>
      <c r="C22" s="208"/>
      <c r="D22" s="209"/>
      <c r="E22" s="65">
        <v>0</v>
      </c>
    </row>
    <row r="23" spans="1:25" ht="30" customHeight="1">
      <c r="A23" s="32"/>
      <c r="B23" s="32" t="s">
        <v>346</v>
      </c>
      <c r="C23" s="208"/>
      <c r="D23" s="209"/>
      <c r="E23" s="80">
        <v>500</v>
      </c>
    </row>
    <row r="24" spans="1:25" ht="30" customHeight="1">
      <c r="A24" s="32"/>
      <c r="B24" s="244" t="s">
        <v>346</v>
      </c>
      <c r="C24" s="233" t="s">
        <v>347</v>
      </c>
      <c r="D24" s="209"/>
      <c r="E24" s="80">
        <v>15000</v>
      </c>
    </row>
    <row r="25" spans="1:25" ht="30" customHeight="1">
      <c r="A25" s="32" t="s">
        <v>114</v>
      </c>
      <c r="B25" s="79" t="s">
        <v>25</v>
      </c>
      <c r="C25" s="208" t="s">
        <v>113</v>
      </c>
      <c r="D25" s="209"/>
      <c r="E25" s="80">
        <v>0</v>
      </c>
    </row>
    <row r="26" spans="1:25" ht="30" customHeight="1">
      <c r="A26" s="44"/>
      <c r="B26" s="44"/>
      <c r="C26" s="45"/>
      <c r="D26" s="46" t="s">
        <v>7</v>
      </c>
      <c r="E26" s="47">
        <f>SUM(E17:E25)</f>
        <v>19216.5</v>
      </c>
    </row>
    <row r="27" spans="1:25" ht="13.5" customHeight="1">
      <c r="A27" s="10"/>
      <c r="B27" s="10"/>
      <c r="C27" s="1"/>
      <c r="D27" s="49"/>
      <c r="E27" s="50"/>
    </row>
    <row r="28" spans="1:25" ht="30" customHeight="1">
      <c r="A28" s="213" t="s">
        <v>313</v>
      </c>
      <c r="B28" s="179"/>
      <c r="C28" s="179"/>
      <c r="D28" s="179"/>
      <c r="E28" s="180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68" t="s">
        <v>1</v>
      </c>
      <c r="B29" s="69" t="s">
        <v>2</v>
      </c>
      <c r="C29" s="231" t="s">
        <v>3</v>
      </c>
      <c r="D29" s="202"/>
      <c r="E29" s="70" t="s">
        <v>4</v>
      </c>
    </row>
    <row r="30" spans="1:25" ht="30" customHeight="1">
      <c r="A30" s="32" t="s">
        <v>84</v>
      </c>
      <c r="B30" s="31" t="s">
        <v>25</v>
      </c>
      <c r="C30" s="137" t="s">
        <v>113</v>
      </c>
      <c r="D30" s="232"/>
      <c r="E30" s="65">
        <v>0</v>
      </c>
    </row>
    <row r="31" spans="1:25" ht="30" customHeight="1">
      <c r="A31" s="109"/>
      <c r="B31" s="31" t="s">
        <v>305</v>
      </c>
      <c r="C31" s="208"/>
      <c r="D31" s="209"/>
      <c r="E31" s="65">
        <v>300</v>
      </c>
    </row>
    <row r="32" spans="1:25" ht="30" customHeight="1">
      <c r="A32" s="29" t="s">
        <v>84</v>
      </c>
      <c r="B32" s="31" t="s">
        <v>5</v>
      </c>
      <c r="C32" s="208" t="s">
        <v>6</v>
      </c>
      <c r="D32" s="209"/>
      <c r="E32" s="65">
        <v>2405</v>
      </c>
    </row>
    <row r="33" spans="1:5" ht="30" customHeight="1">
      <c r="A33" s="32"/>
      <c r="B33" s="31" t="s">
        <v>93</v>
      </c>
      <c r="C33" s="208"/>
      <c r="D33" s="209"/>
      <c r="E33" s="65">
        <v>204</v>
      </c>
    </row>
    <row r="34" spans="1:5" ht="30" customHeight="1">
      <c r="A34" s="44"/>
      <c r="B34" s="44"/>
      <c r="C34" s="45"/>
      <c r="D34" s="46" t="s">
        <v>7</v>
      </c>
      <c r="E34" s="47">
        <f>SUM(E30:E33)</f>
        <v>2909</v>
      </c>
    </row>
    <row r="35" spans="1:5" ht="13.5" customHeight="1">
      <c r="A35" s="10"/>
      <c r="B35" s="10"/>
      <c r="C35" s="1"/>
      <c r="D35" s="49"/>
      <c r="E35" s="50"/>
    </row>
    <row r="36" spans="1:5" ht="13.15" customHeight="1">
      <c r="A36" s="10"/>
      <c r="B36" s="10"/>
      <c r="C36" s="1"/>
      <c r="D36" s="49"/>
      <c r="E36" s="50"/>
    </row>
    <row r="37" spans="1:5" ht="13.5" customHeight="1">
      <c r="A37" s="10"/>
      <c r="B37" s="10"/>
      <c r="C37" s="1"/>
      <c r="D37" s="49"/>
      <c r="E37" s="50"/>
    </row>
    <row r="38" spans="1:5" ht="13.5" customHeight="1">
      <c r="A38" s="10"/>
      <c r="B38" s="10"/>
    </row>
    <row r="39" spans="1:5" ht="13.5" customHeight="1">
      <c r="A39" s="221" t="s">
        <v>85</v>
      </c>
      <c r="B39" s="148"/>
      <c r="C39" s="149"/>
    </row>
    <row r="40" spans="1:5" ht="13.5" customHeight="1">
      <c r="A40" s="19" t="s">
        <v>2</v>
      </c>
      <c r="B40" s="19" t="s">
        <v>3</v>
      </c>
      <c r="C40" s="20" t="s">
        <v>4</v>
      </c>
      <c r="D40" s="21"/>
    </row>
    <row r="41" spans="1:5" ht="13.5" customHeight="1">
      <c r="A41" s="150" t="s">
        <v>8</v>
      </c>
      <c r="B41" s="148"/>
      <c r="C41" s="149"/>
    </row>
    <row r="42" spans="1:5" ht="13.5" customHeight="1">
      <c r="A42" s="24" t="s">
        <v>30</v>
      </c>
      <c r="B42" s="2"/>
      <c r="C42" s="18">
        <v>204</v>
      </c>
    </row>
    <row r="43" spans="1:5" ht="13.5" customHeight="1">
      <c r="A43" s="29" t="s">
        <v>106</v>
      </c>
      <c r="B43" s="25"/>
      <c r="C43" s="26">
        <v>0</v>
      </c>
    </row>
    <row r="44" spans="1:5" ht="13.5" customHeight="1">
      <c r="A44" s="25" t="s">
        <v>9</v>
      </c>
      <c r="B44" s="25" t="s">
        <v>10</v>
      </c>
      <c r="C44" s="26">
        <v>207.5</v>
      </c>
    </row>
    <row r="45" spans="1:5" ht="13.5" customHeight="1">
      <c r="A45" s="27"/>
      <c r="B45" s="24" t="s">
        <v>32</v>
      </c>
      <c r="C45" s="28">
        <f>SUM(C42:C44)</f>
        <v>411.5</v>
      </c>
    </row>
    <row r="46" spans="1:5" ht="13.5" customHeight="1">
      <c r="A46" s="194" t="s">
        <v>115</v>
      </c>
      <c r="B46" s="195"/>
      <c r="C46" s="196"/>
    </row>
    <row r="47" spans="1:5" ht="13.5" customHeight="1">
      <c r="A47" s="197"/>
      <c r="B47" s="198"/>
      <c r="C47" s="199"/>
    </row>
    <row r="48" spans="1:5" ht="13.5" customHeight="1">
      <c r="A48" s="2" t="s">
        <v>12</v>
      </c>
      <c r="B48" s="2"/>
      <c r="C48" s="17">
        <v>0</v>
      </c>
    </row>
    <row r="49" spans="1:3" ht="13.5" customHeight="1">
      <c r="A49" s="2" t="s">
        <v>13</v>
      </c>
      <c r="B49" s="2"/>
      <c r="C49" s="9">
        <v>0</v>
      </c>
    </row>
    <row r="50" spans="1:3" ht="13.5" customHeight="1">
      <c r="A50" s="2" t="s">
        <v>14</v>
      </c>
      <c r="B50" s="2"/>
      <c r="C50" s="9">
        <v>0</v>
      </c>
    </row>
    <row r="51" spans="1:3" ht="13.5" customHeight="1">
      <c r="A51" s="2" t="s">
        <v>15</v>
      </c>
      <c r="B51" s="2"/>
      <c r="C51" s="9">
        <v>0</v>
      </c>
    </row>
    <row r="52" spans="1:3" ht="30">
      <c r="A52" s="2" t="s">
        <v>341</v>
      </c>
      <c r="B52" s="2" t="s">
        <v>342</v>
      </c>
      <c r="C52" s="9">
        <v>500</v>
      </c>
    </row>
    <row r="53" spans="1:3" ht="13.5" customHeight="1">
      <c r="A53" s="2" t="s">
        <v>116</v>
      </c>
      <c r="B53" s="2"/>
      <c r="C53" s="9">
        <v>0</v>
      </c>
    </row>
    <row r="54" spans="1:3" ht="13.5" customHeight="1">
      <c r="A54" s="2"/>
      <c r="B54" s="2" t="s">
        <v>16</v>
      </c>
      <c r="C54" s="9">
        <f>SUM(C48:C53)</f>
        <v>500</v>
      </c>
    </row>
    <row r="55" spans="1:3" ht="13.5" customHeight="1">
      <c r="A55" s="150" t="s">
        <v>17</v>
      </c>
      <c r="B55" s="148"/>
      <c r="C55" s="149"/>
    </row>
    <row r="56" spans="1:3" ht="13.5" customHeight="1">
      <c r="A56" s="2" t="s">
        <v>18</v>
      </c>
      <c r="B56" s="2" t="s">
        <v>19</v>
      </c>
      <c r="C56" s="18">
        <v>0</v>
      </c>
    </row>
    <row r="57" spans="1:3" ht="13.5" customHeight="1">
      <c r="A57" s="2" t="s">
        <v>20</v>
      </c>
      <c r="B57" s="2" t="s">
        <v>21</v>
      </c>
      <c r="C57" s="18">
        <v>0</v>
      </c>
    </row>
    <row r="58" spans="1:3" ht="13.5" customHeight="1">
      <c r="A58" s="2"/>
      <c r="B58" s="24" t="s">
        <v>33</v>
      </c>
      <c r="C58" s="18">
        <f>SUM(C56:C57)</f>
        <v>0</v>
      </c>
    </row>
    <row r="59" spans="1:3" ht="13.5" customHeight="1">
      <c r="A59" s="150" t="s">
        <v>50</v>
      </c>
      <c r="B59" s="168"/>
      <c r="C59" s="169"/>
    </row>
    <row r="60" spans="1:3" ht="13.5" customHeight="1">
      <c r="A60" s="2" t="s">
        <v>51</v>
      </c>
      <c r="B60" s="2" t="s">
        <v>53</v>
      </c>
      <c r="C60" s="17">
        <v>0</v>
      </c>
    </row>
    <row r="61" spans="1:3" ht="13.5" customHeight="1">
      <c r="A61" s="25"/>
      <c r="B61" s="29" t="s">
        <v>66</v>
      </c>
      <c r="C61" s="30">
        <v>0</v>
      </c>
    </row>
    <row r="62" spans="1:3" ht="13.5" customHeight="1">
      <c r="A62" s="25"/>
      <c r="B62" s="25" t="s">
        <v>79</v>
      </c>
      <c r="C62" s="30">
        <v>0</v>
      </c>
    </row>
    <row r="63" spans="1:3" ht="13.5" customHeight="1">
      <c r="A63" s="25"/>
      <c r="B63" s="29" t="s">
        <v>52</v>
      </c>
      <c r="C63" s="30">
        <f>SUM(C60:C62)</f>
        <v>0</v>
      </c>
    </row>
    <row r="64" spans="1:3" ht="13.5" customHeight="1">
      <c r="A64" s="150" t="s">
        <v>22</v>
      </c>
      <c r="B64" s="168"/>
      <c r="C64" s="169"/>
    </row>
    <row r="65" spans="1:3" ht="13.5" customHeight="1">
      <c r="A65" s="2" t="s">
        <v>23</v>
      </c>
      <c r="B65" s="2" t="s">
        <v>24</v>
      </c>
      <c r="C65" s="17">
        <v>0</v>
      </c>
    </row>
    <row r="66" spans="1:3" ht="13.5" customHeight="1">
      <c r="A66" s="25"/>
      <c r="B66" s="29" t="s">
        <v>34</v>
      </c>
      <c r="C66" s="30">
        <f>SUM(C65)</f>
        <v>0</v>
      </c>
    </row>
    <row r="67" spans="1:3" ht="13.5" customHeight="1">
      <c r="A67" s="200" t="s">
        <v>54</v>
      </c>
      <c r="B67" s="201"/>
      <c r="C67" s="202"/>
    </row>
    <row r="68" spans="1:3" ht="33" customHeight="1">
      <c r="A68" s="31" t="s">
        <v>55</v>
      </c>
      <c r="B68" s="32" t="s">
        <v>56</v>
      </c>
      <c r="C68" s="33">
        <v>0</v>
      </c>
    </row>
    <row r="69" spans="1:3" ht="33" customHeight="1">
      <c r="A69" s="31" t="s">
        <v>295</v>
      </c>
      <c r="B69" s="32" t="s">
        <v>296</v>
      </c>
      <c r="C69" s="33">
        <v>0</v>
      </c>
    </row>
    <row r="70" spans="1:3" ht="30">
      <c r="A70" s="31" t="s">
        <v>298</v>
      </c>
      <c r="B70" s="32" t="s">
        <v>299</v>
      </c>
      <c r="C70" s="33">
        <v>0</v>
      </c>
    </row>
    <row r="71" spans="1:3" ht="33" customHeight="1">
      <c r="A71" s="31" t="s">
        <v>297</v>
      </c>
      <c r="B71" s="32" t="s">
        <v>297</v>
      </c>
      <c r="C71" s="33">
        <v>0</v>
      </c>
    </row>
    <row r="72" spans="1:3" ht="19.899999999999999" customHeight="1">
      <c r="A72" s="31"/>
      <c r="B72" s="32" t="s">
        <v>57</v>
      </c>
      <c r="C72" s="33">
        <f>SUM(C68:C71)</f>
        <v>0</v>
      </c>
    </row>
    <row r="73" spans="1:3" ht="13.5" customHeight="1">
      <c r="A73" s="206" t="s">
        <v>35</v>
      </c>
      <c r="B73" s="198"/>
      <c r="C73" s="180"/>
    </row>
    <row r="74" spans="1:3" ht="13.5" customHeight="1">
      <c r="A74" s="25" t="s">
        <v>63</v>
      </c>
      <c r="B74" s="25"/>
      <c r="C74" s="17">
        <v>0</v>
      </c>
    </row>
    <row r="75" spans="1:3" ht="15" customHeight="1">
      <c r="A75" s="27" t="s">
        <v>65</v>
      </c>
      <c r="B75" s="27" t="s">
        <v>64</v>
      </c>
      <c r="C75" s="17">
        <v>0</v>
      </c>
    </row>
    <row r="76" spans="1:3" ht="13.5" customHeight="1">
      <c r="A76" s="8" t="s">
        <v>25</v>
      </c>
      <c r="B76" s="8" t="s">
        <v>26</v>
      </c>
      <c r="C76" s="17">
        <v>0</v>
      </c>
    </row>
    <row r="77" spans="1:3" ht="13.5" customHeight="1">
      <c r="A77" s="31"/>
      <c r="B77" s="32" t="s">
        <v>36</v>
      </c>
      <c r="C77" s="33">
        <f>C76</f>
        <v>0</v>
      </c>
    </row>
    <row r="78" spans="1:3" ht="13.5" customHeight="1">
      <c r="A78" s="181" t="s">
        <v>31</v>
      </c>
      <c r="B78" s="205"/>
      <c r="C78" s="183"/>
    </row>
    <row r="79" spans="1:3" ht="13.5" customHeight="1">
      <c r="A79" s="56" t="s">
        <v>42</v>
      </c>
      <c r="B79" s="61" t="s">
        <v>49</v>
      </c>
      <c r="C79" s="58">
        <v>600</v>
      </c>
    </row>
    <row r="80" spans="1:3" ht="13.5" customHeight="1">
      <c r="A80" s="66" t="s">
        <v>75</v>
      </c>
      <c r="B80" s="75" t="s">
        <v>111</v>
      </c>
      <c r="C80" s="67">
        <v>68</v>
      </c>
    </row>
    <row r="81" spans="1:8" ht="30">
      <c r="A81" s="57" t="s">
        <v>67</v>
      </c>
      <c r="B81" s="108" t="s">
        <v>294</v>
      </c>
      <c r="C81" s="59">
        <v>35</v>
      </c>
    </row>
    <row r="82" spans="1:8" ht="13.5" customHeight="1">
      <c r="A82" s="29" t="s">
        <v>46</v>
      </c>
      <c r="B82" s="60" t="s">
        <v>92</v>
      </c>
      <c r="C82" s="30">
        <v>900</v>
      </c>
    </row>
    <row r="83" spans="1:8" ht="13.5" customHeight="1">
      <c r="A83" s="27"/>
      <c r="B83" s="37" t="s">
        <v>43</v>
      </c>
      <c r="C83" s="38">
        <f>SUM(C79:C82)</f>
        <v>1603</v>
      </c>
    </row>
    <row r="84" spans="1:8" ht="13.5" customHeight="1">
      <c r="A84" s="27"/>
      <c r="B84" s="52" t="s">
        <v>57</v>
      </c>
      <c r="C84" s="38">
        <f>C45+C54+C58+C63+C66+C72+C77+C83</f>
        <v>2514.5</v>
      </c>
    </row>
    <row r="85" spans="1:8" ht="13.5" customHeight="1">
      <c r="A85" s="181" t="s">
        <v>44</v>
      </c>
      <c r="B85" s="182"/>
      <c r="C85" s="183"/>
    </row>
    <row r="86" spans="1:8" ht="13.5" customHeight="1">
      <c r="A86" s="41" t="s">
        <v>47</v>
      </c>
      <c r="B86" s="37"/>
      <c r="C86" s="48">
        <v>0</v>
      </c>
    </row>
    <row r="87" spans="1:8" ht="13.5" customHeight="1">
      <c r="A87" s="103" t="s">
        <v>290</v>
      </c>
      <c r="B87" s="37"/>
      <c r="C87" s="48">
        <v>0</v>
      </c>
    </row>
    <row r="88" spans="1:8" ht="13.5" customHeight="1">
      <c r="A88" s="101" t="s">
        <v>282</v>
      </c>
      <c r="B88" s="37"/>
      <c r="C88" s="48">
        <v>0</v>
      </c>
    </row>
    <row r="89" spans="1:8" ht="30">
      <c r="A89" s="63" t="s">
        <v>70</v>
      </c>
      <c r="B89" s="85"/>
      <c r="C89" s="48">
        <v>0</v>
      </c>
    </row>
    <row r="90" spans="1:8" ht="30">
      <c r="A90" s="77" t="s">
        <v>112</v>
      </c>
      <c r="B90" s="53"/>
      <c r="C90" s="48">
        <v>0</v>
      </c>
    </row>
    <row r="91" spans="1:8" ht="30">
      <c r="A91" s="243" t="s">
        <v>341</v>
      </c>
      <c r="B91" s="53"/>
      <c r="C91" s="48">
        <f>15000 - C54</f>
        <v>14500</v>
      </c>
    </row>
    <row r="92" spans="1:8" ht="13.5" customHeight="1">
      <c r="A92" s="27"/>
      <c r="B92" s="54" t="s">
        <v>45</v>
      </c>
      <c r="C92" s="48">
        <f>SUM(C86:C91)</f>
        <v>14500</v>
      </c>
    </row>
    <row r="93" spans="1:8" ht="13.5" customHeight="1">
      <c r="A93" s="31"/>
      <c r="B93" s="39" t="s">
        <v>27</v>
      </c>
      <c r="C93" s="40">
        <f>C84</f>
        <v>2514.5</v>
      </c>
      <c r="H93" s="35"/>
    </row>
    <row r="94" spans="1:8" ht="13.5" customHeight="1">
      <c r="A94" s="10"/>
      <c r="B94" s="10"/>
    </row>
    <row r="95" spans="1:8" ht="13.5" customHeight="1">
      <c r="A95" s="10"/>
      <c r="B95" s="10"/>
    </row>
    <row r="96" spans="1:8" ht="13.5" customHeight="1">
      <c r="A96" s="151" t="s">
        <v>149</v>
      </c>
      <c r="B96" s="148"/>
      <c r="C96" s="148"/>
      <c r="D96" s="148"/>
      <c r="E96" s="149"/>
    </row>
    <row r="97" spans="1:5" ht="13.5" customHeight="1">
      <c r="A97" s="157" t="s">
        <v>38</v>
      </c>
      <c r="B97" s="202"/>
      <c r="C97" s="157" t="s">
        <v>37</v>
      </c>
      <c r="D97" s="202"/>
      <c r="E97" s="42" t="s">
        <v>4</v>
      </c>
    </row>
    <row r="98" spans="1:5" ht="13.5" customHeight="1">
      <c r="A98" s="139" t="s">
        <v>73</v>
      </c>
      <c r="B98" s="140"/>
      <c r="C98" s="152" t="s">
        <v>222</v>
      </c>
      <c r="D98" s="222"/>
      <c r="E98" s="51">
        <v>1000</v>
      </c>
    </row>
    <row r="99" spans="1:5" ht="13.5" customHeight="1">
      <c r="A99" s="141"/>
      <c r="B99" s="142"/>
      <c r="C99" s="152" t="s">
        <v>144</v>
      </c>
      <c r="D99" s="152"/>
      <c r="E99" s="51">
        <v>0</v>
      </c>
    </row>
    <row r="100" spans="1:5" ht="13.5" customHeight="1">
      <c r="A100" s="141"/>
      <c r="B100" s="142"/>
      <c r="C100" s="145" t="s">
        <v>204</v>
      </c>
      <c r="D100" s="146"/>
      <c r="E100" s="51">
        <v>758</v>
      </c>
    </row>
    <row r="101" spans="1:5" ht="13.5" customHeight="1">
      <c r="A101" s="141"/>
      <c r="B101" s="142"/>
      <c r="C101" s="145" t="s">
        <v>219</v>
      </c>
      <c r="D101" s="146"/>
      <c r="E101" s="51">
        <v>318</v>
      </c>
    </row>
    <row r="102" spans="1:5" ht="13.5" customHeight="1">
      <c r="A102" s="141"/>
      <c r="B102" s="142"/>
      <c r="C102" s="145" t="s">
        <v>220</v>
      </c>
      <c r="D102" s="146"/>
      <c r="E102" s="51">
        <v>600</v>
      </c>
    </row>
    <row r="103" spans="1:5" ht="13.5" customHeight="1">
      <c r="A103" s="141"/>
      <c r="B103" s="142"/>
      <c r="C103" s="145" t="s">
        <v>280</v>
      </c>
      <c r="D103" s="146"/>
      <c r="E103" s="51">
        <v>264</v>
      </c>
    </row>
    <row r="104" spans="1:5" ht="13.5" customHeight="1">
      <c r="A104" s="141"/>
      <c r="B104" s="142"/>
      <c r="C104" s="145" t="s">
        <v>281</v>
      </c>
      <c r="D104" s="146"/>
      <c r="E104" s="51">
        <v>60</v>
      </c>
    </row>
    <row r="105" spans="1:5" ht="13.5" customHeight="1">
      <c r="A105" s="141"/>
      <c r="B105" s="142"/>
      <c r="C105" s="145" t="s">
        <v>291</v>
      </c>
      <c r="D105" s="146"/>
      <c r="E105" s="51">
        <v>900</v>
      </c>
    </row>
    <row r="106" spans="1:5" ht="13.5" customHeight="1">
      <c r="A106" s="141"/>
      <c r="B106" s="142"/>
      <c r="C106" s="145" t="s">
        <v>334</v>
      </c>
      <c r="D106" s="146"/>
      <c r="E106" s="51">
        <v>204</v>
      </c>
    </row>
    <row r="107" spans="1:5" ht="13.5" customHeight="1">
      <c r="A107" s="141"/>
      <c r="B107" s="142"/>
      <c r="C107" s="145" t="s">
        <v>335</v>
      </c>
      <c r="D107" s="146"/>
      <c r="E107" s="51">
        <v>207.5</v>
      </c>
    </row>
    <row r="108" spans="1:5" ht="13.5" customHeight="1">
      <c r="A108" s="143"/>
      <c r="B108" s="144"/>
      <c r="C108" s="226" t="s">
        <v>336</v>
      </c>
      <c r="D108" s="227"/>
      <c r="E108" s="51">
        <v>139.28</v>
      </c>
    </row>
    <row r="109" spans="1:5" ht="13.5" customHeight="1">
      <c r="A109" s="143" t="s">
        <v>40</v>
      </c>
      <c r="B109" s="144"/>
      <c r="C109" s="225"/>
      <c r="D109" s="225"/>
      <c r="E109" s="74">
        <f>C93</f>
        <v>2514.5</v>
      </c>
    </row>
    <row r="110" spans="1:5" ht="13.5" customHeight="1">
      <c r="C110" s="230" t="s">
        <v>41</v>
      </c>
      <c r="D110" s="198"/>
      <c r="E110" s="36">
        <f>('April 2024 - June 2024'!E137+E13)-SUM(E98:E109)</f>
        <v>499.83999999999924</v>
      </c>
    </row>
    <row r="111" spans="1:5" ht="13.5" customHeight="1"/>
    <row r="112" spans="1:5" ht="13.5" customHeight="1">
      <c r="A112" s="151" t="s">
        <v>150</v>
      </c>
      <c r="B112" s="148"/>
      <c r="C112" s="148"/>
      <c r="D112" s="148"/>
      <c r="E112" s="149"/>
    </row>
    <row r="113" spans="1:5" ht="13.5" customHeight="1">
      <c r="A113" s="151" t="s">
        <v>38</v>
      </c>
      <c r="B113" s="149"/>
      <c r="C113" s="151" t="s">
        <v>37</v>
      </c>
      <c r="D113" s="149"/>
      <c r="E113" s="22" t="s">
        <v>4</v>
      </c>
    </row>
    <row r="114" spans="1:5" ht="13.5" customHeight="1">
      <c r="A114" s="176" t="s">
        <v>72</v>
      </c>
      <c r="B114" s="177"/>
      <c r="C114" s="223"/>
      <c r="D114" s="224"/>
      <c r="E114" s="86">
        <f>E110</f>
        <v>499.83999999999924</v>
      </c>
    </row>
    <row r="115" spans="1:5" ht="13.5" customHeight="1">
      <c r="A115" s="139" t="s">
        <v>73</v>
      </c>
      <c r="B115" s="140"/>
      <c r="C115" s="145" t="s">
        <v>287</v>
      </c>
      <c r="D115" s="229"/>
      <c r="E115" s="87">
        <v>0</v>
      </c>
    </row>
    <row r="116" spans="1:5" ht="13.5" customHeight="1">
      <c r="A116" s="141"/>
      <c r="B116" s="142"/>
      <c r="C116" s="228" t="s">
        <v>288</v>
      </c>
      <c r="D116" s="229"/>
      <c r="E116" s="87">
        <v>55.3</v>
      </c>
    </row>
    <row r="117" spans="1:5" ht="13.5" customHeight="1">
      <c r="A117" s="141"/>
      <c r="B117" s="142"/>
      <c r="C117" s="152" t="s">
        <v>344</v>
      </c>
      <c r="D117" s="222"/>
      <c r="E117" s="84">
        <v>8239</v>
      </c>
    </row>
    <row r="118" spans="1:5" ht="13.5" customHeight="1">
      <c r="A118" s="141"/>
      <c r="B118" s="142"/>
      <c r="C118" s="145" t="s">
        <v>300</v>
      </c>
      <c r="D118" s="146"/>
      <c r="E118" s="51">
        <v>500</v>
      </c>
    </row>
    <row r="119" spans="1:5" ht="13.5" customHeight="1">
      <c r="A119" s="141"/>
      <c r="B119" s="142"/>
      <c r="C119" s="152" t="s">
        <v>301</v>
      </c>
      <c r="D119" s="152"/>
      <c r="E119" s="51">
        <v>85</v>
      </c>
    </row>
    <row r="120" spans="1:5" ht="13.5" customHeight="1">
      <c r="A120" s="141"/>
      <c r="B120" s="142"/>
      <c r="C120" s="145" t="s">
        <v>340</v>
      </c>
      <c r="D120" s="146"/>
      <c r="E120" s="51">
        <v>600</v>
      </c>
    </row>
    <row r="121" spans="1:5" ht="13.5" customHeight="1">
      <c r="A121" s="141"/>
      <c r="B121" s="142"/>
      <c r="C121" s="145" t="s">
        <v>348</v>
      </c>
      <c r="D121" s="146"/>
      <c r="E121" s="51">
        <v>6525</v>
      </c>
    </row>
    <row r="122" spans="1:5" ht="13.5" customHeight="1">
      <c r="A122" s="143"/>
      <c r="B122" s="144"/>
      <c r="C122" s="226" t="s">
        <v>343</v>
      </c>
      <c r="D122" s="227"/>
      <c r="E122" s="51">
        <v>28.97</v>
      </c>
    </row>
    <row r="123" spans="1:5" ht="13.5" customHeight="1">
      <c r="A123" s="184" t="s">
        <v>40</v>
      </c>
      <c r="B123" s="185"/>
      <c r="C123" s="235"/>
      <c r="D123" s="180"/>
      <c r="E123" s="64">
        <f>C93</f>
        <v>2514.5</v>
      </c>
    </row>
    <row r="124" spans="1:5" ht="13.5" customHeight="1">
      <c r="C124" s="175" t="s">
        <v>28</v>
      </c>
      <c r="D124" s="149"/>
      <c r="E124" s="36">
        <f>(E114+E26)-SUM(E115:E123)</f>
        <v>1168.5700000000033</v>
      </c>
    </row>
    <row r="125" spans="1:5" ht="13.5" customHeight="1">
      <c r="A125" s="23"/>
      <c r="B125" s="23"/>
      <c r="C125" s="23"/>
      <c r="D125" s="23"/>
      <c r="E125" s="23"/>
    </row>
    <row r="126" spans="1:5" ht="17.25" customHeight="1">
      <c r="A126" s="23"/>
      <c r="B126" s="23"/>
      <c r="C126" s="23"/>
      <c r="D126" s="23"/>
      <c r="E126" s="23"/>
    </row>
    <row r="127" spans="1:5" ht="13.5" customHeight="1">
      <c r="A127" s="178" t="s">
        <v>151</v>
      </c>
      <c r="B127" s="179"/>
      <c r="C127" s="179"/>
      <c r="D127" s="179"/>
      <c r="E127" s="180"/>
    </row>
    <row r="128" spans="1:5" ht="13.5" customHeight="1">
      <c r="A128" s="151" t="s">
        <v>38</v>
      </c>
      <c r="B128" s="149"/>
      <c r="C128" s="151" t="s">
        <v>37</v>
      </c>
      <c r="D128" s="149"/>
      <c r="E128" s="22" t="s">
        <v>4</v>
      </c>
    </row>
    <row r="129" spans="1:5" ht="13.5" customHeight="1">
      <c r="A129" s="176" t="s">
        <v>86</v>
      </c>
      <c r="B129" s="177"/>
      <c r="C129" s="165"/>
      <c r="D129" s="149"/>
      <c r="E129" s="36">
        <f>E124</f>
        <v>1168.5700000000033</v>
      </c>
    </row>
    <row r="130" spans="1:5" ht="13.5" customHeight="1">
      <c r="A130" s="241" t="s">
        <v>73</v>
      </c>
      <c r="B130" s="241"/>
      <c r="C130" s="155" t="s">
        <v>145</v>
      </c>
      <c r="D130" s="234"/>
      <c r="E130" s="71">
        <v>78</v>
      </c>
    </row>
    <row r="131" spans="1:5" ht="13.5" customHeight="1">
      <c r="A131" s="241"/>
      <c r="B131" s="241"/>
      <c r="C131" s="191" t="s">
        <v>168</v>
      </c>
      <c r="D131" s="146"/>
      <c r="E131" s="51">
        <v>0</v>
      </c>
    </row>
    <row r="132" spans="1:5" ht="13.5" customHeight="1">
      <c r="A132" s="241"/>
      <c r="B132" s="241"/>
      <c r="C132" s="152" t="s">
        <v>349</v>
      </c>
      <c r="D132" s="152"/>
      <c r="E132" s="100">
        <v>500</v>
      </c>
    </row>
    <row r="133" spans="1:5" ht="13.5" customHeight="1">
      <c r="A133" s="184" t="s">
        <v>40</v>
      </c>
      <c r="B133" s="185"/>
      <c r="C133" s="235"/>
      <c r="D133" s="198"/>
      <c r="E133" s="107">
        <f>C93</f>
        <v>2514.5</v>
      </c>
    </row>
    <row r="134" spans="1:5" ht="13.5" customHeight="1">
      <c r="C134" s="175" t="s">
        <v>28</v>
      </c>
      <c r="D134" s="149"/>
      <c r="E134" s="51">
        <f>(E34+E129)-SUM(E130:E133)</f>
        <v>985.07000000000335</v>
      </c>
    </row>
    <row r="135" spans="1:5" ht="13.5" customHeight="1">
      <c r="A135" s="10"/>
      <c r="B135" s="10"/>
    </row>
    <row r="136" spans="1:5" ht="13.5" customHeight="1">
      <c r="A136" s="10"/>
      <c r="B136" s="10"/>
    </row>
    <row r="137" spans="1:5" ht="13.5" customHeight="1">
      <c r="A137" s="10"/>
      <c r="B137" s="10"/>
    </row>
    <row r="138" spans="1:5" ht="13.5" customHeight="1">
      <c r="A138" s="10"/>
      <c r="B138" s="10"/>
    </row>
    <row r="139" spans="1:5" ht="13.5" customHeight="1">
      <c r="A139" s="10"/>
      <c r="B139" s="10"/>
    </row>
    <row r="140" spans="1:5" ht="13.5" customHeight="1">
      <c r="A140" s="10"/>
      <c r="B140" s="10"/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</sheetData>
  <mergeCells count="80">
    <mergeCell ref="A130:B132"/>
    <mergeCell ref="C132:D132"/>
    <mergeCell ref="A1:E1"/>
    <mergeCell ref="A8:E8"/>
    <mergeCell ref="C9:D9"/>
    <mergeCell ref="C10:D10"/>
    <mergeCell ref="A15:E15"/>
    <mergeCell ref="C12:D12"/>
    <mergeCell ref="C11:D11"/>
    <mergeCell ref="C134:D134"/>
    <mergeCell ref="C130:D130"/>
    <mergeCell ref="A123:B123"/>
    <mergeCell ref="C123:D123"/>
    <mergeCell ref="C124:D124"/>
    <mergeCell ref="A127:E127"/>
    <mergeCell ref="A128:B128"/>
    <mergeCell ref="C128:D128"/>
    <mergeCell ref="A129:B129"/>
    <mergeCell ref="C129:D129"/>
    <mergeCell ref="A133:B133"/>
    <mergeCell ref="C133:D133"/>
    <mergeCell ref="C131:D131"/>
    <mergeCell ref="C16:D16"/>
    <mergeCell ref="C20:D20"/>
    <mergeCell ref="A28:E28"/>
    <mergeCell ref="C29:D29"/>
    <mergeCell ref="C30:D30"/>
    <mergeCell ref="C25:D25"/>
    <mergeCell ref="C21:D21"/>
    <mergeCell ref="C17:D17"/>
    <mergeCell ref="C18:D18"/>
    <mergeCell ref="C19:D19"/>
    <mergeCell ref="C23:D23"/>
    <mergeCell ref="C24:D24"/>
    <mergeCell ref="C122:D122"/>
    <mergeCell ref="C118:D118"/>
    <mergeCell ref="C103:D103"/>
    <mergeCell ref="C99:D99"/>
    <mergeCell ref="C117:D117"/>
    <mergeCell ref="C115:D115"/>
    <mergeCell ref="C116:D116"/>
    <mergeCell ref="C108:D108"/>
    <mergeCell ref="C105:D105"/>
    <mergeCell ref="C110:D110"/>
    <mergeCell ref="A112:E112"/>
    <mergeCell ref="A113:B113"/>
    <mergeCell ref="C100:D100"/>
    <mergeCell ref="C102:D102"/>
    <mergeCell ref="C104:D104"/>
    <mergeCell ref="C113:D113"/>
    <mergeCell ref="A85:C85"/>
    <mergeCell ref="A96:E96"/>
    <mergeCell ref="C97:D97"/>
    <mergeCell ref="C98:D98"/>
    <mergeCell ref="C119:D119"/>
    <mergeCell ref="A114:B114"/>
    <mergeCell ref="C114:D114"/>
    <mergeCell ref="C101:D101"/>
    <mergeCell ref="C109:D109"/>
    <mergeCell ref="A109:B109"/>
    <mergeCell ref="C106:D106"/>
    <mergeCell ref="C107:D107"/>
    <mergeCell ref="A98:B108"/>
    <mergeCell ref="A115:B122"/>
    <mergeCell ref="C121:D121"/>
    <mergeCell ref="C120:D120"/>
    <mergeCell ref="C31:D31"/>
    <mergeCell ref="C22:D22"/>
    <mergeCell ref="A59:C59"/>
    <mergeCell ref="A64:C64"/>
    <mergeCell ref="A67:C67"/>
    <mergeCell ref="A46:C47"/>
    <mergeCell ref="A55:C55"/>
    <mergeCell ref="A41:C41"/>
    <mergeCell ref="A39:C39"/>
    <mergeCell ref="C32:D32"/>
    <mergeCell ref="C33:D33"/>
    <mergeCell ref="A73:C73"/>
    <mergeCell ref="A97:B97"/>
    <mergeCell ref="A78:C78"/>
  </mergeCells>
  <conditionalFormatting sqref="C3">
    <cfRule type="cellIs" dxfId="153" priority="4" operator="lessThan">
      <formula>0</formula>
    </cfRule>
  </conditionalFormatting>
  <conditionalFormatting sqref="E110">
    <cfRule type="cellIs" dxfId="152" priority="14" stopIfTrue="1" operator="greaterThanOrEqual">
      <formula>0</formula>
    </cfRule>
    <cfRule type="cellIs" dxfId="151" priority="15" operator="lessThan">
      <formula>0</formula>
    </cfRule>
  </conditionalFormatting>
  <conditionalFormatting sqref="E114">
    <cfRule type="cellIs" dxfId="150" priority="10" stopIfTrue="1" operator="greaterThanOrEqual">
      <formula>0</formula>
    </cfRule>
    <cfRule type="cellIs" dxfId="149" priority="11" operator="lessThan">
      <formula>0</formula>
    </cfRule>
  </conditionalFormatting>
  <conditionalFormatting sqref="E124">
    <cfRule type="cellIs" dxfId="148" priority="12" stopIfTrue="1" operator="greaterThanOrEqual">
      <formula>0</formula>
    </cfRule>
    <cfRule type="cellIs" dxfId="147" priority="13" operator="lessThan">
      <formula>0</formula>
    </cfRule>
  </conditionalFormatting>
  <conditionalFormatting sqref="E129">
    <cfRule type="cellIs" dxfId="146" priority="8" stopIfTrue="1" operator="greaterThanOrEqual">
      <formula>0</formula>
    </cfRule>
    <cfRule type="cellIs" dxfId="145" priority="9" operator="lessThan">
      <formula>0</formula>
    </cfRule>
  </conditionalFormatting>
  <conditionalFormatting sqref="E134">
    <cfRule type="cellIs" dxfId="144" priority="6" stopIfTrue="1" operator="greaterThanOrEqual">
      <formula>0</formula>
    </cfRule>
    <cfRule type="cellIs" dxfId="143" priority="7" operator="lessThan">
      <formula>0</formula>
    </cfRule>
  </conditionalFormatting>
  <conditionalFormatting sqref="C5">
    <cfRule type="cellIs" dxfId="142" priority="1" operator="lessThanOrEqual">
      <formula>0</formula>
    </cfRule>
    <cfRule type="cellIs" dxfId="141" priority="2" operator="greaterThanOr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1"/>
  <sheetViews>
    <sheetView topLeftCell="A85" workbookViewId="0">
      <selection activeCell="C106" sqref="C106:D10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2" t="s">
        <v>88</v>
      </c>
      <c r="B1" s="162"/>
      <c r="C1" s="162"/>
      <c r="D1" s="162"/>
      <c r="E1" s="162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2024 - September 2024'!E134</f>
        <v>985.07000000000335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985.07000000000335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2024 - September 2024'!C5)-SUM(E89,E97,E106)</f>
        <v>13000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3" t="s">
        <v>314</v>
      </c>
      <c r="B8" s="179"/>
      <c r="C8" s="179"/>
      <c r="D8" s="179"/>
      <c r="E8" s="18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4" t="s">
        <v>3</v>
      </c>
      <c r="D9" s="149"/>
      <c r="E9" s="16" t="s">
        <v>4</v>
      </c>
    </row>
    <row r="10" spans="1:25" ht="13.5" customHeight="1">
      <c r="A10" s="29" t="s">
        <v>117</v>
      </c>
      <c r="B10" s="2" t="s">
        <v>25</v>
      </c>
      <c r="C10" s="211" t="s">
        <v>113</v>
      </c>
      <c r="D10" s="212"/>
      <c r="E10" s="17">
        <v>0</v>
      </c>
    </row>
    <row r="11" spans="1:25" ht="13.15" customHeight="1">
      <c r="A11" s="32" t="s">
        <v>141</v>
      </c>
      <c r="B11" s="31" t="s">
        <v>5</v>
      </c>
      <c r="C11" s="208" t="s">
        <v>6</v>
      </c>
      <c r="D11" s="209"/>
      <c r="E11" s="65">
        <v>2405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3" t="s">
        <v>315</v>
      </c>
      <c r="B14" s="179"/>
      <c r="C14" s="179"/>
      <c r="D14" s="179"/>
      <c r="E14" s="18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4" t="s">
        <v>3</v>
      </c>
      <c r="D15" s="149"/>
      <c r="E15" s="16" t="s">
        <v>4</v>
      </c>
    </row>
    <row r="16" spans="1:25" ht="13.15" customHeight="1">
      <c r="A16" s="24" t="s">
        <v>118</v>
      </c>
      <c r="B16" s="2" t="s">
        <v>25</v>
      </c>
      <c r="C16" s="211" t="s">
        <v>113</v>
      </c>
      <c r="D16" s="149"/>
      <c r="E16" s="18">
        <v>0</v>
      </c>
    </row>
    <row r="17" spans="1:25" ht="13.15" customHeight="1">
      <c r="A17" s="32" t="s">
        <v>142</v>
      </c>
      <c r="B17" s="31" t="s">
        <v>5</v>
      </c>
      <c r="C17" s="208" t="s">
        <v>6</v>
      </c>
      <c r="D17" s="209"/>
      <c r="E17" s="65">
        <v>2405</v>
      </c>
    </row>
    <row r="18" spans="1:25" ht="13.15" customHeight="1">
      <c r="A18" s="10"/>
      <c r="B18" s="10"/>
      <c r="C18" s="1"/>
      <c r="D18" s="11" t="s">
        <v>7</v>
      </c>
      <c r="E18" s="12">
        <f>SUM(E16,E17)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3" t="s">
        <v>333</v>
      </c>
      <c r="B20" s="179"/>
      <c r="C20" s="179"/>
      <c r="D20" s="179"/>
      <c r="E20" s="18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1" t="s">
        <v>3</v>
      </c>
      <c r="D21" s="202"/>
      <c r="E21" s="70" t="s">
        <v>4</v>
      </c>
    </row>
    <row r="22" spans="1:25" ht="13.15" customHeight="1">
      <c r="A22" s="32" t="s">
        <v>119</v>
      </c>
      <c r="B22" s="31" t="s">
        <v>25</v>
      </c>
      <c r="C22" s="137" t="s">
        <v>113</v>
      </c>
      <c r="D22" s="232"/>
      <c r="E22" s="65">
        <v>0</v>
      </c>
    </row>
    <row r="23" spans="1:25" ht="13.15" customHeight="1">
      <c r="A23" s="32" t="s">
        <v>143</v>
      </c>
      <c r="B23" s="31" t="s">
        <v>5</v>
      </c>
      <c r="C23" s="208" t="s">
        <v>6</v>
      </c>
      <c r="D23" s="209"/>
      <c r="E23" s="65">
        <v>2405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21" t="s">
        <v>89</v>
      </c>
      <c r="B29" s="148"/>
      <c r="C29" s="149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0" t="s">
        <v>8</v>
      </c>
      <c r="B31" s="148"/>
      <c r="C31" s="149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4" t="s">
        <v>11</v>
      </c>
      <c r="B36" s="195"/>
      <c r="C36" s="196"/>
    </row>
    <row r="37" spans="1:3" ht="13.5" customHeight="1">
      <c r="A37" s="197"/>
      <c r="B37" s="198"/>
      <c r="C37" s="199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30">
      <c r="A42" s="2" t="s">
        <v>341</v>
      </c>
      <c r="B42" s="2" t="s">
        <v>342</v>
      </c>
      <c r="C42" s="9">
        <v>0</v>
      </c>
    </row>
    <row r="43" spans="1:3" ht="13.5" customHeight="1">
      <c r="A43" s="2" t="s">
        <v>116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SUM(C38:C43)</f>
        <v>0</v>
      </c>
    </row>
    <row r="45" spans="1:3" ht="13.5" customHeight="1">
      <c r="A45" s="150" t="s">
        <v>17</v>
      </c>
      <c r="B45" s="148"/>
      <c r="C45" s="149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50" t="s">
        <v>50</v>
      </c>
      <c r="B49" s="168"/>
      <c r="C49" s="169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50" t="s">
        <v>22</v>
      </c>
      <c r="B54" s="168"/>
      <c r="C54" s="169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200" t="s">
        <v>54</v>
      </c>
      <c r="B57" s="201"/>
      <c r="C57" s="202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295</v>
      </c>
      <c r="B59" s="32" t="s">
        <v>296</v>
      </c>
      <c r="C59" s="33">
        <v>0</v>
      </c>
    </row>
    <row r="60" spans="1:3" ht="30">
      <c r="A60" s="31" t="s">
        <v>298</v>
      </c>
      <c r="B60" s="32" t="s">
        <v>299</v>
      </c>
      <c r="C60" s="33">
        <v>0</v>
      </c>
    </row>
    <row r="61" spans="1:3" ht="33" customHeight="1">
      <c r="A61" s="31" t="s">
        <v>297</v>
      </c>
      <c r="B61" s="32" t="s">
        <v>297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206" t="s">
        <v>35</v>
      </c>
      <c r="B63" s="198"/>
      <c r="C63" s="180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81" t="s">
        <v>31</v>
      </c>
      <c r="B68" s="205"/>
      <c r="C68" s="183"/>
    </row>
    <row r="69" spans="1:3" ht="13.5" customHeight="1">
      <c r="A69" s="56" t="s">
        <v>42</v>
      </c>
      <c r="B69" s="61" t="s">
        <v>49</v>
      </c>
      <c r="C69" s="58">
        <v>600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 ht="30">
      <c r="A71" s="57" t="s">
        <v>67</v>
      </c>
      <c r="B71" s="108" t="s">
        <v>294</v>
      </c>
      <c r="C71" s="59">
        <v>35</v>
      </c>
    </row>
    <row r="72" spans="1:3" ht="13.5" customHeight="1">
      <c r="A72" s="29" t="s">
        <v>46</v>
      </c>
      <c r="B72" s="60" t="s">
        <v>306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1603</v>
      </c>
    </row>
    <row r="74" spans="1:3" ht="13.5" customHeight="1">
      <c r="A74" s="27"/>
      <c r="B74" s="52" t="s">
        <v>57</v>
      </c>
      <c r="C74" s="38">
        <f>C35+C44+C48+C53+C56+C62+C67+C73</f>
        <v>1888.5</v>
      </c>
    </row>
    <row r="75" spans="1:3" ht="13.5" customHeight="1">
      <c r="A75" s="181" t="s">
        <v>44</v>
      </c>
      <c r="B75" s="182"/>
      <c r="C75" s="183"/>
    </row>
    <row r="76" spans="1:3" ht="13.5" customHeight="1">
      <c r="A76" s="41" t="s">
        <v>47</v>
      </c>
      <c r="B76" s="37"/>
      <c r="C76" s="48">
        <v>3239</v>
      </c>
    </row>
    <row r="77" spans="1:3" ht="13.5" customHeight="1">
      <c r="A77" s="103" t="s">
        <v>290</v>
      </c>
      <c r="B77" s="37"/>
      <c r="C77" s="48">
        <v>0</v>
      </c>
    </row>
    <row r="78" spans="1:3" ht="13.5" customHeight="1">
      <c r="A78" s="101" t="s">
        <v>282</v>
      </c>
      <c r="B78" s="37"/>
      <c r="C78" s="48">
        <v>1500</v>
      </c>
    </row>
    <row r="79" spans="1:3" ht="30">
      <c r="A79" s="63" t="s">
        <v>70</v>
      </c>
      <c r="B79" s="53"/>
      <c r="C79" s="48">
        <v>0</v>
      </c>
    </row>
    <row r="80" spans="1:3" ht="30">
      <c r="A80" s="77" t="s">
        <v>112</v>
      </c>
      <c r="B80" s="53"/>
      <c r="C80" s="48">
        <v>0</v>
      </c>
    </row>
    <row r="81" spans="1:8" ht="13.5" customHeight="1">
      <c r="A81" s="27"/>
      <c r="B81" s="54" t="s">
        <v>45</v>
      </c>
      <c r="C81" s="48">
        <f>SUM(C76:C80)</f>
        <v>4739</v>
      </c>
    </row>
    <row r="82" spans="1:8" ht="13.5" customHeight="1">
      <c r="A82" s="31"/>
      <c r="B82" s="39" t="s">
        <v>27</v>
      </c>
      <c r="C82" s="40">
        <f>C74</f>
        <v>1888.5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 ht="13.5" customHeight="1">
      <c r="A85" s="151" t="s">
        <v>152</v>
      </c>
      <c r="B85" s="148"/>
      <c r="C85" s="148"/>
      <c r="D85" s="148"/>
      <c r="E85" s="149"/>
    </row>
    <row r="86" spans="1:8" ht="13.5" customHeight="1">
      <c r="A86" s="157" t="s">
        <v>38</v>
      </c>
      <c r="B86" s="202"/>
      <c r="C86" s="157" t="s">
        <v>37</v>
      </c>
      <c r="D86" s="202"/>
      <c r="E86" s="42" t="s">
        <v>4</v>
      </c>
    </row>
    <row r="87" spans="1:8" ht="13.5" customHeight="1">
      <c r="A87" s="176" t="s">
        <v>218</v>
      </c>
      <c r="B87" s="177"/>
      <c r="C87" s="165"/>
      <c r="D87" s="149"/>
      <c r="E87" s="36">
        <f>'July 2024 - September 2024'!E134</f>
        <v>985.07000000000335</v>
      </c>
    </row>
    <row r="88" spans="1:8" ht="13.5" customHeight="1">
      <c r="A88" s="139" t="s">
        <v>73</v>
      </c>
      <c r="B88" s="140"/>
      <c r="C88" s="152" t="s">
        <v>287</v>
      </c>
      <c r="D88" s="222"/>
      <c r="E88" s="51">
        <v>0</v>
      </c>
    </row>
    <row r="89" spans="1:8" ht="13.5" customHeight="1">
      <c r="A89" s="143"/>
      <c r="B89" s="144"/>
      <c r="C89" s="145" t="s">
        <v>350</v>
      </c>
      <c r="D89" s="146"/>
      <c r="E89" s="51">
        <v>500</v>
      </c>
    </row>
    <row r="90" spans="1:8" ht="13.5" customHeight="1">
      <c r="A90" s="143" t="s">
        <v>40</v>
      </c>
      <c r="B90" s="144"/>
      <c r="C90" s="173"/>
      <c r="D90" s="174"/>
      <c r="E90" s="43">
        <f>C82</f>
        <v>1888.5</v>
      </c>
    </row>
    <row r="91" spans="1:8" ht="13.5" customHeight="1">
      <c r="C91" s="192" t="s">
        <v>41</v>
      </c>
      <c r="D91" s="148"/>
      <c r="E91" s="36">
        <f>('July 2024 - September 2024'!E134+E12)-SUM(E88:E90)</f>
        <v>1001.5700000000033</v>
      </c>
    </row>
    <row r="92" spans="1:8" ht="13.5" customHeight="1"/>
    <row r="93" spans="1:8" ht="13.5" customHeight="1">
      <c r="A93" s="151" t="s">
        <v>153</v>
      </c>
      <c r="B93" s="148"/>
      <c r="C93" s="148"/>
      <c r="D93" s="148"/>
      <c r="E93" s="149"/>
    </row>
    <row r="94" spans="1:8" ht="13.5" customHeight="1">
      <c r="A94" s="151" t="s">
        <v>38</v>
      </c>
      <c r="B94" s="149"/>
      <c r="C94" s="151" t="s">
        <v>37</v>
      </c>
      <c r="D94" s="149"/>
      <c r="E94" s="22" t="s">
        <v>4</v>
      </c>
    </row>
    <row r="95" spans="1:8" ht="13.5" customHeight="1">
      <c r="A95" s="188" t="s">
        <v>87</v>
      </c>
      <c r="B95" s="212"/>
      <c r="C95" s="237"/>
      <c r="D95" s="238"/>
      <c r="E95" s="36">
        <f>E91</f>
        <v>1001.5700000000033</v>
      </c>
    </row>
    <row r="96" spans="1:8" ht="13.5" customHeight="1">
      <c r="A96" s="176" t="s">
        <v>73</v>
      </c>
      <c r="B96" s="240"/>
      <c r="C96" s="170" t="s">
        <v>287</v>
      </c>
      <c r="D96" s="239"/>
      <c r="E96" s="51">
        <v>0</v>
      </c>
    </row>
    <row r="97" spans="1:5" ht="13.5" customHeight="1">
      <c r="A97" s="184"/>
      <c r="B97" s="187"/>
      <c r="C97" s="170" t="s">
        <v>351</v>
      </c>
      <c r="D97" s="163"/>
      <c r="E97" s="51">
        <v>500</v>
      </c>
    </row>
    <row r="98" spans="1:5" ht="13.5" customHeight="1">
      <c r="A98" s="188" t="s">
        <v>40</v>
      </c>
      <c r="B98" s="212"/>
      <c r="C98" s="165"/>
      <c r="D98" s="149"/>
      <c r="E98" s="64">
        <f>C82</f>
        <v>1888.5</v>
      </c>
    </row>
    <row r="99" spans="1:5" ht="13.5" customHeight="1">
      <c r="C99" s="175" t="s">
        <v>28</v>
      </c>
      <c r="D99" s="149"/>
      <c r="E99" s="36">
        <f>(E18+E95)-SUM(E96:E98)</f>
        <v>1018.0700000000033</v>
      </c>
    </row>
    <row r="100" spans="1:5" ht="13.5" customHeight="1">
      <c r="A100" s="23"/>
      <c r="B100" s="23"/>
      <c r="C100" s="23"/>
      <c r="D100" s="23"/>
      <c r="E100" s="23"/>
    </row>
    <row r="101" spans="1:5" ht="17.25" customHeight="1">
      <c r="A101" s="23"/>
      <c r="B101" s="23"/>
      <c r="C101" s="23"/>
      <c r="D101" s="23"/>
      <c r="E101" s="23"/>
    </row>
    <row r="102" spans="1:5" ht="13.5" customHeight="1">
      <c r="A102" s="178" t="s">
        <v>154</v>
      </c>
      <c r="B102" s="179"/>
      <c r="C102" s="179"/>
      <c r="D102" s="179"/>
      <c r="E102" s="180"/>
    </row>
    <row r="103" spans="1:5" ht="13.5" customHeight="1">
      <c r="A103" s="151" t="s">
        <v>38</v>
      </c>
      <c r="B103" s="149"/>
      <c r="C103" s="151" t="s">
        <v>37</v>
      </c>
      <c r="D103" s="149"/>
      <c r="E103" s="22" t="s">
        <v>4</v>
      </c>
    </row>
    <row r="104" spans="1:5" ht="13.5" customHeight="1">
      <c r="A104" s="188" t="s">
        <v>90</v>
      </c>
      <c r="B104" s="212"/>
      <c r="C104" s="165"/>
      <c r="D104" s="149"/>
      <c r="E104" s="36">
        <f>E99</f>
        <v>1018.0700000000033</v>
      </c>
    </row>
    <row r="105" spans="1:5" ht="13.5" customHeight="1">
      <c r="A105" s="176" t="s">
        <v>73</v>
      </c>
      <c r="B105" s="240"/>
      <c r="C105" s="170" t="s">
        <v>287</v>
      </c>
      <c r="D105" s="171"/>
      <c r="E105" s="51">
        <v>0</v>
      </c>
    </row>
    <row r="106" spans="1:5" ht="13.5" customHeight="1">
      <c r="A106" s="184"/>
      <c r="B106" s="187"/>
      <c r="C106" s="170" t="s">
        <v>352</v>
      </c>
      <c r="D106" s="163"/>
      <c r="E106" s="51">
        <v>500</v>
      </c>
    </row>
    <row r="107" spans="1:5" ht="13.5" customHeight="1">
      <c r="A107" s="188" t="s">
        <v>40</v>
      </c>
      <c r="B107" s="212"/>
      <c r="C107" s="165"/>
      <c r="D107" s="149"/>
      <c r="E107" s="64">
        <f>C82</f>
        <v>1888.5</v>
      </c>
    </row>
    <row r="108" spans="1:5" ht="13.5" customHeight="1">
      <c r="C108" s="175" t="s">
        <v>28</v>
      </c>
      <c r="D108" s="149"/>
      <c r="E108" s="51">
        <f>(E24+E104)-SUM(E105:E107)</f>
        <v>1034.5700000000033</v>
      </c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</sheetData>
  <mergeCells count="56">
    <mergeCell ref="A105:B106"/>
    <mergeCell ref="C106:D106"/>
    <mergeCell ref="C15:D15"/>
    <mergeCell ref="A1:E1"/>
    <mergeCell ref="A8:E8"/>
    <mergeCell ref="C9:D9"/>
    <mergeCell ref="C10:D10"/>
    <mergeCell ref="A14:E14"/>
    <mergeCell ref="C11:D11"/>
    <mergeCell ref="A87:B87"/>
    <mergeCell ref="C87:D87"/>
    <mergeCell ref="A63:C63"/>
    <mergeCell ref="C16:D16"/>
    <mergeCell ref="A20:E20"/>
    <mergeCell ref="C21:D21"/>
    <mergeCell ref="C22:D22"/>
    <mergeCell ref="A54:C54"/>
    <mergeCell ref="A57:C57"/>
    <mergeCell ref="C17:D17"/>
    <mergeCell ref="C23:D23"/>
    <mergeCell ref="A68:C68"/>
    <mergeCell ref="A29:C29"/>
    <mergeCell ref="A31:C31"/>
    <mergeCell ref="A36:C37"/>
    <mergeCell ref="A45:C45"/>
    <mergeCell ref="A49:C49"/>
    <mergeCell ref="A75:C75"/>
    <mergeCell ref="A85:E85"/>
    <mergeCell ref="A86:B86"/>
    <mergeCell ref="C86:D86"/>
    <mergeCell ref="A95:B95"/>
    <mergeCell ref="A88:B89"/>
    <mergeCell ref="C89:D89"/>
    <mergeCell ref="C103:D103"/>
    <mergeCell ref="C95:D95"/>
    <mergeCell ref="C96:D96"/>
    <mergeCell ref="A98:B98"/>
    <mergeCell ref="C98:D98"/>
    <mergeCell ref="A96:B97"/>
    <mergeCell ref="C97:D97"/>
    <mergeCell ref="A107:B107"/>
    <mergeCell ref="C107:D107"/>
    <mergeCell ref="C108:D108"/>
    <mergeCell ref="C88:D88"/>
    <mergeCell ref="C105:D105"/>
    <mergeCell ref="A90:B90"/>
    <mergeCell ref="C90:D90"/>
    <mergeCell ref="C91:D91"/>
    <mergeCell ref="A93:E93"/>
    <mergeCell ref="A94:B94"/>
    <mergeCell ref="C94:D94"/>
    <mergeCell ref="A104:B104"/>
    <mergeCell ref="C104:D104"/>
    <mergeCell ref="C99:D99"/>
    <mergeCell ref="A102:E102"/>
    <mergeCell ref="A103:B103"/>
  </mergeCells>
  <conditionalFormatting sqref="C3">
    <cfRule type="cellIs" dxfId="140" priority="7" operator="lessThan">
      <formula>0</formula>
    </cfRule>
  </conditionalFormatting>
  <conditionalFormatting sqref="E87">
    <cfRule type="cellIs" dxfId="139" priority="4" stopIfTrue="1" operator="greaterThanOrEqual">
      <formula>0</formula>
    </cfRule>
    <cfRule type="cellIs" dxfId="138" priority="5" operator="lessThan">
      <formula>0</formula>
    </cfRule>
  </conditionalFormatting>
  <conditionalFormatting sqref="E91">
    <cfRule type="cellIs" dxfId="137" priority="16" stopIfTrue="1" operator="greaterThanOrEqual">
      <formula>0</formula>
    </cfRule>
    <cfRule type="cellIs" dxfId="136" priority="17" operator="lessThan">
      <formula>0</formula>
    </cfRule>
  </conditionalFormatting>
  <conditionalFormatting sqref="E95">
    <cfRule type="cellIs" dxfId="135" priority="12" stopIfTrue="1" operator="greaterThanOrEqual">
      <formula>0</formula>
    </cfRule>
    <cfRule type="cellIs" dxfId="134" priority="13" operator="lessThan">
      <formula>0</formula>
    </cfRule>
  </conditionalFormatting>
  <conditionalFormatting sqref="E99">
    <cfRule type="cellIs" dxfId="133" priority="14" stopIfTrue="1" operator="greaterThanOrEqual">
      <formula>0</formula>
    </cfRule>
    <cfRule type="cellIs" dxfId="132" priority="15" operator="lessThan">
      <formula>0</formula>
    </cfRule>
  </conditionalFormatting>
  <conditionalFormatting sqref="E104">
    <cfRule type="cellIs" dxfId="131" priority="10" stopIfTrue="1" operator="greaterThanOrEqual">
      <formula>0</formula>
    </cfRule>
    <cfRule type="cellIs" dxfId="130" priority="11" operator="lessThan">
      <formula>0</formula>
    </cfRule>
  </conditionalFormatting>
  <conditionalFormatting sqref="E108">
    <cfRule type="cellIs" dxfId="129" priority="8" stopIfTrue="1" operator="greaterThanOrEqual">
      <formula>0</formula>
    </cfRule>
    <cfRule type="cellIs" dxfId="128" priority="9" operator="lessThan">
      <formula>0</formula>
    </cfRule>
  </conditionalFormatting>
  <conditionalFormatting sqref="C5">
    <cfRule type="cellIs" dxfId="127" priority="1" operator="lessThanOrEqual">
      <formula>0</formula>
    </cfRule>
    <cfRule type="cellIs" dxfId="126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8"/>
  <sheetViews>
    <sheetView topLeftCell="A79" workbookViewId="0">
      <selection activeCell="C103" sqref="C103:D10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2" t="s">
        <v>94</v>
      </c>
      <c r="B1" s="162"/>
      <c r="C1" s="162"/>
      <c r="D1" s="162"/>
      <c r="E1" s="162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2024 - December 2024'!E108</f>
        <v>1034.5700000000033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1034.5700000000033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2024 - December 2024'!C5)-SUM(E87,E95,E103)</f>
        <v>11500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3" t="s">
        <v>316</v>
      </c>
      <c r="B8" s="179"/>
      <c r="C8" s="179"/>
      <c r="D8" s="179"/>
      <c r="E8" s="18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4" t="s">
        <v>3</v>
      </c>
      <c r="D9" s="149"/>
      <c r="E9" s="16" t="s">
        <v>4</v>
      </c>
    </row>
    <row r="10" spans="1:25" ht="13.5" customHeight="1">
      <c r="A10" s="29" t="s">
        <v>241</v>
      </c>
      <c r="B10" s="78" t="s">
        <v>5</v>
      </c>
      <c r="C10" s="236" t="s">
        <v>6</v>
      </c>
      <c r="D10" s="236"/>
      <c r="E10" s="99">
        <v>2405</v>
      </c>
    </row>
    <row r="11" spans="1:25" ht="13.5" customHeight="1">
      <c r="A11" s="24" t="s">
        <v>120</v>
      </c>
      <c r="B11" s="2" t="s">
        <v>25</v>
      </c>
      <c r="C11" s="211" t="s">
        <v>113</v>
      </c>
      <c r="D11" s="212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3" t="s">
        <v>317</v>
      </c>
      <c r="B14" s="179"/>
      <c r="C14" s="179"/>
      <c r="D14" s="179"/>
      <c r="E14" s="18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4" t="s">
        <v>3</v>
      </c>
      <c r="D15" s="149"/>
      <c r="E15" s="16" t="s">
        <v>4</v>
      </c>
    </row>
    <row r="16" spans="1:25" ht="13.5" customHeight="1">
      <c r="A16" s="29" t="s">
        <v>242</v>
      </c>
      <c r="B16" s="78" t="s">
        <v>5</v>
      </c>
      <c r="C16" s="236" t="s">
        <v>6</v>
      </c>
      <c r="D16" s="236"/>
      <c r="E16" s="99">
        <v>2405</v>
      </c>
    </row>
    <row r="17" spans="1:25" ht="13.15" customHeight="1">
      <c r="A17" s="24" t="s">
        <v>121</v>
      </c>
      <c r="B17" s="2" t="s">
        <v>25</v>
      </c>
      <c r="C17" s="211" t="s">
        <v>113</v>
      </c>
      <c r="D17" s="149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3" t="s">
        <v>318</v>
      </c>
      <c r="B20" s="179"/>
      <c r="C20" s="179"/>
      <c r="D20" s="179"/>
      <c r="E20" s="18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1" t="s">
        <v>3</v>
      </c>
      <c r="D21" s="202"/>
      <c r="E21" s="70" t="s">
        <v>4</v>
      </c>
    </row>
    <row r="22" spans="1:25" ht="13.5" customHeight="1">
      <c r="A22" s="29" t="s">
        <v>243</v>
      </c>
      <c r="B22" s="78" t="s">
        <v>5</v>
      </c>
      <c r="C22" s="236" t="s">
        <v>6</v>
      </c>
      <c r="D22" s="236"/>
      <c r="E22" s="99">
        <v>2405</v>
      </c>
    </row>
    <row r="23" spans="1:25" ht="13.15" customHeight="1">
      <c r="A23" s="32" t="s">
        <v>122</v>
      </c>
      <c r="B23" s="31" t="s">
        <v>25</v>
      </c>
      <c r="C23" s="137" t="s">
        <v>113</v>
      </c>
      <c r="D23" s="232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21" t="s">
        <v>95</v>
      </c>
      <c r="B29" s="148"/>
      <c r="C29" s="149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0" t="s">
        <v>8</v>
      </c>
      <c r="B31" s="148"/>
      <c r="C31" s="149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4" t="s">
        <v>11</v>
      </c>
      <c r="B36" s="195"/>
      <c r="C36" s="196"/>
    </row>
    <row r="37" spans="1:3" ht="13.5" customHeight="1">
      <c r="A37" s="197"/>
      <c r="B37" s="198"/>
      <c r="C37" s="199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30">
      <c r="A42" s="2" t="s">
        <v>341</v>
      </c>
      <c r="B42" s="2" t="s">
        <v>342</v>
      </c>
      <c r="C42" s="9">
        <v>0</v>
      </c>
    </row>
    <row r="43" spans="1:3" ht="13.5" customHeight="1">
      <c r="A43" s="2" t="s">
        <v>116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SUM(C38:C43)</f>
        <v>0</v>
      </c>
    </row>
    <row r="45" spans="1:3" ht="13.5" customHeight="1">
      <c r="A45" s="150" t="s">
        <v>17</v>
      </c>
      <c r="B45" s="148"/>
      <c r="C45" s="149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50" t="s">
        <v>50</v>
      </c>
      <c r="B49" s="168"/>
      <c r="C49" s="169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50" t="s">
        <v>22</v>
      </c>
      <c r="B54" s="168"/>
      <c r="C54" s="169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200" t="s">
        <v>54</v>
      </c>
      <c r="B57" s="201"/>
      <c r="C57" s="202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295</v>
      </c>
      <c r="B59" s="32" t="s">
        <v>296</v>
      </c>
      <c r="C59" s="33">
        <v>0</v>
      </c>
    </row>
    <row r="60" spans="1:3" ht="30">
      <c r="A60" s="31" t="s">
        <v>298</v>
      </c>
      <c r="B60" s="32" t="s">
        <v>299</v>
      </c>
      <c r="C60" s="33">
        <v>0</v>
      </c>
    </row>
    <row r="61" spans="1:3" ht="33" customHeight="1">
      <c r="A61" s="31" t="s">
        <v>297</v>
      </c>
      <c r="B61" s="32" t="s">
        <v>297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206" t="s">
        <v>35</v>
      </c>
      <c r="B63" s="198"/>
      <c r="C63" s="180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81" t="s">
        <v>31</v>
      </c>
      <c r="B68" s="205"/>
      <c r="C68" s="183"/>
    </row>
    <row r="69" spans="1:3" ht="13.5" customHeight="1">
      <c r="A69" s="56" t="s">
        <v>42</v>
      </c>
      <c r="B69" s="61" t="s">
        <v>49</v>
      </c>
      <c r="C69" s="58">
        <v>600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 ht="30">
      <c r="A71" s="57" t="s">
        <v>67</v>
      </c>
      <c r="B71" s="108" t="s">
        <v>294</v>
      </c>
      <c r="C71" s="59">
        <v>35</v>
      </c>
    </row>
    <row r="72" spans="1:3" ht="13.5" customHeight="1">
      <c r="A72" s="29" t="s">
        <v>46</v>
      </c>
      <c r="B72" s="60" t="s">
        <v>306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1603</v>
      </c>
    </row>
    <row r="74" spans="1:3" ht="13.5" customHeight="1">
      <c r="A74" s="27"/>
      <c r="B74" s="52" t="s">
        <v>57</v>
      </c>
      <c r="C74" s="38">
        <f>C35+C44+C48+C53+C56+C62+C67+C73</f>
        <v>1888.5</v>
      </c>
    </row>
    <row r="75" spans="1:3" ht="13.5" customHeight="1">
      <c r="A75" s="181" t="s">
        <v>44</v>
      </c>
      <c r="B75" s="182"/>
      <c r="C75" s="183"/>
    </row>
    <row r="76" spans="1:3" ht="13.5" customHeight="1">
      <c r="A76" s="41" t="s">
        <v>47</v>
      </c>
      <c r="B76" s="37"/>
      <c r="C76" s="48">
        <v>839</v>
      </c>
    </row>
    <row r="77" spans="1:3" ht="13.5" customHeight="1">
      <c r="A77" s="103" t="s">
        <v>290</v>
      </c>
      <c r="B77" s="37"/>
      <c r="C77" s="48">
        <v>0</v>
      </c>
    </row>
    <row r="78" spans="1:3" ht="13.5" customHeight="1">
      <c r="A78" s="101" t="s">
        <v>282</v>
      </c>
      <c r="B78" s="37"/>
      <c r="C78" s="48">
        <v>1500</v>
      </c>
    </row>
    <row r="79" spans="1:3" ht="30">
      <c r="A79" s="63" t="s">
        <v>70</v>
      </c>
      <c r="B79" s="53"/>
      <c r="C79" s="48">
        <v>0</v>
      </c>
    </row>
    <row r="80" spans="1:3" ht="30">
      <c r="A80" s="77" t="s">
        <v>112</v>
      </c>
      <c r="B80" s="53"/>
      <c r="C80" s="48">
        <v>0</v>
      </c>
    </row>
    <row r="81" spans="1:8" ht="13.5" customHeight="1">
      <c r="A81" s="27"/>
      <c r="B81" s="54" t="s">
        <v>45</v>
      </c>
      <c r="C81" s="48">
        <f>SUM(C76:C80)</f>
        <v>2339</v>
      </c>
    </row>
    <row r="82" spans="1:8" ht="13.5" customHeight="1">
      <c r="A82" s="31"/>
      <c r="B82" s="39" t="s">
        <v>27</v>
      </c>
      <c r="C82" s="40">
        <f>C74</f>
        <v>1888.5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 ht="13.5" customHeight="1">
      <c r="A85" s="151" t="s">
        <v>155</v>
      </c>
      <c r="B85" s="148"/>
      <c r="C85" s="148"/>
      <c r="D85" s="148"/>
      <c r="E85" s="149"/>
    </row>
    <row r="86" spans="1:8" ht="13.5" customHeight="1">
      <c r="A86" s="157" t="s">
        <v>38</v>
      </c>
      <c r="B86" s="202"/>
      <c r="C86" s="157" t="s">
        <v>37</v>
      </c>
      <c r="D86" s="202"/>
      <c r="E86" s="42" t="s">
        <v>4</v>
      </c>
    </row>
    <row r="87" spans="1:8" ht="13.5" customHeight="1">
      <c r="A87" s="139" t="s">
        <v>73</v>
      </c>
      <c r="B87" s="140"/>
      <c r="C87" s="155" t="s">
        <v>353</v>
      </c>
      <c r="D87" s="234"/>
      <c r="E87" s="51">
        <v>500</v>
      </c>
    </row>
    <row r="88" spans="1:8" ht="13.5" customHeight="1">
      <c r="A88" s="143"/>
      <c r="B88" s="144"/>
      <c r="C88" s="152"/>
      <c r="D88" s="152"/>
      <c r="E88" s="51">
        <v>0</v>
      </c>
    </row>
    <row r="89" spans="1:8" ht="13.5" customHeight="1">
      <c r="A89" s="143" t="s">
        <v>40</v>
      </c>
      <c r="B89" s="144"/>
      <c r="C89" s="225"/>
      <c r="D89" s="225"/>
      <c r="E89" s="74">
        <f>C82</f>
        <v>1888.5</v>
      </c>
    </row>
    <row r="90" spans="1:8" ht="13.5" customHeight="1">
      <c r="C90" s="230" t="s">
        <v>41</v>
      </c>
      <c r="D90" s="198"/>
      <c r="E90" s="36">
        <f>('October 2024 - December 2024'!E108+E12)-SUM(E87:E89)</f>
        <v>1051.0700000000033</v>
      </c>
    </row>
    <row r="91" spans="1:8" ht="13.5" customHeight="1"/>
    <row r="92" spans="1:8" ht="13.5" customHeight="1">
      <c r="A92" s="151" t="s">
        <v>156</v>
      </c>
      <c r="B92" s="148"/>
      <c r="C92" s="148"/>
      <c r="D92" s="148"/>
      <c r="E92" s="149"/>
    </row>
    <row r="93" spans="1:8" ht="13.5" customHeight="1">
      <c r="A93" s="151" t="s">
        <v>38</v>
      </c>
      <c r="B93" s="149"/>
      <c r="C93" s="151" t="s">
        <v>37</v>
      </c>
      <c r="D93" s="149"/>
      <c r="E93" s="22" t="s">
        <v>4</v>
      </c>
    </row>
    <row r="94" spans="1:8" ht="13.5" customHeight="1">
      <c r="A94" s="188" t="s">
        <v>100</v>
      </c>
      <c r="B94" s="212"/>
      <c r="C94" s="237"/>
      <c r="D94" s="238"/>
      <c r="E94" s="36">
        <f>E90</f>
        <v>1051.0700000000033</v>
      </c>
    </row>
    <row r="95" spans="1:8" ht="13.5" customHeight="1">
      <c r="A95" s="188" t="s">
        <v>73</v>
      </c>
      <c r="B95" s="189"/>
      <c r="C95" s="170" t="s">
        <v>354</v>
      </c>
      <c r="D95" s="239"/>
      <c r="E95" s="51">
        <v>500</v>
      </c>
    </row>
    <row r="96" spans="1:8" ht="13.5" customHeight="1">
      <c r="A96" s="188" t="s">
        <v>40</v>
      </c>
      <c r="B96" s="212"/>
      <c r="C96" s="165"/>
      <c r="D96" s="149"/>
      <c r="E96" s="64">
        <f>C82</f>
        <v>1888.5</v>
      </c>
    </row>
    <row r="97" spans="1:5" ht="13.5" customHeight="1">
      <c r="C97" s="175" t="s">
        <v>28</v>
      </c>
      <c r="D97" s="149"/>
      <c r="E97" s="36">
        <f>(E18+E94)-SUM(E95:E96)</f>
        <v>1067.5700000000033</v>
      </c>
    </row>
    <row r="98" spans="1:5" ht="13.5" customHeight="1">
      <c r="A98" s="23"/>
      <c r="B98" s="23"/>
      <c r="C98" s="23"/>
      <c r="D98" s="23"/>
      <c r="E98" s="23"/>
    </row>
    <row r="99" spans="1:5" ht="17.25" customHeight="1">
      <c r="A99" s="23"/>
      <c r="B99" s="23"/>
      <c r="C99" s="23"/>
      <c r="D99" s="23"/>
      <c r="E99" s="23"/>
    </row>
    <row r="100" spans="1:5" ht="13.5" customHeight="1">
      <c r="A100" s="178" t="s">
        <v>157</v>
      </c>
      <c r="B100" s="179"/>
      <c r="C100" s="179"/>
      <c r="D100" s="179"/>
      <c r="E100" s="180"/>
    </row>
    <row r="101" spans="1:5" ht="13.5" customHeight="1">
      <c r="A101" s="151" t="s">
        <v>38</v>
      </c>
      <c r="B101" s="149"/>
      <c r="C101" s="151" t="s">
        <v>37</v>
      </c>
      <c r="D101" s="149"/>
      <c r="E101" s="22" t="s">
        <v>4</v>
      </c>
    </row>
    <row r="102" spans="1:5" ht="13.5" customHeight="1">
      <c r="A102" s="188" t="s">
        <v>101</v>
      </c>
      <c r="B102" s="212"/>
      <c r="C102" s="165"/>
      <c r="D102" s="149"/>
      <c r="E102" s="36">
        <f>E97</f>
        <v>1067.5700000000033</v>
      </c>
    </row>
    <row r="103" spans="1:5" ht="13.5" customHeight="1">
      <c r="A103" s="188" t="s">
        <v>73</v>
      </c>
      <c r="B103" s="189"/>
      <c r="C103" s="170" t="s">
        <v>355</v>
      </c>
      <c r="D103" s="171"/>
      <c r="E103" s="51">
        <v>500</v>
      </c>
    </row>
    <row r="104" spans="1:5" ht="13.5" customHeight="1">
      <c r="A104" s="188" t="s">
        <v>40</v>
      </c>
      <c r="B104" s="212"/>
      <c r="C104" s="165"/>
      <c r="D104" s="149"/>
      <c r="E104" s="64">
        <f>C82</f>
        <v>1888.5</v>
      </c>
    </row>
    <row r="105" spans="1:5" ht="13.5" customHeight="1">
      <c r="C105" s="175" t="s">
        <v>28</v>
      </c>
      <c r="D105" s="149"/>
      <c r="E105" s="51">
        <f>(E24+E102)-SUM(E103:E104)</f>
        <v>1084.0700000000033</v>
      </c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</sheetData>
  <mergeCells count="52">
    <mergeCell ref="A103:B103"/>
    <mergeCell ref="C103:D103"/>
    <mergeCell ref="A104:B104"/>
    <mergeCell ref="C104:D104"/>
    <mergeCell ref="C105:D105"/>
    <mergeCell ref="C97:D97"/>
    <mergeCell ref="A100:E100"/>
    <mergeCell ref="A101:B101"/>
    <mergeCell ref="C101:D101"/>
    <mergeCell ref="A102:B102"/>
    <mergeCell ref="C102:D102"/>
    <mergeCell ref="A94:B94"/>
    <mergeCell ref="C94:D94"/>
    <mergeCell ref="A95:B95"/>
    <mergeCell ref="C95:D95"/>
    <mergeCell ref="A96:B96"/>
    <mergeCell ref="C96:D96"/>
    <mergeCell ref="A89:B89"/>
    <mergeCell ref="C89:D89"/>
    <mergeCell ref="C90:D90"/>
    <mergeCell ref="A92:E92"/>
    <mergeCell ref="A93:B93"/>
    <mergeCell ref="C93:D93"/>
    <mergeCell ref="C87:D87"/>
    <mergeCell ref="A36:C37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8"/>
    <mergeCell ref="C88:D88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125" priority="4" operator="lessThan">
      <formula>0</formula>
    </cfRule>
  </conditionalFormatting>
  <conditionalFormatting sqref="C4">
    <cfRule type="cellIs" dxfId="124" priority="3" operator="lessThan">
      <formula>0</formula>
    </cfRule>
  </conditionalFormatting>
  <conditionalFormatting sqref="E90">
    <cfRule type="cellIs" dxfId="123" priority="13" stopIfTrue="1" operator="greaterThanOrEqual">
      <formula>0</formula>
    </cfRule>
    <cfRule type="cellIs" dxfId="122" priority="14" operator="lessThan">
      <formula>0</formula>
    </cfRule>
  </conditionalFormatting>
  <conditionalFormatting sqref="E94">
    <cfRule type="cellIs" dxfId="121" priority="9" stopIfTrue="1" operator="greaterThanOrEqual">
      <formula>0</formula>
    </cfRule>
    <cfRule type="cellIs" dxfId="120" priority="10" operator="lessThan">
      <formula>0</formula>
    </cfRule>
  </conditionalFormatting>
  <conditionalFormatting sqref="E97">
    <cfRule type="cellIs" dxfId="119" priority="11" stopIfTrue="1" operator="greaterThanOrEqual">
      <formula>0</formula>
    </cfRule>
    <cfRule type="cellIs" dxfId="118" priority="12" operator="lessThan">
      <formula>0</formula>
    </cfRule>
  </conditionalFormatting>
  <conditionalFormatting sqref="E102">
    <cfRule type="cellIs" dxfId="117" priority="7" stopIfTrue="1" operator="greaterThanOrEqual">
      <formula>0</formula>
    </cfRule>
    <cfRule type="cellIs" dxfId="116" priority="8" operator="lessThan">
      <formula>0</formula>
    </cfRule>
  </conditionalFormatting>
  <conditionalFormatting sqref="E105">
    <cfRule type="cellIs" dxfId="115" priority="5" stopIfTrue="1" operator="greaterThanOrEqual">
      <formula>0</formula>
    </cfRule>
    <cfRule type="cellIs" dxfId="114" priority="6" operator="lessThan">
      <formula>0</formula>
    </cfRule>
  </conditionalFormatting>
  <conditionalFormatting sqref="C5">
    <cfRule type="cellIs" dxfId="113" priority="1" operator="lessThanOrEqual">
      <formula>0</formula>
    </cfRule>
    <cfRule type="cellIs" dxfId="112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7"/>
  <sheetViews>
    <sheetView topLeftCell="A82" workbookViewId="0">
      <selection activeCell="C102" sqref="C102:D10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2" t="s">
        <v>96</v>
      </c>
      <c r="B1" s="162"/>
      <c r="C1" s="162"/>
      <c r="D1" s="162"/>
      <c r="E1" s="162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2025 - March 2025'!E105</f>
        <v>1084.0700000000033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1084.0700000000033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2025 - March 2025'!C5)-SUM(E87,E94,E102)</f>
        <v>10000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3" t="s">
        <v>319</v>
      </c>
      <c r="B8" s="179"/>
      <c r="C8" s="179"/>
      <c r="D8" s="179"/>
      <c r="E8" s="18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4" t="s">
        <v>3</v>
      </c>
      <c r="D9" s="149"/>
      <c r="E9" s="16" t="s">
        <v>4</v>
      </c>
    </row>
    <row r="10" spans="1:25" ht="13.5" customHeight="1">
      <c r="A10" s="29" t="s">
        <v>238</v>
      </c>
      <c r="B10" s="78" t="s">
        <v>5</v>
      </c>
      <c r="C10" s="236" t="s">
        <v>6</v>
      </c>
      <c r="D10" s="236"/>
      <c r="E10" s="99">
        <v>2405</v>
      </c>
    </row>
    <row r="11" spans="1:25" ht="13.5" customHeight="1">
      <c r="A11" s="24" t="s">
        <v>123</v>
      </c>
      <c r="B11" s="2" t="s">
        <v>25</v>
      </c>
      <c r="C11" s="211" t="s">
        <v>113</v>
      </c>
      <c r="D11" s="212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3" t="s">
        <v>320</v>
      </c>
      <c r="B14" s="179"/>
      <c r="C14" s="179"/>
      <c r="D14" s="179"/>
      <c r="E14" s="18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4" t="s">
        <v>3</v>
      </c>
      <c r="D15" s="149"/>
      <c r="E15" s="16" t="s">
        <v>4</v>
      </c>
    </row>
    <row r="16" spans="1:25" ht="13.5" customHeight="1">
      <c r="A16" s="29" t="s">
        <v>239</v>
      </c>
      <c r="B16" s="78" t="s">
        <v>5</v>
      </c>
      <c r="C16" s="236" t="s">
        <v>6</v>
      </c>
      <c r="D16" s="236"/>
      <c r="E16" s="99">
        <v>2405</v>
      </c>
    </row>
    <row r="17" spans="1:25" ht="13.15" customHeight="1">
      <c r="A17" s="24" t="s">
        <v>124</v>
      </c>
      <c r="B17" s="2" t="s">
        <v>25</v>
      </c>
      <c r="C17" s="211" t="s">
        <v>113</v>
      </c>
      <c r="D17" s="149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3" t="s">
        <v>321</v>
      </c>
      <c r="B20" s="179"/>
      <c r="C20" s="179"/>
      <c r="D20" s="179"/>
      <c r="E20" s="18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1" t="s">
        <v>3</v>
      </c>
      <c r="D21" s="202"/>
      <c r="E21" s="70" t="s">
        <v>4</v>
      </c>
    </row>
    <row r="22" spans="1:25" ht="13.5" customHeight="1">
      <c r="A22" s="29" t="s">
        <v>240</v>
      </c>
      <c r="B22" s="78" t="s">
        <v>5</v>
      </c>
      <c r="C22" s="236" t="s">
        <v>6</v>
      </c>
      <c r="D22" s="236"/>
      <c r="E22" s="99">
        <v>2405</v>
      </c>
    </row>
    <row r="23" spans="1:25" ht="13.15" customHeight="1">
      <c r="A23" s="32" t="s">
        <v>125</v>
      </c>
      <c r="B23" s="31" t="s">
        <v>25</v>
      </c>
      <c r="C23" s="137" t="s">
        <v>113</v>
      </c>
      <c r="D23" s="232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21" t="s">
        <v>97</v>
      </c>
      <c r="B29" s="148"/>
      <c r="C29" s="149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0" t="s">
        <v>8</v>
      </c>
      <c r="B31" s="148"/>
      <c r="C31" s="149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4" t="s">
        <v>11</v>
      </c>
      <c r="B36" s="195"/>
      <c r="C36" s="196"/>
    </row>
    <row r="37" spans="1:3" ht="13.5" customHeight="1">
      <c r="A37" s="197"/>
      <c r="B37" s="198"/>
      <c r="C37" s="199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30">
      <c r="A42" s="2" t="s">
        <v>341</v>
      </c>
      <c r="B42" s="2" t="s">
        <v>342</v>
      </c>
      <c r="C42" s="9">
        <v>0</v>
      </c>
    </row>
    <row r="43" spans="1:3" ht="13.5" customHeight="1">
      <c r="A43" s="2" t="s">
        <v>116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SUM(C38:C43)</f>
        <v>0</v>
      </c>
    </row>
    <row r="45" spans="1:3" ht="13.5" customHeight="1">
      <c r="A45" s="150" t="s">
        <v>17</v>
      </c>
      <c r="B45" s="148"/>
      <c r="C45" s="149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50" t="s">
        <v>50</v>
      </c>
      <c r="B49" s="168"/>
      <c r="C49" s="169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50" t="s">
        <v>22</v>
      </c>
      <c r="B54" s="168"/>
      <c r="C54" s="169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200" t="s">
        <v>54</v>
      </c>
      <c r="B57" s="201"/>
      <c r="C57" s="202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295</v>
      </c>
      <c r="B59" s="32" t="s">
        <v>296</v>
      </c>
      <c r="C59" s="33">
        <v>0</v>
      </c>
    </row>
    <row r="60" spans="1:3" ht="30">
      <c r="A60" s="31" t="s">
        <v>298</v>
      </c>
      <c r="B60" s="32" t="s">
        <v>299</v>
      </c>
      <c r="C60" s="33">
        <v>0</v>
      </c>
    </row>
    <row r="61" spans="1:3" ht="33" customHeight="1">
      <c r="A61" s="31" t="s">
        <v>297</v>
      </c>
      <c r="B61" s="32" t="s">
        <v>297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206" t="s">
        <v>35</v>
      </c>
      <c r="B63" s="198"/>
      <c r="C63" s="180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81" t="s">
        <v>31</v>
      </c>
      <c r="B68" s="205"/>
      <c r="C68" s="183"/>
    </row>
    <row r="69" spans="1:3" ht="13.5" customHeight="1">
      <c r="A69" s="56" t="s">
        <v>42</v>
      </c>
      <c r="B69" s="61" t="s">
        <v>49</v>
      </c>
      <c r="C69" s="58">
        <v>600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 ht="30">
      <c r="A71" s="57" t="s">
        <v>67</v>
      </c>
      <c r="B71" s="108" t="s">
        <v>294</v>
      </c>
      <c r="C71" s="59">
        <v>35</v>
      </c>
    </row>
    <row r="72" spans="1:3" ht="13.5" customHeight="1">
      <c r="A72" s="29" t="s">
        <v>46</v>
      </c>
      <c r="B72" s="60" t="s">
        <v>306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1603</v>
      </c>
    </row>
    <row r="74" spans="1:3" ht="13.5" customHeight="1">
      <c r="A74" s="27"/>
      <c r="B74" s="52" t="s">
        <v>57</v>
      </c>
      <c r="C74" s="38">
        <f>C35+C44+C48+C53+C56+C62+C67+C73</f>
        <v>1888.5</v>
      </c>
    </row>
    <row r="75" spans="1:3" ht="13.5" customHeight="1">
      <c r="A75" s="181" t="s">
        <v>44</v>
      </c>
      <c r="B75" s="182"/>
      <c r="C75" s="183"/>
    </row>
    <row r="76" spans="1:3" ht="13.5" customHeight="1">
      <c r="A76" s="41" t="s">
        <v>47</v>
      </c>
      <c r="B76" s="37"/>
      <c r="C76" s="48">
        <v>0</v>
      </c>
    </row>
    <row r="77" spans="1:3" ht="13.5" customHeight="1">
      <c r="A77" s="103" t="s">
        <v>290</v>
      </c>
      <c r="B77" s="37"/>
      <c r="C77" s="48">
        <v>0</v>
      </c>
    </row>
    <row r="78" spans="1:3" ht="13.5" customHeight="1">
      <c r="A78" s="101" t="s">
        <v>282</v>
      </c>
      <c r="B78" s="37"/>
      <c r="C78" s="48">
        <v>700</v>
      </c>
    </row>
    <row r="79" spans="1:3" ht="30">
      <c r="A79" s="63" t="s">
        <v>70</v>
      </c>
      <c r="B79" s="53"/>
      <c r="C79" s="48">
        <v>0</v>
      </c>
    </row>
    <row r="80" spans="1:3" ht="30">
      <c r="A80" s="77" t="s">
        <v>112</v>
      </c>
      <c r="B80" s="53"/>
      <c r="C80" s="48">
        <v>0</v>
      </c>
    </row>
    <row r="81" spans="1:8" ht="13.5" customHeight="1">
      <c r="A81" s="27"/>
      <c r="B81" s="54" t="s">
        <v>45</v>
      </c>
      <c r="C81" s="48">
        <f>SUM(C76:C80)</f>
        <v>700</v>
      </c>
    </row>
    <row r="82" spans="1:8" ht="13.5" customHeight="1">
      <c r="A82" s="31"/>
      <c r="B82" s="39" t="s">
        <v>27</v>
      </c>
      <c r="C82" s="40">
        <f>C74</f>
        <v>1888.5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 ht="13.5" customHeight="1">
      <c r="A85" s="151" t="s">
        <v>158</v>
      </c>
      <c r="B85" s="148"/>
      <c r="C85" s="148"/>
      <c r="D85" s="148"/>
      <c r="E85" s="149"/>
    </row>
    <row r="86" spans="1:8" ht="13.5" customHeight="1">
      <c r="A86" s="157" t="s">
        <v>38</v>
      </c>
      <c r="B86" s="202"/>
      <c r="C86" s="157" t="s">
        <v>37</v>
      </c>
      <c r="D86" s="202"/>
      <c r="E86" s="42" t="s">
        <v>4</v>
      </c>
    </row>
    <row r="87" spans="1:8" ht="13.5" customHeight="1">
      <c r="A87" s="241" t="s">
        <v>73</v>
      </c>
      <c r="B87" s="241"/>
      <c r="C87" s="152" t="s">
        <v>356</v>
      </c>
      <c r="D87" s="222"/>
      <c r="E87" s="51">
        <v>500</v>
      </c>
    </row>
    <row r="88" spans="1:8" ht="13.5" customHeight="1">
      <c r="A88" s="241" t="s">
        <v>40</v>
      </c>
      <c r="B88" s="241"/>
      <c r="C88" s="225"/>
      <c r="D88" s="225"/>
      <c r="E88" s="74">
        <f>C82</f>
        <v>1888.5</v>
      </c>
    </row>
    <row r="89" spans="1:8" ht="13.5" customHeight="1">
      <c r="A89" s="72"/>
      <c r="B89" s="72"/>
      <c r="C89" s="230" t="s">
        <v>41</v>
      </c>
      <c r="D89" s="198"/>
      <c r="E89" s="73">
        <f>('January 2025 - March 2025'!E105+E12)-SUM(E87:E88)</f>
        <v>1100.5700000000033</v>
      </c>
    </row>
    <row r="90" spans="1:8" ht="13.5" customHeight="1"/>
    <row r="91" spans="1:8" ht="13.5" customHeight="1">
      <c r="A91" s="151" t="s">
        <v>159</v>
      </c>
      <c r="B91" s="148"/>
      <c r="C91" s="148"/>
      <c r="D91" s="148"/>
      <c r="E91" s="149"/>
    </row>
    <row r="92" spans="1:8" ht="13.5" customHeight="1">
      <c r="A92" s="151" t="s">
        <v>38</v>
      </c>
      <c r="B92" s="149"/>
      <c r="C92" s="151" t="s">
        <v>37</v>
      </c>
      <c r="D92" s="149"/>
      <c r="E92" s="22" t="s">
        <v>4</v>
      </c>
    </row>
    <row r="93" spans="1:8" ht="13.5" customHeight="1">
      <c r="A93" s="188" t="s">
        <v>98</v>
      </c>
      <c r="B93" s="212"/>
      <c r="C93" s="237"/>
      <c r="D93" s="238"/>
      <c r="E93" s="36">
        <f>E89</f>
        <v>1100.5700000000033</v>
      </c>
    </row>
    <row r="94" spans="1:8" ht="13.5" customHeight="1">
      <c r="A94" s="188" t="s">
        <v>73</v>
      </c>
      <c r="B94" s="189"/>
      <c r="C94" s="170" t="s">
        <v>357</v>
      </c>
      <c r="D94" s="239"/>
      <c r="E94" s="51">
        <v>500</v>
      </c>
    </row>
    <row r="95" spans="1:8" ht="13.5" customHeight="1">
      <c r="A95" s="188" t="s">
        <v>40</v>
      </c>
      <c r="B95" s="212"/>
      <c r="C95" s="165"/>
      <c r="D95" s="149"/>
      <c r="E95" s="64">
        <f>C82</f>
        <v>1888.5</v>
      </c>
    </row>
    <row r="96" spans="1:8" ht="13.5" customHeight="1">
      <c r="C96" s="175" t="s">
        <v>28</v>
      </c>
      <c r="D96" s="149"/>
      <c r="E96" s="36">
        <f>(E18+E93)-SUM(E94:E95)</f>
        <v>1117.0700000000033</v>
      </c>
    </row>
    <row r="97" spans="1:5" ht="13.5" customHeight="1">
      <c r="A97" s="23"/>
      <c r="B97" s="23"/>
      <c r="C97" s="23"/>
      <c r="D97" s="23"/>
      <c r="E97" s="23"/>
    </row>
    <row r="98" spans="1:5" ht="17.25" customHeight="1">
      <c r="A98" s="23"/>
      <c r="B98" s="23"/>
      <c r="C98" s="23"/>
      <c r="D98" s="23"/>
      <c r="E98" s="23"/>
    </row>
    <row r="99" spans="1:5" ht="13.5" customHeight="1">
      <c r="A99" s="178" t="s">
        <v>160</v>
      </c>
      <c r="B99" s="179"/>
      <c r="C99" s="179"/>
      <c r="D99" s="179"/>
      <c r="E99" s="180"/>
    </row>
    <row r="100" spans="1:5" ht="13.5" customHeight="1">
      <c r="A100" s="151" t="s">
        <v>38</v>
      </c>
      <c r="B100" s="149"/>
      <c r="C100" s="151" t="s">
        <v>37</v>
      </c>
      <c r="D100" s="149"/>
      <c r="E100" s="22" t="s">
        <v>4</v>
      </c>
    </row>
    <row r="101" spans="1:5" ht="13.5" customHeight="1">
      <c r="A101" s="188" t="s">
        <v>99</v>
      </c>
      <c r="B101" s="212"/>
      <c r="C101" s="165"/>
      <c r="D101" s="149"/>
      <c r="E101" s="36">
        <f>E96</f>
        <v>1117.0700000000033</v>
      </c>
    </row>
    <row r="102" spans="1:5" ht="13.5" customHeight="1">
      <c r="A102" s="188" t="s">
        <v>73</v>
      </c>
      <c r="B102" s="189"/>
      <c r="C102" s="170" t="s">
        <v>358</v>
      </c>
      <c r="D102" s="171"/>
      <c r="E102" s="51">
        <v>500</v>
      </c>
    </row>
    <row r="103" spans="1:5" ht="13.5" customHeight="1">
      <c r="A103" s="188" t="s">
        <v>40</v>
      </c>
      <c r="B103" s="212"/>
      <c r="C103" s="165"/>
      <c r="D103" s="149"/>
      <c r="E103" s="64">
        <f>C82</f>
        <v>1888.5</v>
      </c>
    </row>
    <row r="104" spans="1:5" ht="13.5" customHeight="1">
      <c r="C104" s="175" t="s">
        <v>28</v>
      </c>
      <c r="D104" s="149"/>
      <c r="E104" s="51">
        <f>(E24+E101)-SUM(E102:E103)</f>
        <v>1133.5700000000033</v>
      </c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</sheetData>
  <mergeCells count="51">
    <mergeCell ref="A102:B102"/>
    <mergeCell ref="C102:D102"/>
    <mergeCell ref="A103:B103"/>
    <mergeCell ref="C103:D103"/>
    <mergeCell ref="C104:D104"/>
    <mergeCell ref="C96:D96"/>
    <mergeCell ref="A99:E99"/>
    <mergeCell ref="A100:B100"/>
    <mergeCell ref="C100:D100"/>
    <mergeCell ref="A101:B101"/>
    <mergeCell ref="C101:D101"/>
    <mergeCell ref="A93:B93"/>
    <mergeCell ref="C93:D93"/>
    <mergeCell ref="A94:B94"/>
    <mergeCell ref="C94:D94"/>
    <mergeCell ref="A95:B95"/>
    <mergeCell ref="C95:D95"/>
    <mergeCell ref="A88:B88"/>
    <mergeCell ref="C88:D88"/>
    <mergeCell ref="C89:D89"/>
    <mergeCell ref="A91:E91"/>
    <mergeCell ref="A92:B92"/>
    <mergeCell ref="C92:D92"/>
    <mergeCell ref="A87:B87"/>
    <mergeCell ref="C87:D87"/>
    <mergeCell ref="A36:C37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111" priority="4" operator="lessThan">
      <formula>0</formula>
    </cfRule>
  </conditionalFormatting>
  <conditionalFormatting sqref="C4">
    <cfRule type="cellIs" dxfId="110" priority="3" operator="lessThan">
      <formula>0</formula>
    </cfRule>
  </conditionalFormatting>
  <conditionalFormatting sqref="E89">
    <cfRule type="cellIs" dxfId="109" priority="13" stopIfTrue="1" operator="greaterThanOrEqual">
      <formula>0</formula>
    </cfRule>
    <cfRule type="cellIs" dxfId="108" priority="14" operator="lessThan">
      <formula>0</formula>
    </cfRule>
  </conditionalFormatting>
  <conditionalFormatting sqref="E93">
    <cfRule type="cellIs" dxfId="107" priority="9" stopIfTrue="1" operator="greaterThanOrEqual">
      <formula>0</formula>
    </cfRule>
    <cfRule type="cellIs" dxfId="106" priority="10" operator="lessThan">
      <formula>0</formula>
    </cfRule>
  </conditionalFormatting>
  <conditionalFormatting sqref="E96">
    <cfRule type="cellIs" dxfId="105" priority="11" stopIfTrue="1" operator="greaterThanOrEqual">
      <formula>0</formula>
    </cfRule>
    <cfRule type="cellIs" dxfId="104" priority="12" operator="lessThan">
      <formula>0</formula>
    </cfRule>
  </conditionalFormatting>
  <conditionalFormatting sqref="E101">
    <cfRule type="cellIs" dxfId="103" priority="7" stopIfTrue="1" operator="greaterThanOrEqual">
      <formula>0</formula>
    </cfRule>
    <cfRule type="cellIs" dxfId="102" priority="8" operator="lessThan">
      <formula>0</formula>
    </cfRule>
  </conditionalFormatting>
  <conditionalFormatting sqref="E104">
    <cfRule type="cellIs" dxfId="101" priority="5" stopIfTrue="1" operator="greaterThanOrEqual">
      <formula>0</formula>
    </cfRule>
    <cfRule type="cellIs" dxfId="100" priority="6" operator="lessThan">
      <formula>0</formula>
    </cfRule>
  </conditionalFormatting>
  <conditionalFormatting sqref="C5">
    <cfRule type="cellIs" dxfId="99" priority="1" operator="lessThanOrEqual">
      <formula>0</formula>
    </cfRule>
    <cfRule type="cellIs" dxfId="98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7"/>
  <sheetViews>
    <sheetView topLeftCell="A19" workbookViewId="0">
      <selection activeCell="D42" sqref="D4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2" t="s">
        <v>103</v>
      </c>
      <c r="B1" s="162"/>
      <c r="C1" s="162"/>
      <c r="D1" s="162"/>
      <c r="E1" s="162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2025 - June 2025'!E104</f>
        <v>1133.5700000000033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1133.5700000000033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2025 - June 2025'!C5)-SUM(E87,E94,E102)</f>
        <v>8500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3" t="s">
        <v>322</v>
      </c>
      <c r="B8" s="179"/>
      <c r="C8" s="179"/>
      <c r="D8" s="179"/>
      <c r="E8" s="18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4" t="s">
        <v>3</v>
      </c>
      <c r="D9" s="149"/>
      <c r="E9" s="16" t="s">
        <v>4</v>
      </c>
    </row>
    <row r="10" spans="1:25" ht="13.5" customHeight="1">
      <c r="A10" s="29" t="s">
        <v>235</v>
      </c>
      <c r="B10" s="78" t="s">
        <v>5</v>
      </c>
      <c r="C10" s="236" t="s">
        <v>6</v>
      </c>
      <c r="D10" s="236"/>
      <c r="E10" s="99">
        <v>2405</v>
      </c>
    </row>
    <row r="11" spans="1:25" ht="13.5" customHeight="1">
      <c r="A11" s="24" t="s">
        <v>126</v>
      </c>
      <c r="B11" s="2" t="s">
        <v>25</v>
      </c>
      <c r="C11" s="211" t="s">
        <v>113</v>
      </c>
      <c r="D11" s="212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3" t="s">
        <v>323</v>
      </c>
      <c r="B14" s="179"/>
      <c r="C14" s="179"/>
      <c r="D14" s="179"/>
      <c r="E14" s="18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4" t="s">
        <v>3</v>
      </c>
      <c r="D15" s="149"/>
      <c r="E15" s="16" t="s">
        <v>4</v>
      </c>
    </row>
    <row r="16" spans="1:25" ht="13.5" customHeight="1">
      <c r="A16" s="29" t="s">
        <v>236</v>
      </c>
      <c r="B16" s="78" t="s">
        <v>5</v>
      </c>
      <c r="C16" s="236" t="s">
        <v>6</v>
      </c>
      <c r="D16" s="236"/>
      <c r="E16" s="99">
        <v>2405</v>
      </c>
    </row>
    <row r="17" spans="1:25" ht="13.15" customHeight="1">
      <c r="A17" s="24" t="s">
        <v>127</v>
      </c>
      <c r="B17" s="2" t="s">
        <v>25</v>
      </c>
      <c r="C17" s="211" t="s">
        <v>113</v>
      </c>
      <c r="D17" s="149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3" t="s">
        <v>324</v>
      </c>
      <c r="B20" s="179"/>
      <c r="C20" s="179"/>
      <c r="D20" s="179"/>
      <c r="E20" s="18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1" t="s">
        <v>3</v>
      </c>
      <c r="D21" s="202"/>
      <c r="E21" s="70" t="s">
        <v>4</v>
      </c>
    </row>
    <row r="22" spans="1:25" ht="13.5" customHeight="1">
      <c r="A22" s="29" t="s">
        <v>237</v>
      </c>
      <c r="B22" s="78" t="s">
        <v>5</v>
      </c>
      <c r="C22" s="236" t="s">
        <v>6</v>
      </c>
      <c r="D22" s="236"/>
      <c r="E22" s="99">
        <v>2405</v>
      </c>
    </row>
    <row r="23" spans="1:25" ht="13.15" customHeight="1">
      <c r="A23" s="32" t="s">
        <v>128</v>
      </c>
      <c r="B23" s="31" t="s">
        <v>25</v>
      </c>
      <c r="C23" s="137" t="s">
        <v>113</v>
      </c>
      <c r="D23" s="232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21" t="s">
        <v>104</v>
      </c>
      <c r="B29" s="148"/>
      <c r="C29" s="149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0" t="s">
        <v>8</v>
      </c>
      <c r="B31" s="148"/>
      <c r="C31" s="149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4" t="s">
        <v>11</v>
      </c>
      <c r="B36" s="195"/>
      <c r="C36" s="196"/>
    </row>
    <row r="37" spans="1:3" ht="13.5" customHeight="1">
      <c r="A37" s="197"/>
      <c r="B37" s="198"/>
      <c r="C37" s="199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30">
      <c r="A42" s="2" t="s">
        <v>341</v>
      </c>
      <c r="B42" s="2" t="s">
        <v>342</v>
      </c>
      <c r="C42" s="9">
        <v>0</v>
      </c>
    </row>
    <row r="43" spans="1:3" ht="13.5" customHeight="1">
      <c r="A43" s="2" t="s">
        <v>70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SUM(C38:C43)</f>
        <v>0</v>
      </c>
    </row>
    <row r="45" spans="1:3" ht="13.5" customHeight="1">
      <c r="A45" s="150" t="s">
        <v>17</v>
      </c>
      <c r="B45" s="148"/>
      <c r="C45" s="149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50" t="s">
        <v>50</v>
      </c>
      <c r="B49" s="168"/>
      <c r="C49" s="169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50" t="s">
        <v>22</v>
      </c>
      <c r="B54" s="168"/>
      <c r="C54" s="169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200" t="s">
        <v>54</v>
      </c>
      <c r="B57" s="201"/>
      <c r="C57" s="202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295</v>
      </c>
      <c r="B59" s="32" t="s">
        <v>296</v>
      </c>
      <c r="C59" s="33">
        <v>0</v>
      </c>
    </row>
    <row r="60" spans="1:3" ht="30">
      <c r="A60" s="31" t="s">
        <v>298</v>
      </c>
      <c r="B60" s="32" t="s">
        <v>299</v>
      </c>
      <c r="C60" s="33">
        <v>0</v>
      </c>
    </row>
    <row r="61" spans="1:3" ht="33" customHeight="1">
      <c r="A61" s="31" t="s">
        <v>297</v>
      </c>
      <c r="B61" s="32" t="s">
        <v>297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206" t="s">
        <v>35</v>
      </c>
      <c r="B63" s="198"/>
      <c r="C63" s="180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81" t="s">
        <v>31</v>
      </c>
      <c r="B68" s="205"/>
      <c r="C68" s="183"/>
    </row>
    <row r="69" spans="1:3" ht="13.5" customHeight="1">
      <c r="A69" s="56" t="s">
        <v>42</v>
      </c>
      <c r="B69" s="61" t="s">
        <v>49</v>
      </c>
      <c r="C69" s="58">
        <v>600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 ht="30">
      <c r="A71" s="57" t="s">
        <v>67</v>
      </c>
      <c r="B71" s="110" t="s">
        <v>294</v>
      </c>
      <c r="C71" s="59">
        <v>35</v>
      </c>
    </row>
    <row r="72" spans="1:3" ht="13.5" customHeight="1">
      <c r="A72" s="29" t="s">
        <v>46</v>
      </c>
      <c r="B72" s="60" t="s">
        <v>306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1603</v>
      </c>
    </row>
    <row r="74" spans="1:3" ht="13.5" customHeight="1">
      <c r="A74" s="27"/>
      <c r="B74" s="52" t="s">
        <v>57</v>
      </c>
      <c r="C74" s="38">
        <f>C35+C44+C48+C53+C56+C62+C67+C73</f>
        <v>1888.5</v>
      </c>
    </row>
    <row r="75" spans="1:3" ht="13.5" customHeight="1">
      <c r="A75" s="181" t="s">
        <v>44</v>
      </c>
      <c r="B75" s="182"/>
      <c r="C75" s="183"/>
    </row>
    <row r="76" spans="1:3" ht="13.5" customHeight="1">
      <c r="A76" s="41" t="s">
        <v>47</v>
      </c>
      <c r="B76" s="37"/>
      <c r="C76" s="48">
        <v>0</v>
      </c>
    </row>
    <row r="77" spans="1:3" ht="13.5" customHeight="1">
      <c r="A77" s="103" t="s">
        <v>290</v>
      </c>
      <c r="B77" s="37"/>
      <c r="C77" s="48">
        <v>0</v>
      </c>
    </row>
    <row r="78" spans="1:3" ht="13.5" customHeight="1">
      <c r="A78" s="101" t="s">
        <v>282</v>
      </c>
      <c r="B78" s="37"/>
      <c r="C78" s="48">
        <v>1500</v>
      </c>
    </row>
    <row r="79" spans="1:3" ht="30">
      <c r="A79" s="63" t="s">
        <v>70</v>
      </c>
      <c r="B79" s="53"/>
      <c r="C79" s="48">
        <v>0</v>
      </c>
    </row>
    <row r="80" spans="1:3" ht="30">
      <c r="A80" s="77" t="s">
        <v>112</v>
      </c>
      <c r="B80" s="53"/>
      <c r="C80" s="48">
        <v>0</v>
      </c>
    </row>
    <row r="81" spans="1:8" ht="13.5" customHeight="1">
      <c r="A81" s="27"/>
      <c r="B81" s="54" t="s">
        <v>45</v>
      </c>
      <c r="C81" s="48">
        <f>SUM(C76:C80)</f>
        <v>1500</v>
      </c>
    </row>
    <row r="82" spans="1:8" ht="13.5" customHeight="1">
      <c r="A82" s="31"/>
      <c r="B82" s="39" t="s">
        <v>27</v>
      </c>
      <c r="C82" s="40">
        <f>C74</f>
        <v>1888.5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 ht="13.5" customHeight="1">
      <c r="A85" s="151" t="s">
        <v>161</v>
      </c>
      <c r="B85" s="148"/>
      <c r="C85" s="148"/>
      <c r="D85" s="148"/>
      <c r="E85" s="149"/>
    </row>
    <row r="86" spans="1:8" ht="13.5" customHeight="1">
      <c r="A86" s="157" t="s">
        <v>38</v>
      </c>
      <c r="B86" s="202"/>
      <c r="C86" s="157" t="s">
        <v>37</v>
      </c>
      <c r="D86" s="202"/>
      <c r="E86" s="42" t="s">
        <v>4</v>
      </c>
    </row>
    <row r="87" spans="1:8" ht="13.5" customHeight="1">
      <c r="A87" s="241" t="s">
        <v>73</v>
      </c>
      <c r="B87" s="241"/>
      <c r="C87" s="152" t="s">
        <v>359</v>
      </c>
      <c r="D87" s="222"/>
      <c r="E87" s="51">
        <v>500</v>
      </c>
    </row>
    <row r="88" spans="1:8" ht="13.5" customHeight="1">
      <c r="A88" s="241" t="s">
        <v>40</v>
      </c>
      <c r="B88" s="241"/>
      <c r="C88" s="225"/>
      <c r="D88" s="225"/>
      <c r="E88" s="74">
        <f>C82</f>
        <v>1888.5</v>
      </c>
    </row>
    <row r="89" spans="1:8" ht="13.5" customHeight="1">
      <c r="A89" s="72"/>
      <c r="B89" s="72"/>
      <c r="C89" s="230" t="s">
        <v>41</v>
      </c>
      <c r="D89" s="198"/>
      <c r="E89" s="73">
        <f>('April 2025 - June 2025'!E104+E12)-SUM(E87:E88)</f>
        <v>1150.0700000000033</v>
      </c>
    </row>
    <row r="90" spans="1:8" ht="13.5" customHeight="1"/>
    <row r="91" spans="1:8" ht="13.5" customHeight="1">
      <c r="A91" s="151" t="s">
        <v>163</v>
      </c>
      <c r="B91" s="148"/>
      <c r="C91" s="148"/>
      <c r="D91" s="148"/>
      <c r="E91" s="149"/>
    </row>
    <row r="92" spans="1:8" ht="13.5" customHeight="1">
      <c r="A92" s="151" t="s">
        <v>38</v>
      </c>
      <c r="B92" s="149"/>
      <c r="C92" s="151" t="s">
        <v>37</v>
      </c>
      <c r="D92" s="149"/>
      <c r="E92" s="22" t="s">
        <v>4</v>
      </c>
    </row>
    <row r="93" spans="1:8" ht="13.5" customHeight="1">
      <c r="A93" s="188" t="s">
        <v>102</v>
      </c>
      <c r="B93" s="212"/>
      <c r="C93" s="237"/>
      <c r="D93" s="238"/>
      <c r="E93" s="36">
        <f>E89</f>
        <v>1150.0700000000033</v>
      </c>
    </row>
    <row r="94" spans="1:8" ht="13.5" customHeight="1">
      <c r="A94" s="188" t="s">
        <v>73</v>
      </c>
      <c r="B94" s="189"/>
      <c r="C94" s="170" t="s">
        <v>360</v>
      </c>
      <c r="D94" s="239"/>
      <c r="E94" s="51">
        <v>500</v>
      </c>
    </row>
    <row r="95" spans="1:8" ht="13.5" customHeight="1">
      <c r="A95" s="188" t="s">
        <v>40</v>
      </c>
      <c r="B95" s="212"/>
      <c r="C95" s="165"/>
      <c r="D95" s="149"/>
      <c r="E95" s="64">
        <f>C82</f>
        <v>1888.5</v>
      </c>
    </row>
    <row r="96" spans="1:8" ht="13.5" customHeight="1">
      <c r="C96" s="175" t="s">
        <v>28</v>
      </c>
      <c r="D96" s="149"/>
      <c r="E96" s="36">
        <f>(E18+E93)-SUM(E94:E95)</f>
        <v>1166.5700000000033</v>
      </c>
    </row>
    <row r="97" spans="1:5" ht="13.5" customHeight="1">
      <c r="A97" s="23"/>
      <c r="B97" s="23"/>
      <c r="C97" s="23"/>
      <c r="D97" s="23"/>
      <c r="E97" s="23"/>
    </row>
    <row r="98" spans="1:5" ht="17.25" customHeight="1">
      <c r="A98" s="23"/>
      <c r="B98" s="23"/>
      <c r="C98" s="23"/>
      <c r="D98" s="23"/>
      <c r="E98" s="23"/>
    </row>
    <row r="99" spans="1:5" ht="13.5" customHeight="1">
      <c r="A99" s="178" t="s">
        <v>162</v>
      </c>
      <c r="B99" s="179"/>
      <c r="C99" s="179"/>
      <c r="D99" s="179"/>
      <c r="E99" s="180"/>
    </row>
    <row r="100" spans="1:5" ht="13.5" customHeight="1">
      <c r="A100" s="151" t="s">
        <v>38</v>
      </c>
      <c r="B100" s="149"/>
      <c r="C100" s="151" t="s">
        <v>37</v>
      </c>
      <c r="D100" s="149"/>
      <c r="E100" s="22" t="s">
        <v>4</v>
      </c>
    </row>
    <row r="101" spans="1:5" ht="13.5" customHeight="1">
      <c r="A101" s="188" t="s">
        <v>105</v>
      </c>
      <c r="B101" s="212"/>
      <c r="C101" s="237"/>
      <c r="D101" s="242"/>
      <c r="E101" s="36">
        <f>E96</f>
        <v>1166.5700000000033</v>
      </c>
    </row>
    <row r="102" spans="1:5" ht="13.5" customHeight="1">
      <c r="A102" s="188" t="s">
        <v>73</v>
      </c>
      <c r="B102" s="189"/>
      <c r="C102" s="170" t="s">
        <v>361</v>
      </c>
      <c r="D102" s="171"/>
      <c r="E102" s="51">
        <v>500</v>
      </c>
    </row>
    <row r="103" spans="1:5" ht="13.5" customHeight="1">
      <c r="A103" s="188" t="s">
        <v>40</v>
      </c>
      <c r="B103" s="212"/>
      <c r="C103" s="165"/>
      <c r="D103" s="149"/>
      <c r="E103" s="64">
        <f>C82</f>
        <v>1888.5</v>
      </c>
    </row>
    <row r="104" spans="1:5" ht="13.5" customHeight="1">
      <c r="C104" s="175" t="s">
        <v>28</v>
      </c>
      <c r="D104" s="149"/>
      <c r="E104" s="51">
        <f>(E24+E101)-SUM(E102:E103)</f>
        <v>1183.0700000000033</v>
      </c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</sheetData>
  <mergeCells count="51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A87:B87"/>
    <mergeCell ref="C87:D87"/>
    <mergeCell ref="A36:C37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8:B88"/>
    <mergeCell ref="C88:D88"/>
    <mergeCell ref="C89:D89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  <mergeCell ref="A99:E99"/>
    <mergeCell ref="A100:B100"/>
    <mergeCell ref="C100:D100"/>
    <mergeCell ref="A101:B101"/>
    <mergeCell ref="C101:D101"/>
    <mergeCell ref="A102:B102"/>
    <mergeCell ref="C102:D102"/>
    <mergeCell ref="A103:B103"/>
    <mergeCell ref="C103:D103"/>
    <mergeCell ref="C104:D104"/>
  </mergeCells>
  <conditionalFormatting sqref="C3">
    <cfRule type="cellIs" dxfId="97" priority="4" operator="lessThan">
      <formula>0</formula>
    </cfRule>
  </conditionalFormatting>
  <conditionalFormatting sqref="C4">
    <cfRule type="cellIs" dxfId="96" priority="3" operator="lessThan">
      <formula>0</formula>
    </cfRule>
  </conditionalFormatting>
  <conditionalFormatting sqref="E89">
    <cfRule type="cellIs" dxfId="95" priority="13" stopIfTrue="1" operator="greaterThanOrEqual">
      <formula>0</formula>
    </cfRule>
    <cfRule type="cellIs" dxfId="94" priority="14" operator="lessThan">
      <formula>0</formula>
    </cfRule>
  </conditionalFormatting>
  <conditionalFormatting sqref="E93">
    <cfRule type="cellIs" dxfId="93" priority="9" stopIfTrue="1" operator="greaterThanOrEqual">
      <formula>0</formula>
    </cfRule>
    <cfRule type="cellIs" dxfId="92" priority="10" operator="lessThan">
      <formula>0</formula>
    </cfRule>
  </conditionalFormatting>
  <conditionalFormatting sqref="E96">
    <cfRule type="cellIs" dxfId="91" priority="11" stopIfTrue="1" operator="greaterThanOrEqual">
      <formula>0</formula>
    </cfRule>
    <cfRule type="cellIs" dxfId="90" priority="12" operator="lessThan">
      <formula>0</formula>
    </cfRule>
  </conditionalFormatting>
  <conditionalFormatting sqref="E101">
    <cfRule type="cellIs" dxfId="89" priority="7" stopIfTrue="1" operator="greaterThanOrEqual">
      <formula>0</formula>
    </cfRule>
    <cfRule type="cellIs" dxfId="88" priority="8" operator="lessThan">
      <formula>0</formula>
    </cfRule>
  </conditionalFormatting>
  <conditionalFormatting sqref="E104">
    <cfRule type="cellIs" dxfId="87" priority="5" stopIfTrue="1" operator="greaterThanOrEqual">
      <formula>0</formula>
    </cfRule>
    <cfRule type="cellIs" dxfId="86" priority="6" operator="lessThan">
      <formula>0</formula>
    </cfRule>
  </conditionalFormatting>
  <conditionalFormatting sqref="C5">
    <cfRule type="cellIs" dxfId="85" priority="1" operator="lessThanOrEqual">
      <formula>0</formula>
    </cfRule>
    <cfRule type="cellIs" dxfId="84" priority="2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7"/>
  <sheetViews>
    <sheetView topLeftCell="A25" workbookViewId="0">
      <selection activeCell="D43" sqref="D4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2" t="s">
        <v>225</v>
      </c>
      <c r="B1" s="162"/>
      <c r="C1" s="162"/>
      <c r="D1" s="162"/>
      <c r="E1" s="162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2025 - September 2025'!E104</f>
        <v>1183.0700000000033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1183.0700000000033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2025 - September 2025'!C5)-SUM(E87,E94,E102)</f>
        <v>7000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3" t="s">
        <v>325</v>
      </c>
      <c r="B8" s="179"/>
      <c r="C8" s="179"/>
      <c r="D8" s="179"/>
      <c r="E8" s="18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4" t="s">
        <v>3</v>
      </c>
      <c r="D9" s="149"/>
      <c r="E9" s="16" t="s">
        <v>4</v>
      </c>
    </row>
    <row r="10" spans="1:25" ht="13.5" customHeight="1">
      <c r="A10" s="29" t="s">
        <v>233</v>
      </c>
      <c r="B10" s="78" t="s">
        <v>5</v>
      </c>
      <c r="C10" s="236" t="s">
        <v>6</v>
      </c>
      <c r="D10" s="236"/>
      <c r="E10" s="99">
        <v>2405</v>
      </c>
    </row>
    <row r="11" spans="1:25" ht="13.5" customHeight="1">
      <c r="A11" s="24" t="s">
        <v>223</v>
      </c>
      <c r="B11" s="2" t="s">
        <v>25</v>
      </c>
      <c r="C11" s="211" t="s">
        <v>113</v>
      </c>
      <c r="D11" s="212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3" t="s">
        <v>326</v>
      </c>
      <c r="B14" s="179"/>
      <c r="C14" s="179"/>
      <c r="D14" s="179"/>
      <c r="E14" s="18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4" t="s">
        <v>3</v>
      </c>
      <c r="D15" s="149"/>
      <c r="E15" s="16" t="s">
        <v>4</v>
      </c>
    </row>
    <row r="16" spans="1:25" ht="13.5" customHeight="1">
      <c r="A16" s="29" t="s">
        <v>234</v>
      </c>
      <c r="B16" s="78" t="s">
        <v>5</v>
      </c>
      <c r="C16" s="236" t="s">
        <v>6</v>
      </c>
      <c r="D16" s="236"/>
      <c r="E16" s="99">
        <v>2405</v>
      </c>
    </row>
    <row r="17" spans="1:25" ht="13.15" customHeight="1">
      <c r="A17" s="24" t="s">
        <v>228</v>
      </c>
      <c r="B17" s="2" t="s">
        <v>25</v>
      </c>
      <c r="C17" s="211" t="s">
        <v>113</v>
      </c>
      <c r="D17" s="149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3" t="s">
        <v>307</v>
      </c>
      <c r="B20" s="179"/>
      <c r="C20" s="179"/>
      <c r="D20" s="179"/>
      <c r="E20" s="18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4" t="s">
        <v>2</v>
      </c>
      <c r="C21" s="231" t="s">
        <v>3</v>
      </c>
      <c r="D21" s="202"/>
      <c r="E21" s="70" t="s">
        <v>4</v>
      </c>
    </row>
    <row r="22" spans="1:25" ht="13.5" customHeight="1">
      <c r="A22" s="29" t="s">
        <v>232</v>
      </c>
      <c r="B22" s="78" t="s">
        <v>5</v>
      </c>
      <c r="C22" s="236" t="s">
        <v>6</v>
      </c>
      <c r="D22" s="236"/>
      <c r="E22" s="99">
        <v>2405</v>
      </c>
    </row>
    <row r="23" spans="1:25" ht="13.15" customHeight="1">
      <c r="A23" s="32" t="s">
        <v>226</v>
      </c>
      <c r="B23" s="31" t="s">
        <v>25</v>
      </c>
      <c r="C23" s="137" t="s">
        <v>113</v>
      </c>
      <c r="D23" s="232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21" t="s">
        <v>227</v>
      </c>
      <c r="B29" s="148"/>
      <c r="C29" s="149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0" t="s">
        <v>8</v>
      </c>
      <c r="B31" s="148"/>
      <c r="C31" s="149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4" t="s">
        <v>11</v>
      </c>
      <c r="B36" s="195"/>
      <c r="C36" s="196"/>
    </row>
    <row r="37" spans="1:3" ht="13.5" customHeight="1">
      <c r="A37" s="197"/>
      <c r="B37" s="198"/>
      <c r="C37" s="199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30">
      <c r="A42" s="2" t="s">
        <v>341</v>
      </c>
      <c r="B42" s="2" t="s">
        <v>342</v>
      </c>
      <c r="C42" s="9">
        <v>0</v>
      </c>
    </row>
    <row r="43" spans="1:3" ht="13.5" customHeight="1">
      <c r="A43" s="2" t="s">
        <v>70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SUM(C38:C43)</f>
        <v>0</v>
      </c>
    </row>
    <row r="45" spans="1:3" ht="13.5" customHeight="1">
      <c r="A45" s="150" t="s">
        <v>17</v>
      </c>
      <c r="B45" s="148"/>
      <c r="C45" s="149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50" t="s">
        <v>50</v>
      </c>
      <c r="B49" s="168"/>
      <c r="C49" s="169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50" t="s">
        <v>22</v>
      </c>
      <c r="B54" s="168"/>
      <c r="C54" s="169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200" t="s">
        <v>54</v>
      </c>
      <c r="B57" s="201"/>
      <c r="C57" s="202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295</v>
      </c>
      <c r="B59" s="32" t="s">
        <v>296</v>
      </c>
      <c r="C59" s="33">
        <v>0</v>
      </c>
    </row>
    <row r="60" spans="1:3" ht="30">
      <c r="A60" s="31" t="s">
        <v>298</v>
      </c>
      <c r="B60" s="32" t="s">
        <v>299</v>
      </c>
      <c r="C60" s="33">
        <v>0</v>
      </c>
    </row>
    <row r="61" spans="1:3" ht="33" customHeight="1">
      <c r="A61" s="31" t="s">
        <v>297</v>
      </c>
      <c r="B61" s="32" t="s">
        <v>297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206" t="s">
        <v>35</v>
      </c>
      <c r="B63" s="198"/>
      <c r="C63" s="180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81" t="s">
        <v>31</v>
      </c>
      <c r="B68" s="205"/>
      <c r="C68" s="183"/>
    </row>
    <row r="69" spans="1:3" ht="13.5" customHeight="1">
      <c r="A69" s="56" t="s">
        <v>42</v>
      </c>
      <c r="B69" s="61" t="s">
        <v>49</v>
      </c>
      <c r="C69" s="58">
        <v>600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 ht="30">
      <c r="A71" s="57" t="s">
        <v>67</v>
      </c>
      <c r="B71" s="108" t="s">
        <v>294</v>
      </c>
      <c r="C71" s="59">
        <v>35</v>
      </c>
    </row>
    <row r="72" spans="1:3" ht="13.5" customHeight="1">
      <c r="A72" s="29" t="s">
        <v>46</v>
      </c>
      <c r="B72" s="60" t="s">
        <v>306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1603</v>
      </c>
    </row>
    <row r="74" spans="1:3" ht="13.5" customHeight="1">
      <c r="A74" s="27"/>
      <c r="B74" s="52" t="s">
        <v>57</v>
      </c>
      <c r="C74" s="38">
        <f>C35+C44+C48+C53+C56+C62+C67+C73</f>
        <v>1888.5</v>
      </c>
    </row>
    <row r="75" spans="1:3" ht="13.5" customHeight="1">
      <c r="A75" s="181" t="s">
        <v>44</v>
      </c>
      <c r="B75" s="182"/>
      <c r="C75" s="183"/>
    </row>
    <row r="76" spans="1:3" ht="13.5" customHeight="1">
      <c r="A76" s="41" t="s">
        <v>47</v>
      </c>
      <c r="B76" s="37"/>
      <c r="C76" s="48">
        <v>0</v>
      </c>
    </row>
    <row r="77" spans="1:3" ht="13.5" customHeight="1">
      <c r="A77" s="103" t="s">
        <v>290</v>
      </c>
      <c r="B77" s="37"/>
      <c r="C77" s="48">
        <v>0</v>
      </c>
    </row>
    <row r="78" spans="1:3" ht="13.5" customHeight="1">
      <c r="A78" s="101" t="s">
        <v>282</v>
      </c>
      <c r="B78" s="37"/>
      <c r="C78" s="48">
        <v>1500</v>
      </c>
    </row>
    <row r="79" spans="1:3" ht="30">
      <c r="A79" s="63" t="s">
        <v>70</v>
      </c>
      <c r="B79" s="53"/>
      <c r="C79" s="48">
        <v>0</v>
      </c>
    </row>
    <row r="80" spans="1:3" ht="30">
      <c r="A80" s="77" t="s">
        <v>112</v>
      </c>
      <c r="B80" s="53"/>
      <c r="C80" s="48">
        <v>0</v>
      </c>
    </row>
    <row r="81" spans="1:8" ht="13.5" customHeight="1">
      <c r="A81" s="27"/>
      <c r="B81" s="54" t="s">
        <v>45</v>
      </c>
      <c r="C81" s="48">
        <f>SUM(C76:C80)</f>
        <v>1500</v>
      </c>
    </row>
    <row r="82" spans="1:8" ht="13.5" customHeight="1">
      <c r="A82" s="31"/>
      <c r="B82" s="39" t="s">
        <v>27</v>
      </c>
      <c r="C82" s="40">
        <f>C74</f>
        <v>1888.5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 ht="13.5" customHeight="1">
      <c r="A85" s="151" t="s">
        <v>229</v>
      </c>
      <c r="B85" s="148"/>
      <c r="C85" s="148"/>
      <c r="D85" s="148"/>
      <c r="E85" s="149"/>
    </row>
    <row r="86" spans="1:8" ht="13.5" customHeight="1">
      <c r="A86" s="157" t="s">
        <v>38</v>
      </c>
      <c r="B86" s="202"/>
      <c r="C86" s="157" t="s">
        <v>37</v>
      </c>
      <c r="D86" s="202"/>
      <c r="E86" s="42" t="s">
        <v>4</v>
      </c>
    </row>
    <row r="87" spans="1:8" ht="13.5" customHeight="1">
      <c r="A87" s="241" t="s">
        <v>73</v>
      </c>
      <c r="B87" s="241"/>
      <c r="C87" s="152" t="s">
        <v>362</v>
      </c>
      <c r="D87" s="222"/>
      <c r="E87" s="51">
        <v>500</v>
      </c>
    </row>
    <row r="88" spans="1:8" ht="13.5" customHeight="1">
      <c r="A88" s="241" t="s">
        <v>40</v>
      </c>
      <c r="B88" s="241"/>
      <c r="C88" s="225"/>
      <c r="D88" s="225"/>
      <c r="E88" s="74">
        <f>C82</f>
        <v>1888.5</v>
      </c>
    </row>
    <row r="89" spans="1:8" ht="13.5" customHeight="1">
      <c r="A89" s="72"/>
      <c r="B89" s="72"/>
      <c r="C89" s="230" t="s">
        <v>41</v>
      </c>
      <c r="D89" s="198"/>
      <c r="E89" s="73">
        <f>('July 2025 - September 2025'!E104+E12)-SUM(E87:E88)</f>
        <v>1199.5700000000033</v>
      </c>
    </row>
    <row r="90" spans="1:8" ht="13.5" customHeight="1"/>
    <row r="91" spans="1:8" ht="13.5" customHeight="1">
      <c r="A91" s="151" t="s">
        <v>230</v>
      </c>
      <c r="B91" s="148"/>
      <c r="C91" s="148"/>
      <c r="D91" s="148"/>
      <c r="E91" s="149"/>
    </row>
    <row r="92" spans="1:8" ht="13.5" customHeight="1">
      <c r="A92" s="151" t="s">
        <v>38</v>
      </c>
      <c r="B92" s="149"/>
      <c r="C92" s="151" t="s">
        <v>37</v>
      </c>
      <c r="D92" s="149"/>
      <c r="E92" s="22" t="s">
        <v>4</v>
      </c>
    </row>
    <row r="93" spans="1:8" ht="13.5" customHeight="1">
      <c r="A93" s="188" t="s">
        <v>224</v>
      </c>
      <c r="B93" s="212"/>
      <c r="C93" s="237"/>
      <c r="D93" s="238"/>
      <c r="E93" s="36">
        <f>E89</f>
        <v>1199.5700000000033</v>
      </c>
    </row>
    <row r="94" spans="1:8" ht="13.5" customHeight="1">
      <c r="A94" s="188" t="s">
        <v>73</v>
      </c>
      <c r="B94" s="189"/>
      <c r="C94" s="170" t="s">
        <v>363</v>
      </c>
      <c r="D94" s="239"/>
      <c r="E94" s="51">
        <v>500</v>
      </c>
    </row>
    <row r="95" spans="1:8" ht="13.5" customHeight="1">
      <c r="A95" s="188" t="s">
        <v>40</v>
      </c>
      <c r="B95" s="212"/>
      <c r="C95" s="165"/>
      <c r="D95" s="149"/>
      <c r="E95" s="64">
        <f>C82</f>
        <v>1888.5</v>
      </c>
    </row>
    <row r="96" spans="1:8" ht="13.5" customHeight="1">
      <c r="C96" s="175" t="s">
        <v>28</v>
      </c>
      <c r="D96" s="149"/>
      <c r="E96" s="36">
        <f>(E18+E93)-SUM(E94:E95)</f>
        <v>1216.0700000000033</v>
      </c>
    </row>
    <row r="97" spans="1:5" ht="13.5" customHeight="1">
      <c r="A97" s="23"/>
      <c r="B97" s="23"/>
      <c r="C97" s="23"/>
      <c r="D97" s="23"/>
      <c r="E97" s="23"/>
    </row>
    <row r="98" spans="1:5" ht="17.25" customHeight="1">
      <c r="A98" s="23"/>
      <c r="B98" s="23"/>
      <c r="C98" s="23"/>
      <c r="D98" s="23"/>
      <c r="E98" s="23"/>
    </row>
    <row r="99" spans="1:5" ht="13.5" customHeight="1">
      <c r="A99" s="178" t="s">
        <v>260</v>
      </c>
      <c r="B99" s="179"/>
      <c r="C99" s="179"/>
      <c r="D99" s="179"/>
      <c r="E99" s="180"/>
    </row>
    <row r="100" spans="1:5" ht="13.5" customHeight="1">
      <c r="A100" s="151" t="s">
        <v>38</v>
      </c>
      <c r="B100" s="149"/>
      <c r="C100" s="151" t="s">
        <v>37</v>
      </c>
      <c r="D100" s="149"/>
      <c r="E100" s="22" t="s">
        <v>4</v>
      </c>
    </row>
    <row r="101" spans="1:5" ht="13.5" customHeight="1">
      <c r="A101" s="188" t="s">
        <v>231</v>
      </c>
      <c r="B101" s="212"/>
      <c r="C101" s="165"/>
      <c r="D101" s="149"/>
      <c r="E101" s="36">
        <f>E96</f>
        <v>1216.0700000000033</v>
      </c>
    </row>
    <row r="102" spans="1:5" ht="13.5" customHeight="1">
      <c r="A102" s="188" t="s">
        <v>73</v>
      </c>
      <c r="B102" s="189"/>
      <c r="C102" s="170" t="s">
        <v>364</v>
      </c>
      <c r="D102" s="171"/>
      <c r="E102" s="51">
        <v>500</v>
      </c>
    </row>
    <row r="103" spans="1:5" ht="13.5" customHeight="1">
      <c r="A103" s="188" t="s">
        <v>40</v>
      </c>
      <c r="B103" s="212"/>
      <c r="C103" s="165"/>
      <c r="D103" s="149"/>
      <c r="E103" s="64">
        <f>C82</f>
        <v>1888.5</v>
      </c>
    </row>
    <row r="104" spans="1:5" ht="13.5" customHeight="1">
      <c r="C104" s="175" t="s">
        <v>28</v>
      </c>
      <c r="D104" s="149"/>
      <c r="E104" s="51">
        <f>(E24+E101)-SUM(E102:E103)</f>
        <v>1232.5700000000033</v>
      </c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</sheetData>
  <mergeCells count="51">
    <mergeCell ref="A103:B103"/>
    <mergeCell ref="C103:D103"/>
    <mergeCell ref="C104:D104"/>
    <mergeCell ref="A100:B100"/>
    <mergeCell ref="C100:D100"/>
    <mergeCell ref="A101:B101"/>
    <mergeCell ref="C101:D101"/>
    <mergeCell ref="A102:B102"/>
    <mergeCell ref="C102:D102"/>
    <mergeCell ref="A99:E99"/>
    <mergeCell ref="C89:D89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  <mergeCell ref="A86:B86"/>
    <mergeCell ref="C86:D86"/>
    <mergeCell ref="A87:B87"/>
    <mergeCell ref="C87:D87"/>
    <mergeCell ref="A88:B88"/>
    <mergeCell ref="C88:D88"/>
    <mergeCell ref="A85:E85"/>
    <mergeCell ref="C23:D23"/>
    <mergeCell ref="A29:C29"/>
    <mergeCell ref="A31:C31"/>
    <mergeCell ref="A36:C37"/>
    <mergeCell ref="A45:C45"/>
    <mergeCell ref="A49:C49"/>
    <mergeCell ref="A54:C54"/>
    <mergeCell ref="A57:C57"/>
    <mergeCell ref="A63:C63"/>
    <mergeCell ref="A68:C68"/>
    <mergeCell ref="A75:C75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83" priority="4" operator="lessThan">
      <formula>0</formula>
    </cfRule>
  </conditionalFormatting>
  <conditionalFormatting sqref="C4">
    <cfRule type="cellIs" dxfId="82" priority="3" operator="lessThan">
      <formula>0</formula>
    </cfRule>
  </conditionalFormatting>
  <conditionalFormatting sqref="E89">
    <cfRule type="cellIs" dxfId="81" priority="13" stopIfTrue="1" operator="greaterThanOrEqual">
      <formula>0</formula>
    </cfRule>
    <cfRule type="cellIs" dxfId="80" priority="14" operator="lessThan">
      <formula>0</formula>
    </cfRule>
  </conditionalFormatting>
  <conditionalFormatting sqref="E93">
    <cfRule type="cellIs" dxfId="79" priority="9" stopIfTrue="1" operator="greaterThanOrEqual">
      <formula>0</formula>
    </cfRule>
    <cfRule type="cellIs" dxfId="78" priority="10" operator="lessThan">
      <formula>0</formula>
    </cfRule>
  </conditionalFormatting>
  <conditionalFormatting sqref="E96">
    <cfRule type="cellIs" dxfId="77" priority="11" stopIfTrue="1" operator="greaterThanOrEqual">
      <formula>0</formula>
    </cfRule>
    <cfRule type="cellIs" dxfId="76" priority="12" operator="lessThan">
      <formula>0</formula>
    </cfRule>
  </conditionalFormatting>
  <conditionalFormatting sqref="E101">
    <cfRule type="cellIs" dxfId="75" priority="7" stopIfTrue="1" operator="greaterThanOrEqual">
      <formula>0</formula>
    </cfRule>
    <cfRule type="cellIs" dxfId="74" priority="8" operator="lessThan">
      <formula>0</formula>
    </cfRule>
  </conditionalFormatting>
  <conditionalFormatting sqref="E104">
    <cfRule type="cellIs" dxfId="73" priority="5" stopIfTrue="1" operator="greaterThanOrEqual">
      <formula>0</formula>
    </cfRule>
    <cfRule type="cellIs" dxfId="72" priority="6" operator="lessThan">
      <formula>0</formula>
    </cfRule>
  </conditionalFormatting>
  <conditionalFormatting sqref="C5">
    <cfRule type="cellIs" dxfId="71" priority="1" operator="lessThanOrEqual">
      <formula>0</formula>
    </cfRule>
    <cfRule type="cellIs" dxfId="70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7"/>
  <sheetViews>
    <sheetView topLeftCell="A10" workbookViewId="0">
      <selection activeCell="F42" sqref="F4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2" t="s">
        <v>245</v>
      </c>
      <c r="B1" s="162"/>
      <c r="C1" s="162"/>
      <c r="D1" s="162"/>
      <c r="E1" s="162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2025 - December 2025'!E104</f>
        <v>1232.5700000000033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1232.5700000000033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2025 - December 2025'!C5)-SUM(E87,E94,E102)</f>
        <v>5500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3" t="s">
        <v>327</v>
      </c>
      <c r="B8" s="179"/>
      <c r="C8" s="179"/>
      <c r="D8" s="179"/>
      <c r="E8" s="18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4" t="s">
        <v>3</v>
      </c>
      <c r="D9" s="149"/>
      <c r="E9" s="16" t="s">
        <v>4</v>
      </c>
    </row>
    <row r="10" spans="1:25" ht="13.5" customHeight="1">
      <c r="A10" s="29" t="s">
        <v>246</v>
      </c>
      <c r="B10" s="78" t="s">
        <v>5</v>
      </c>
      <c r="C10" s="236" t="s">
        <v>6</v>
      </c>
      <c r="D10" s="236"/>
      <c r="E10" s="99">
        <v>2405</v>
      </c>
    </row>
    <row r="11" spans="1:25" ht="13.5" customHeight="1">
      <c r="A11" s="24" t="s">
        <v>247</v>
      </c>
      <c r="B11" s="2" t="s">
        <v>25</v>
      </c>
      <c r="C11" s="211" t="s">
        <v>113</v>
      </c>
      <c r="D11" s="212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3" t="s">
        <v>328</v>
      </c>
      <c r="B14" s="179"/>
      <c r="C14" s="179"/>
      <c r="D14" s="179"/>
      <c r="E14" s="18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4" t="s">
        <v>3</v>
      </c>
      <c r="D15" s="149"/>
      <c r="E15" s="16" t="s">
        <v>4</v>
      </c>
    </row>
    <row r="16" spans="1:25" ht="13.5" customHeight="1">
      <c r="A16" s="29" t="s">
        <v>248</v>
      </c>
      <c r="B16" s="78" t="s">
        <v>5</v>
      </c>
      <c r="C16" s="236" t="s">
        <v>6</v>
      </c>
      <c r="D16" s="236"/>
      <c r="E16" s="99">
        <v>2405</v>
      </c>
    </row>
    <row r="17" spans="1:25" ht="13.15" customHeight="1">
      <c r="A17" s="24" t="s">
        <v>249</v>
      </c>
      <c r="B17" s="2" t="s">
        <v>25</v>
      </c>
      <c r="C17" s="211" t="s">
        <v>113</v>
      </c>
      <c r="D17" s="149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3" t="s">
        <v>329</v>
      </c>
      <c r="B20" s="179"/>
      <c r="C20" s="179"/>
      <c r="D20" s="179"/>
      <c r="E20" s="18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1" t="s">
        <v>3</v>
      </c>
      <c r="D21" s="202"/>
      <c r="E21" s="70" t="s">
        <v>4</v>
      </c>
    </row>
    <row r="22" spans="1:25" ht="13.5" customHeight="1">
      <c r="A22" s="29" t="s">
        <v>250</v>
      </c>
      <c r="B22" s="78" t="s">
        <v>5</v>
      </c>
      <c r="C22" s="236" t="s">
        <v>6</v>
      </c>
      <c r="D22" s="236"/>
      <c r="E22" s="99">
        <v>2405</v>
      </c>
    </row>
    <row r="23" spans="1:25" ht="13.15" customHeight="1">
      <c r="A23" s="32" t="s">
        <v>251</v>
      </c>
      <c r="B23" s="31" t="s">
        <v>25</v>
      </c>
      <c r="C23" s="137" t="s">
        <v>113</v>
      </c>
      <c r="D23" s="232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21" t="s">
        <v>252</v>
      </c>
      <c r="B29" s="148"/>
      <c r="C29" s="149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0" t="s">
        <v>8</v>
      </c>
      <c r="B31" s="148"/>
      <c r="C31" s="149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4" t="s">
        <v>11</v>
      </c>
      <c r="B36" s="195"/>
      <c r="C36" s="196"/>
    </row>
    <row r="37" spans="1:3" ht="13.5" customHeight="1">
      <c r="A37" s="197"/>
      <c r="B37" s="198"/>
      <c r="C37" s="199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30">
      <c r="A42" s="2" t="s">
        <v>341</v>
      </c>
      <c r="B42" s="2" t="s">
        <v>342</v>
      </c>
      <c r="C42" s="9">
        <v>0</v>
      </c>
    </row>
    <row r="43" spans="1:3" ht="13.5" customHeight="1">
      <c r="A43" s="2" t="s">
        <v>70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SUM(C38:C43)</f>
        <v>0</v>
      </c>
    </row>
    <row r="45" spans="1:3" ht="13.5" customHeight="1">
      <c r="A45" s="150" t="s">
        <v>17</v>
      </c>
      <c r="B45" s="148"/>
      <c r="C45" s="149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50" t="s">
        <v>50</v>
      </c>
      <c r="B49" s="168"/>
      <c r="C49" s="169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50" t="s">
        <v>22</v>
      </c>
      <c r="B54" s="168"/>
      <c r="C54" s="169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200" t="s">
        <v>54</v>
      </c>
      <c r="B57" s="201"/>
      <c r="C57" s="202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295</v>
      </c>
      <c r="B59" s="32" t="s">
        <v>296</v>
      </c>
      <c r="C59" s="33">
        <v>0</v>
      </c>
    </row>
    <row r="60" spans="1:3" ht="33" customHeight="1">
      <c r="A60" s="31" t="s">
        <v>298</v>
      </c>
      <c r="B60" s="32" t="s">
        <v>299</v>
      </c>
      <c r="C60" s="33">
        <v>0</v>
      </c>
    </row>
    <row r="61" spans="1:3" ht="33" customHeight="1">
      <c r="A61" s="31" t="s">
        <v>297</v>
      </c>
      <c r="B61" s="32" t="s">
        <v>297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206" t="s">
        <v>35</v>
      </c>
      <c r="B63" s="198"/>
      <c r="C63" s="180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81" t="s">
        <v>31</v>
      </c>
      <c r="B68" s="205"/>
      <c r="C68" s="183"/>
    </row>
    <row r="69" spans="1:3" ht="13.5" customHeight="1">
      <c r="A69" s="56" t="s">
        <v>42</v>
      </c>
      <c r="B69" s="61" t="s">
        <v>49</v>
      </c>
      <c r="C69" s="58">
        <v>600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 ht="30">
      <c r="A71" s="57" t="s">
        <v>67</v>
      </c>
      <c r="B71" s="108" t="s">
        <v>294</v>
      </c>
      <c r="C71" s="59">
        <v>35</v>
      </c>
    </row>
    <row r="72" spans="1:3" ht="13.5" customHeight="1">
      <c r="A72" s="29" t="s">
        <v>46</v>
      </c>
      <c r="B72" s="60" t="s">
        <v>306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1603</v>
      </c>
    </row>
    <row r="74" spans="1:3" ht="13.5" customHeight="1">
      <c r="A74" s="27"/>
      <c r="B74" s="52" t="s">
        <v>57</v>
      </c>
      <c r="C74" s="38">
        <f>C35+C44+C48+C53+C56+C62+C67+C73</f>
        <v>1888.5</v>
      </c>
    </row>
    <row r="75" spans="1:3" ht="13.5" customHeight="1">
      <c r="A75" s="181" t="s">
        <v>44</v>
      </c>
      <c r="B75" s="182"/>
      <c r="C75" s="183"/>
    </row>
    <row r="76" spans="1:3" ht="13.5" customHeight="1">
      <c r="A76" s="41" t="s">
        <v>47</v>
      </c>
      <c r="B76" s="37"/>
      <c r="C76" s="48">
        <v>0</v>
      </c>
    </row>
    <row r="77" spans="1:3" ht="13.5" customHeight="1">
      <c r="A77" s="103" t="s">
        <v>290</v>
      </c>
      <c r="B77" s="37"/>
      <c r="C77" s="48">
        <v>0</v>
      </c>
    </row>
    <row r="78" spans="1:3" ht="13.5" customHeight="1">
      <c r="A78" s="101" t="s">
        <v>282</v>
      </c>
      <c r="B78" s="37"/>
      <c r="C78" s="48">
        <v>1500</v>
      </c>
    </row>
    <row r="79" spans="1:3" ht="30">
      <c r="A79" s="63" t="s">
        <v>70</v>
      </c>
      <c r="B79" s="53"/>
      <c r="C79" s="48">
        <v>0</v>
      </c>
    </row>
    <row r="80" spans="1:3" ht="30">
      <c r="A80" s="77" t="s">
        <v>112</v>
      </c>
      <c r="B80" s="53"/>
      <c r="C80" s="48">
        <v>0</v>
      </c>
    </row>
    <row r="81" spans="1:8" ht="13.5" customHeight="1">
      <c r="A81" s="27"/>
      <c r="B81" s="54" t="s">
        <v>45</v>
      </c>
      <c r="C81" s="48">
        <f>SUM(C76:C80)</f>
        <v>1500</v>
      </c>
    </row>
    <row r="82" spans="1:8" ht="13.5" customHeight="1">
      <c r="A82" s="31"/>
      <c r="B82" s="39" t="s">
        <v>27</v>
      </c>
      <c r="C82" s="40">
        <f>C74</f>
        <v>1888.5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 ht="13.5" customHeight="1">
      <c r="A85" s="151" t="s">
        <v>253</v>
      </c>
      <c r="B85" s="148"/>
      <c r="C85" s="148"/>
      <c r="D85" s="148"/>
      <c r="E85" s="149"/>
    </row>
    <row r="86" spans="1:8" ht="13.5" customHeight="1">
      <c r="A86" s="157" t="s">
        <v>38</v>
      </c>
      <c r="B86" s="202"/>
      <c r="C86" s="157" t="s">
        <v>37</v>
      </c>
      <c r="D86" s="202"/>
      <c r="E86" s="42" t="s">
        <v>4</v>
      </c>
    </row>
    <row r="87" spans="1:8" ht="13.5" customHeight="1">
      <c r="A87" s="241" t="s">
        <v>73</v>
      </c>
      <c r="B87" s="241"/>
      <c r="C87" s="152" t="s">
        <v>365</v>
      </c>
      <c r="D87" s="222"/>
      <c r="E87" s="51">
        <v>500</v>
      </c>
    </row>
    <row r="88" spans="1:8" ht="13.5" customHeight="1">
      <c r="A88" s="241" t="s">
        <v>40</v>
      </c>
      <c r="B88" s="241"/>
      <c r="C88" s="225"/>
      <c r="D88" s="225"/>
      <c r="E88" s="74">
        <f>C82</f>
        <v>1888.5</v>
      </c>
    </row>
    <row r="89" spans="1:8" ht="13.5" customHeight="1">
      <c r="A89" s="72"/>
      <c r="B89" s="72"/>
      <c r="C89" s="230" t="s">
        <v>41</v>
      </c>
      <c r="D89" s="198"/>
      <c r="E89" s="73">
        <f>('October 2025 - December 2025'!E104+E12)-SUM(E87:E88)</f>
        <v>1249.0700000000033</v>
      </c>
    </row>
    <row r="90" spans="1:8" ht="13.5" customHeight="1"/>
    <row r="91" spans="1:8" ht="13.5" customHeight="1">
      <c r="A91" s="151" t="s">
        <v>262</v>
      </c>
      <c r="B91" s="148"/>
      <c r="C91" s="148"/>
      <c r="D91" s="148"/>
      <c r="E91" s="149"/>
    </row>
    <row r="92" spans="1:8" ht="13.5" customHeight="1">
      <c r="A92" s="151" t="s">
        <v>38</v>
      </c>
      <c r="B92" s="149"/>
      <c r="C92" s="151" t="s">
        <v>37</v>
      </c>
      <c r="D92" s="149"/>
      <c r="E92" s="22" t="s">
        <v>4</v>
      </c>
    </row>
    <row r="93" spans="1:8" ht="13.5" customHeight="1">
      <c r="A93" s="188" t="s">
        <v>100</v>
      </c>
      <c r="B93" s="212"/>
      <c r="C93" s="237"/>
      <c r="D93" s="238"/>
      <c r="E93" s="36">
        <f>E89</f>
        <v>1249.0700000000033</v>
      </c>
    </row>
    <row r="94" spans="1:8" ht="13.5" customHeight="1">
      <c r="A94" s="188" t="s">
        <v>73</v>
      </c>
      <c r="B94" s="189"/>
      <c r="C94" s="170" t="s">
        <v>366</v>
      </c>
      <c r="D94" s="239"/>
      <c r="E94" s="51">
        <v>500</v>
      </c>
    </row>
    <row r="95" spans="1:8" ht="13.5" customHeight="1">
      <c r="A95" s="188" t="s">
        <v>40</v>
      </c>
      <c r="B95" s="212"/>
      <c r="C95" s="165"/>
      <c r="D95" s="149"/>
      <c r="E95" s="64">
        <f>C82</f>
        <v>1888.5</v>
      </c>
    </row>
    <row r="96" spans="1:8" ht="13.5" customHeight="1">
      <c r="C96" s="175" t="s">
        <v>28</v>
      </c>
      <c r="D96" s="149"/>
      <c r="E96" s="36">
        <f>(E18+E93)-SUM(E94:E95)</f>
        <v>1265.5700000000033</v>
      </c>
    </row>
    <row r="97" spans="1:5" ht="13.5" customHeight="1">
      <c r="A97" s="23"/>
      <c r="B97" s="23"/>
      <c r="C97" s="23"/>
      <c r="D97" s="23"/>
      <c r="E97" s="23"/>
    </row>
    <row r="98" spans="1:5" ht="17.25" customHeight="1">
      <c r="A98" s="23"/>
      <c r="B98" s="23"/>
      <c r="C98" s="23"/>
      <c r="D98" s="23"/>
      <c r="E98" s="23"/>
    </row>
    <row r="99" spans="1:5" ht="13.5" customHeight="1">
      <c r="A99" s="178" t="s">
        <v>261</v>
      </c>
      <c r="B99" s="179"/>
      <c r="C99" s="179"/>
      <c r="D99" s="179"/>
      <c r="E99" s="180"/>
    </row>
    <row r="100" spans="1:5" ht="13.5" customHeight="1">
      <c r="A100" s="151" t="s">
        <v>38</v>
      </c>
      <c r="B100" s="149"/>
      <c r="C100" s="151" t="s">
        <v>37</v>
      </c>
      <c r="D100" s="149"/>
      <c r="E100" s="22" t="s">
        <v>4</v>
      </c>
    </row>
    <row r="101" spans="1:5" ht="13.5" customHeight="1">
      <c r="A101" s="188" t="s">
        <v>244</v>
      </c>
      <c r="B101" s="212"/>
      <c r="C101" s="165"/>
      <c r="D101" s="149"/>
      <c r="E101" s="36">
        <f>E96</f>
        <v>1265.5700000000033</v>
      </c>
    </row>
    <row r="102" spans="1:5" ht="13.5" customHeight="1">
      <c r="A102" s="188" t="s">
        <v>73</v>
      </c>
      <c r="B102" s="189"/>
      <c r="C102" s="170" t="s">
        <v>367</v>
      </c>
      <c r="D102" s="171"/>
      <c r="E102" s="51">
        <v>500</v>
      </c>
    </row>
    <row r="103" spans="1:5" ht="13.5" customHeight="1">
      <c r="A103" s="188" t="s">
        <v>40</v>
      </c>
      <c r="B103" s="212"/>
      <c r="C103" s="165"/>
      <c r="D103" s="149"/>
      <c r="E103" s="64">
        <f>C82</f>
        <v>1888.5</v>
      </c>
    </row>
    <row r="104" spans="1:5" ht="13.5" customHeight="1">
      <c r="C104" s="175" t="s">
        <v>28</v>
      </c>
      <c r="D104" s="149"/>
      <c r="E104" s="51">
        <f>(E24+E101)-SUM(E102:E103)</f>
        <v>1282.0700000000033</v>
      </c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</sheetData>
  <mergeCells count="51">
    <mergeCell ref="A103:B103"/>
    <mergeCell ref="C103:D103"/>
    <mergeCell ref="C104:D104"/>
    <mergeCell ref="A100:B100"/>
    <mergeCell ref="C100:D100"/>
    <mergeCell ref="A101:B101"/>
    <mergeCell ref="C101:D101"/>
    <mergeCell ref="A102:B102"/>
    <mergeCell ref="C102:D102"/>
    <mergeCell ref="A99:E99"/>
    <mergeCell ref="C89:D89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  <mergeCell ref="A86:B86"/>
    <mergeCell ref="C86:D86"/>
    <mergeCell ref="A87:B87"/>
    <mergeCell ref="C87:D87"/>
    <mergeCell ref="A88:B88"/>
    <mergeCell ref="C88:D88"/>
    <mergeCell ref="A85:E85"/>
    <mergeCell ref="C23:D23"/>
    <mergeCell ref="A29:C29"/>
    <mergeCell ref="A31:C31"/>
    <mergeCell ref="A36:C37"/>
    <mergeCell ref="A45:C45"/>
    <mergeCell ref="A49:C49"/>
    <mergeCell ref="A54:C54"/>
    <mergeCell ref="A57:C57"/>
    <mergeCell ref="A63:C63"/>
    <mergeCell ref="A68:C68"/>
    <mergeCell ref="A75:C75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69" priority="4" operator="lessThan">
      <formula>0</formula>
    </cfRule>
  </conditionalFormatting>
  <conditionalFormatting sqref="C4">
    <cfRule type="cellIs" dxfId="68" priority="3" operator="lessThan">
      <formula>0</formula>
    </cfRule>
  </conditionalFormatting>
  <conditionalFormatting sqref="E89">
    <cfRule type="cellIs" dxfId="67" priority="13" stopIfTrue="1" operator="greaterThanOrEqual">
      <formula>0</formula>
    </cfRule>
    <cfRule type="cellIs" dxfId="66" priority="14" operator="lessThan">
      <formula>0</formula>
    </cfRule>
  </conditionalFormatting>
  <conditionalFormatting sqref="E93">
    <cfRule type="cellIs" dxfId="65" priority="9" stopIfTrue="1" operator="greaterThanOrEqual">
      <formula>0</formula>
    </cfRule>
    <cfRule type="cellIs" dxfId="64" priority="10" operator="lessThan">
      <formula>0</formula>
    </cfRule>
  </conditionalFormatting>
  <conditionalFormatting sqref="E96">
    <cfRule type="cellIs" dxfId="63" priority="11" stopIfTrue="1" operator="greaterThanOrEqual">
      <formula>0</formula>
    </cfRule>
    <cfRule type="cellIs" dxfId="62" priority="12" operator="lessThan">
      <formula>0</formula>
    </cfRule>
  </conditionalFormatting>
  <conditionalFormatting sqref="E101">
    <cfRule type="cellIs" dxfId="61" priority="7" stopIfTrue="1" operator="greaterThanOrEqual">
      <formula>0</formula>
    </cfRule>
    <cfRule type="cellIs" dxfId="60" priority="8" operator="lessThan">
      <formula>0</formula>
    </cfRule>
  </conditionalFormatting>
  <conditionalFormatting sqref="E104">
    <cfRule type="cellIs" dxfId="59" priority="5" stopIfTrue="1" operator="greaterThanOrEqual">
      <formula>0</formula>
    </cfRule>
    <cfRule type="cellIs" dxfId="58" priority="6" operator="lessThan">
      <formula>0</formula>
    </cfRule>
  </conditionalFormatting>
  <conditionalFormatting sqref="C5">
    <cfRule type="cellIs" dxfId="57" priority="1" operator="lessThanOrEqual">
      <formula>0</formula>
    </cfRule>
    <cfRule type="cellIs" dxfId="56" priority="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7"/>
  <sheetViews>
    <sheetView workbookViewId="0">
      <selection activeCell="D43" sqref="D4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2" t="s">
        <v>267</v>
      </c>
      <c r="B1" s="162"/>
      <c r="C1" s="162"/>
      <c r="D1" s="162"/>
      <c r="E1" s="162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2026 - March 2026'!E104</f>
        <v>1282.0700000000033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1282.0700000000033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2026 - March 2026'!C5)-SUM(E87,E94,E102)</f>
        <v>4000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3" t="s">
        <v>330</v>
      </c>
      <c r="B8" s="179"/>
      <c r="C8" s="179"/>
      <c r="D8" s="179"/>
      <c r="E8" s="18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4" t="s">
        <v>3</v>
      </c>
      <c r="D9" s="149"/>
      <c r="E9" s="16" t="s">
        <v>4</v>
      </c>
    </row>
    <row r="10" spans="1:25" ht="13.5" customHeight="1">
      <c r="A10" s="29" t="s">
        <v>265</v>
      </c>
      <c r="B10" s="78" t="s">
        <v>5</v>
      </c>
      <c r="C10" s="236" t="s">
        <v>6</v>
      </c>
      <c r="D10" s="236"/>
      <c r="E10" s="99">
        <v>2405</v>
      </c>
    </row>
    <row r="11" spans="1:25" ht="13.5" customHeight="1">
      <c r="A11" s="24" t="s">
        <v>266</v>
      </c>
      <c r="B11" s="2" t="s">
        <v>25</v>
      </c>
      <c r="C11" s="211" t="s">
        <v>113</v>
      </c>
      <c r="D11" s="212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3" t="s">
        <v>331</v>
      </c>
      <c r="B14" s="179"/>
      <c r="C14" s="179"/>
      <c r="D14" s="179"/>
      <c r="E14" s="18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4" t="s">
        <v>3</v>
      </c>
      <c r="D15" s="149"/>
      <c r="E15" s="16" t="s">
        <v>4</v>
      </c>
    </row>
    <row r="16" spans="1:25" ht="13.5" customHeight="1">
      <c r="A16" s="29" t="s">
        <v>271</v>
      </c>
      <c r="B16" s="78" t="s">
        <v>5</v>
      </c>
      <c r="C16" s="236" t="s">
        <v>6</v>
      </c>
      <c r="D16" s="236"/>
      <c r="E16" s="99">
        <v>2405</v>
      </c>
    </row>
    <row r="17" spans="1:25" ht="13.15" customHeight="1">
      <c r="A17" s="24" t="s">
        <v>272</v>
      </c>
      <c r="B17" s="2" t="s">
        <v>25</v>
      </c>
      <c r="C17" s="211" t="s">
        <v>113</v>
      </c>
      <c r="D17" s="149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3" t="s">
        <v>332</v>
      </c>
      <c r="B20" s="179"/>
      <c r="C20" s="179"/>
      <c r="D20" s="179"/>
      <c r="E20" s="18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1" t="s">
        <v>3</v>
      </c>
      <c r="D21" s="202"/>
      <c r="E21" s="70" t="s">
        <v>4</v>
      </c>
    </row>
    <row r="22" spans="1:25" ht="13.5" customHeight="1">
      <c r="A22" s="29" t="s">
        <v>268</v>
      </c>
      <c r="B22" s="78" t="s">
        <v>5</v>
      </c>
      <c r="C22" s="236" t="s">
        <v>6</v>
      </c>
      <c r="D22" s="236"/>
      <c r="E22" s="99">
        <v>2405</v>
      </c>
    </row>
    <row r="23" spans="1:25" ht="13.15" customHeight="1">
      <c r="A23" s="32" t="s">
        <v>269</v>
      </c>
      <c r="B23" s="31" t="s">
        <v>25</v>
      </c>
      <c r="C23" s="137" t="s">
        <v>113</v>
      </c>
      <c r="D23" s="232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21" t="s">
        <v>270</v>
      </c>
      <c r="B29" s="148"/>
      <c r="C29" s="149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0" t="s">
        <v>8</v>
      </c>
      <c r="B31" s="148"/>
      <c r="C31" s="149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4" t="s">
        <v>11</v>
      </c>
      <c r="B36" s="195"/>
      <c r="C36" s="196"/>
    </row>
    <row r="37" spans="1:3" ht="13.5" customHeight="1">
      <c r="A37" s="197"/>
      <c r="B37" s="198"/>
      <c r="C37" s="199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30">
      <c r="A42" s="2" t="s">
        <v>341</v>
      </c>
      <c r="B42" s="2" t="s">
        <v>342</v>
      </c>
      <c r="C42" s="9">
        <v>0</v>
      </c>
    </row>
    <row r="43" spans="1:3" ht="13.5" customHeight="1">
      <c r="A43" s="2" t="s">
        <v>70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SUM(C38:C43)</f>
        <v>0</v>
      </c>
    </row>
    <row r="45" spans="1:3" ht="13.5" customHeight="1">
      <c r="A45" s="150" t="s">
        <v>17</v>
      </c>
      <c r="B45" s="148"/>
      <c r="C45" s="149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50" t="s">
        <v>50</v>
      </c>
      <c r="B49" s="168"/>
      <c r="C49" s="169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50" t="s">
        <v>22</v>
      </c>
      <c r="B54" s="168"/>
      <c r="C54" s="169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200" t="s">
        <v>54</v>
      </c>
      <c r="B57" s="201"/>
      <c r="C57" s="202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295</v>
      </c>
      <c r="B59" s="32" t="s">
        <v>296</v>
      </c>
      <c r="C59" s="33">
        <v>0</v>
      </c>
    </row>
    <row r="60" spans="1:3" ht="33" customHeight="1">
      <c r="A60" s="31" t="s">
        <v>298</v>
      </c>
      <c r="B60" s="32" t="s">
        <v>299</v>
      </c>
      <c r="C60" s="33">
        <v>0</v>
      </c>
    </row>
    <row r="61" spans="1:3" ht="33" customHeight="1">
      <c r="A61" s="31" t="s">
        <v>297</v>
      </c>
      <c r="B61" s="32" t="s">
        <v>297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206" t="s">
        <v>35</v>
      </c>
      <c r="B63" s="198"/>
      <c r="C63" s="180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81" t="s">
        <v>31</v>
      </c>
      <c r="B68" s="205"/>
      <c r="C68" s="183"/>
    </row>
    <row r="69" spans="1:3" ht="13.5" customHeight="1">
      <c r="A69" s="56" t="s">
        <v>42</v>
      </c>
      <c r="B69" s="61" t="s">
        <v>49</v>
      </c>
      <c r="C69" s="58">
        <v>600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 ht="30">
      <c r="A71" s="57" t="s">
        <v>67</v>
      </c>
      <c r="B71" s="108" t="s">
        <v>294</v>
      </c>
      <c r="C71" s="59">
        <v>35</v>
      </c>
    </row>
    <row r="72" spans="1:3" ht="13.5" customHeight="1">
      <c r="A72" s="29" t="s">
        <v>46</v>
      </c>
      <c r="B72" s="60" t="s">
        <v>306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1603</v>
      </c>
    </row>
    <row r="74" spans="1:3" ht="13.5" customHeight="1">
      <c r="A74" s="27"/>
      <c r="B74" s="52" t="s">
        <v>57</v>
      </c>
      <c r="C74" s="38">
        <f>C35+C44+C48+C53+C56+C62+C67+C73</f>
        <v>1888.5</v>
      </c>
    </row>
    <row r="75" spans="1:3" ht="13.5" customHeight="1">
      <c r="A75" s="181" t="s">
        <v>44</v>
      </c>
      <c r="B75" s="182"/>
      <c r="C75" s="183"/>
    </row>
    <row r="76" spans="1:3" ht="13.5" customHeight="1">
      <c r="A76" s="41" t="s">
        <v>47</v>
      </c>
      <c r="B76" s="37"/>
      <c r="C76" s="48">
        <v>0</v>
      </c>
    </row>
    <row r="77" spans="1:3" ht="13.5" customHeight="1">
      <c r="A77" s="103" t="s">
        <v>290</v>
      </c>
      <c r="B77" s="37"/>
      <c r="C77" s="48">
        <v>0</v>
      </c>
    </row>
    <row r="78" spans="1:3" ht="13.5" customHeight="1">
      <c r="A78" s="101" t="s">
        <v>282</v>
      </c>
      <c r="B78" s="37"/>
      <c r="C78" s="48">
        <v>1500</v>
      </c>
    </row>
    <row r="79" spans="1:3" ht="30">
      <c r="A79" s="63" t="s">
        <v>70</v>
      </c>
      <c r="B79" s="53"/>
      <c r="C79" s="48">
        <v>0</v>
      </c>
    </row>
    <row r="80" spans="1:3" ht="30">
      <c r="A80" s="77" t="s">
        <v>112</v>
      </c>
      <c r="B80" s="53"/>
      <c r="C80" s="48">
        <v>0</v>
      </c>
    </row>
    <row r="81" spans="1:8" ht="13.5" customHeight="1">
      <c r="A81" s="27"/>
      <c r="B81" s="54" t="s">
        <v>45</v>
      </c>
      <c r="C81" s="48">
        <f>SUM(C76:C80)</f>
        <v>1500</v>
      </c>
    </row>
    <row r="82" spans="1:8" ht="13.5" customHeight="1">
      <c r="A82" s="31"/>
      <c r="B82" s="39" t="s">
        <v>27</v>
      </c>
      <c r="C82" s="40">
        <f>C74</f>
        <v>1888.5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 ht="13.5" customHeight="1">
      <c r="A85" s="151" t="s">
        <v>273</v>
      </c>
      <c r="B85" s="148"/>
      <c r="C85" s="148"/>
      <c r="D85" s="148"/>
      <c r="E85" s="149"/>
    </row>
    <row r="86" spans="1:8" ht="13.5" customHeight="1">
      <c r="A86" s="157" t="s">
        <v>38</v>
      </c>
      <c r="B86" s="202"/>
      <c r="C86" s="157" t="s">
        <v>37</v>
      </c>
      <c r="D86" s="202"/>
      <c r="E86" s="42" t="s">
        <v>4</v>
      </c>
    </row>
    <row r="87" spans="1:8" ht="13.5" customHeight="1">
      <c r="A87" s="241" t="s">
        <v>73</v>
      </c>
      <c r="B87" s="241"/>
      <c r="C87" s="152" t="s">
        <v>368</v>
      </c>
      <c r="D87" s="222"/>
      <c r="E87" s="51">
        <v>500</v>
      </c>
    </row>
    <row r="88" spans="1:8" ht="13.5" customHeight="1">
      <c r="A88" s="241" t="s">
        <v>40</v>
      </c>
      <c r="B88" s="241"/>
      <c r="C88" s="225"/>
      <c r="D88" s="225"/>
      <c r="E88" s="74">
        <f>C82</f>
        <v>1888.5</v>
      </c>
    </row>
    <row r="89" spans="1:8" ht="13.5" customHeight="1">
      <c r="A89" s="72"/>
      <c r="B89" s="72"/>
      <c r="C89" s="230" t="s">
        <v>41</v>
      </c>
      <c r="D89" s="198"/>
      <c r="E89" s="73">
        <f>('January 2026 - March 2026'!E104+E12)-SUM(E87:E88)</f>
        <v>1298.5700000000033</v>
      </c>
    </row>
    <row r="90" spans="1:8" ht="13.5" customHeight="1"/>
    <row r="91" spans="1:8" ht="13.5" customHeight="1">
      <c r="A91" s="151" t="s">
        <v>274</v>
      </c>
      <c r="B91" s="148"/>
      <c r="C91" s="148"/>
      <c r="D91" s="148"/>
      <c r="E91" s="149"/>
    </row>
    <row r="92" spans="1:8" ht="13.5" customHeight="1">
      <c r="A92" s="151" t="s">
        <v>38</v>
      </c>
      <c r="B92" s="149"/>
      <c r="C92" s="151" t="s">
        <v>37</v>
      </c>
      <c r="D92" s="149"/>
      <c r="E92" s="22" t="s">
        <v>4</v>
      </c>
    </row>
    <row r="93" spans="1:8" ht="13.5" customHeight="1">
      <c r="A93" s="188" t="s">
        <v>98</v>
      </c>
      <c r="B93" s="212"/>
      <c r="C93" s="237"/>
      <c r="D93" s="238"/>
      <c r="E93" s="36">
        <f>E89</f>
        <v>1298.5700000000033</v>
      </c>
    </row>
    <row r="94" spans="1:8" ht="13.5" customHeight="1">
      <c r="A94" s="188" t="s">
        <v>73</v>
      </c>
      <c r="B94" s="189"/>
      <c r="C94" s="170" t="s">
        <v>369</v>
      </c>
      <c r="D94" s="239"/>
      <c r="E94" s="51">
        <v>500</v>
      </c>
    </row>
    <row r="95" spans="1:8" ht="13.5" customHeight="1">
      <c r="A95" s="188" t="s">
        <v>40</v>
      </c>
      <c r="B95" s="212"/>
      <c r="C95" s="165"/>
      <c r="D95" s="149"/>
      <c r="E95" s="64">
        <f>C82</f>
        <v>1888.5</v>
      </c>
    </row>
    <row r="96" spans="1:8" ht="13.5" customHeight="1">
      <c r="C96" s="175" t="s">
        <v>28</v>
      </c>
      <c r="D96" s="149"/>
      <c r="E96" s="36">
        <f>(E18+E93)-SUM(E94:E95)</f>
        <v>1315.0700000000033</v>
      </c>
    </row>
    <row r="97" spans="1:5" ht="13.5" customHeight="1">
      <c r="A97" s="23"/>
      <c r="B97" s="23"/>
      <c r="C97" s="23"/>
      <c r="D97" s="23"/>
      <c r="E97" s="23"/>
    </row>
    <row r="98" spans="1:5" ht="17.25" customHeight="1">
      <c r="A98" s="23"/>
      <c r="B98" s="23"/>
      <c r="C98" s="23"/>
      <c r="D98" s="23"/>
      <c r="E98" s="23"/>
    </row>
    <row r="99" spans="1:5" ht="13.5" customHeight="1">
      <c r="A99" s="178" t="s">
        <v>275</v>
      </c>
      <c r="B99" s="179"/>
      <c r="C99" s="179"/>
      <c r="D99" s="179"/>
      <c r="E99" s="180"/>
    </row>
    <row r="100" spans="1:5" ht="13.5" customHeight="1">
      <c r="A100" s="151" t="s">
        <v>38</v>
      </c>
      <c r="B100" s="149"/>
      <c r="C100" s="151" t="s">
        <v>37</v>
      </c>
      <c r="D100" s="149"/>
      <c r="E100" s="22" t="s">
        <v>4</v>
      </c>
    </row>
    <row r="101" spans="1:5" ht="13.5" customHeight="1">
      <c r="A101" s="188" t="s">
        <v>244</v>
      </c>
      <c r="B101" s="212"/>
      <c r="C101" s="165"/>
      <c r="D101" s="149"/>
      <c r="E101" s="36">
        <f>E96</f>
        <v>1315.0700000000033</v>
      </c>
    </row>
    <row r="102" spans="1:5" ht="13.5" customHeight="1">
      <c r="A102" s="188" t="s">
        <v>73</v>
      </c>
      <c r="B102" s="189"/>
      <c r="C102" s="170" t="s">
        <v>370</v>
      </c>
      <c r="D102" s="171"/>
      <c r="E102" s="51">
        <v>500</v>
      </c>
    </row>
    <row r="103" spans="1:5" ht="13.5" customHeight="1">
      <c r="A103" s="188" t="s">
        <v>40</v>
      </c>
      <c r="B103" s="212"/>
      <c r="C103" s="165"/>
      <c r="D103" s="149"/>
      <c r="E103" s="64">
        <f>C82</f>
        <v>1888.5</v>
      </c>
    </row>
    <row r="104" spans="1:5" ht="13.5" customHeight="1">
      <c r="C104" s="175" t="s">
        <v>28</v>
      </c>
      <c r="D104" s="149"/>
      <c r="E104" s="51">
        <f>(E24+E101)-SUM(E102:E103)</f>
        <v>1331.5700000000033</v>
      </c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</sheetData>
  <mergeCells count="51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5:E85"/>
    <mergeCell ref="C23:D23"/>
    <mergeCell ref="A29:C29"/>
    <mergeCell ref="A31:C31"/>
    <mergeCell ref="A36:C37"/>
    <mergeCell ref="A45:C45"/>
    <mergeCell ref="A49:C49"/>
    <mergeCell ref="A54:C54"/>
    <mergeCell ref="A57:C57"/>
    <mergeCell ref="A63:C63"/>
    <mergeCell ref="A68:C68"/>
    <mergeCell ref="A75:C75"/>
    <mergeCell ref="A86:B86"/>
    <mergeCell ref="C86:D86"/>
    <mergeCell ref="A87:B87"/>
    <mergeCell ref="C87:D87"/>
    <mergeCell ref="A88:B88"/>
    <mergeCell ref="C88:D88"/>
    <mergeCell ref="A99:E99"/>
    <mergeCell ref="C89:D89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  <mergeCell ref="A103:B103"/>
    <mergeCell ref="C103:D103"/>
    <mergeCell ref="C104:D104"/>
    <mergeCell ref="A100:B100"/>
    <mergeCell ref="C100:D100"/>
    <mergeCell ref="A101:B101"/>
    <mergeCell ref="C101:D101"/>
    <mergeCell ref="A102:B102"/>
    <mergeCell ref="C102:D102"/>
  </mergeCells>
  <conditionalFormatting sqref="C3">
    <cfRule type="cellIs" dxfId="55" priority="4" operator="lessThan">
      <formula>0</formula>
    </cfRule>
  </conditionalFormatting>
  <conditionalFormatting sqref="C4">
    <cfRule type="cellIs" dxfId="54" priority="3" operator="lessThan">
      <formula>0</formula>
    </cfRule>
  </conditionalFormatting>
  <conditionalFormatting sqref="E89">
    <cfRule type="cellIs" dxfId="53" priority="13" stopIfTrue="1" operator="greaterThanOrEqual">
      <formula>0</formula>
    </cfRule>
    <cfRule type="cellIs" dxfId="52" priority="14" operator="lessThan">
      <formula>0</formula>
    </cfRule>
  </conditionalFormatting>
  <conditionalFormatting sqref="E93">
    <cfRule type="cellIs" dxfId="51" priority="9" stopIfTrue="1" operator="greaterThanOrEqual">
      <formula>0</formula>
    </cfRule>
    <cfRule type="cellIs" dxfId="50" priority="10" operator="lessThan">
      <formula>0</formula>
    </cfRule>
  </conditionalFormatting>
  <conditionalFormatting sqref="E96">
    <cfRule type="cellIs" dxfId="49" priority="11" stopIfTrue="1" operator="greaterThanOrEqual">
      <formula>0</formula>
    </cfRule>
    <cfRule type="cellIs" dxfId="48" priority="12" operator="lessThan">
      <formula>0</formula>
    </cfRule>
  </conditionalFormatting>
  <conditionalFormatting sqref="E101">
    <cfRule type="cellIs" dxfId="47" priority="7" stopIfTrue="1" operator="greaterThanOrEqual">
      <formula>0</formula>
    </cfRule>
    <cfRule type="cellIs" dxfId="46" priority="8" operator="lessThan">
      <formula>0</formula>
    </cfRule>
  </conditionalFormatting>
  <conditionalFormatting sqref="E104">
    <cfRule type="cellIs" dxfId="45" priority="5" stopIfTrue="1" operator="greaterThanOrEqual">
      <formula>0</formula>
    </cfRule>
    <cfRule type="cellIs" dxfId="44" priority="6" operator="lessThan">
      <formula>0</formula>
    </cfRule>
  </conditionalFormatting>
  <conditionalFormatting sqref="C5">
    <cfRule type="cellIs" dxfId="43" priority="1" operator="lessThanOrEqual">
      <formula>0</formula>
    </cfRule>
    <cfRule type="cellIs" dxfId="42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2024-09-04T16:26:39Z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