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patel\Documents\Msc_AA_2nd_sem\1st_module\project\data\"/>
    </mc:Choice>
  </mc:AlternateContent>
  <xr:revisionPtr revIDLastSave="0" documentId="13_ncr:1_{D582FE96-629C-4218-A983-D6C2E277FA46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Sheet5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5" l="1"/>
  <c r="A34" i="5"/>
  <c r="F33" i="5"/>
  <c r="E33" i="5"/>
  <c r="B33" i="5"/>
  <c r="F32" i="5"/>
  <c r="E32" i="5"/>
  <c r="B32" i="5"/>
  <c r="F31" i="5"/>
  <c r="E31" i="5"/>
  <c r="B31" i="5"/>
  <c r="F30" i="5"/>
  <c r="E30" i="5"/>
  <c r="B30" i="5"/>
  <c r="F29" i="5"/>
  <c r="E29" i="5"/>
  <c r="B29" i="5"/>
  <c r="F28" i="5"/>
  <c r="E28" i="5"/>
  <c r="B28" i="5"/>
  <c r="F27" i="5"/>
  <c r="E27" i="5"/>
  <c r="B27" i="5"/>
  <c r="F26" i="5"/>
  <c r="E26" i="5"/>
  <c r="B26" i="5"/>
  <c r="F25" i="5"/>
  <c r="E25" i="5"/>
  <c r="B25" i="5"/>
  <c r="F24" i="5"/>
  <c r="E24" i="5"/>
  <c r="B24" i="5"/>
  <c r="F23" i="5"/>
  <c r="E23" i="5"/>
  <c r="B23" i="5"/>
  <c r="F22" i="5"/>
  <c r="E22" i="5"/>
  <c r="B22" i="5"/>
  <c r="F21" i="5"/>
  <c r="E21" i="5"/>
  <c r="B21" i="5"/>
  <c r="F20" i="5"/>
  <c r="E20" i="5"/>
  <c r="B20" i="5"/>
  <c r="F19" i="5"/>
  <c r="E19" i="5"/>
  <c r="B19" i="5"/>
  <c r="F18" i="5"/>
  <c r="E18" i="5"/>
  <c r="B18" i="5"/>
  <c r="F17" i="5"/>
  <c r="E17" i="5"/>
  <c r="B17" i="5"/>
  <c r="F16" i="5"/>
  <c r="E16" i="5"/>
  <c r="B16" i="5"/>
  <c r="F15" i="5"/>
  <c r="E15" i="5"/>
  <c r="B15" i="5"/>
  <c r="F14" i="5"/>
  <c r="E14" i="5"/>
  <c r="B14" i="5"/>
  <c r="F13" i="5"/>
  <c r="E13" i="5"/>
  <c r="B13" i="5"/>
  <c r="F12" i="5"/>
  <c r="E12" i="5"/>
  <c r="B12" i="5"/>
  <c r="F11" i="5"/>
  <c r="E11" i="5"/>
  <c r="B11" i="5"/>
  <c r="F10" i="5"/>
  <c r="E10" i="5"/>
  <c r="B10" i="5"/>
  <c r="F9" i="5"/>
  <c r="E9" i="5"/>
  <c r="B9" i="5"/>
  <c r="F8" i="5"/>
  <c r="E8" i="5"/>
  <c r="B8" i="5"/>
  <c r="F7" i="5"/>
  <c r="E7" i="5"/>
  <c r="B7" i="5"/>
  <c r="F6" i="5"/>
  <c r="E6" i="5"/>
  <c r="B6" i="5"/>
  <c r="F5" i="5"/>
  <c r="E5" i="5"/>
  <c r="B5" i="5"/>
  <c r="F4" i="5"/>
  <c r="E4" i="5"/>
  <c r="B4" i="5"/>
  <c r="F3" i="5"/>
  <c r="E3" i="5"/>
  <c r="B3" i="5"/>
  <c r="F2" i="5"/>
  <c r="E2" i="5"/>
  <c r="B2" i="5"/>
  <c r="F1" i="5"/>
  <c r="E1" i="5"/>
  <c r="B1" i="5"/>
  <c r="A1" i="5"/>
</calcChain>
</file>

<file path=xl/sharedStrings.xml><?xml version="1.0" encoding="utf-8"?>
<sst xmlns="http://schemas.openxmlformats.org/spreadsheetml/2006/main" count="2" uniqueCount="2">
  <si>
    <t xml:space="preserve">Redshift
</t>
  </si>
  <si>
    <t>Light Years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</si>
</sst>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A06E4-262D-4F09-906F-1D1ABB7EA3DB}">
  <dimension ref="A1:F34"/>
  <sheetViews>
    <sheetView tabSelected="1" workbookViewId="0">
      <selection activeCell="C6" sqref="C6"/>
    </sheetView>
  </sheetViews>
  <sheetFormatPr defaultColWidth="12.6640625" defaultRowHeight="13.2" x14ac:dyDescent="0.25"/>
  <cols>
    <col min="2" max="2" width="20.44140625" customWidth="1"/>
    <col min="3" max="3" width="8.88671875"/>
    <col min="4" max="4" width="25.44140625" customWidth="1"/>
    <col min="5" max="5" width="28" customWidth="1"/>
  </cols>
  <sheetData>
    <row r="1" spans="1:6" ht="26.4" x14ac:dyDescent="0.25">
      <c r="A1" s="1" t="str">
        <f ca="1">IFERROR(__xludf.DUMMYFUNCTION("IMPORTHTML(""https://en.wikipedia.org/wiki/List_of_the_most_distant_astronomical_objects"",""table"",1)"),"Image")</f>
        <v>Image</v>
      </c>
      <c r="B1" s="1" t="str">
        <f ca="1">IFERROR(__xludf.DUMMYFUNCTION("""COMPUTED_VALUE"""),"Name")</f>
        <v>Name</v>
      </c>
      <c r="C1" s="2" t="s">
        <v>0</v>
      </c>
      <c r="D1" t="s">
        <v>1</v>
      </c>
      <c r="E1" s="1" t="str">
        <f ca="1">IFERROR(__xludf.DUMMYFUNCTION("""COMPUTED_VALUE"""),"Type")</f>
        <v>Type</v>
      </c>
      <c r="F1" s="1" t="str">
        <f ca="1">IFERROR(__xludf.DUMMYFUNCTION("""COMPUTED_VALUE"""),"Notes")</f>
        <v>Notes</v>
      </c>
    </row>
    <row r="2" spans="1:6" x14ac:dyDescent="0.25">
      <c r="A2" s="1"/>
      <c r="B2" s="1" t="str">
        <f ca="1">IFERROR(__xludf.DUMMYFUNCTION("""COMPUTED_VALUE"""),"JADES-GS-z13-0")</f>
        <v>JADES-GS-z13-0</v>
      </c>
      <c r="C2">
        <v>13.2</v>
      </c>
      <c r="D2">
        <v>13.576000000000001</v>
      </c>
      <c r="E2" s="1" t="str">
        <f ca="1">IFERROR(__xludf.DUMMYFUNCTION("""COMPUTED_VALUE"""),"Galaxy")</f>
        <v>Galaxy</v>
      </c>
      <c r="F2" s="1" t="str">
        <f ca="1">IFERROR(__xludf.DUMMYFUNCTION("""COMPUTED_VALUE"""),"Lyman-break galaxy, detection of the Lyman break with JWST/NIRSpec, not yet 
been through the peer-review process[6]")</f>
        <v>Lyman-break galaxy, detection of the Lyman break with JWST/NIRSpec, not yet 
been through the peer-review process[6]</v>
      </c>
    </row>
    <row r="3" spans="1:6" x14ac:dyDescent="0.25">
      <c r="A3" s="1"/>
      <c r="B3" s="1" t="str">
        <f ca="1">IFERROR(__xludf.DUMMYFUNCTION("""COMPUTED_VALUE"""),"JADES-GS-z12-0")</f>
        <v>JADES-GS-z12-0</v>
      </c>
      <c r="C3">
        <v>12.63</v>
      </c>
      <c r="D3">
        <v>13.555999999999999</v>
      </c>
      <c r="E3" s="1" t="str">
        <f ca="1">IFERROR(__xludf.DUMMYFUNCTION("""COMPUTED_VALUE"""),"Galaxy")</f>
        <v>Galaxy</v>
      </c>
      <c r="F3" s="1" t="str">
        <f ca="1">IFERROR(__xludf.DUMMYFUNCTION("""COMPUTED_VALUE"""),"Lyman-break galaxy, detection of the Lyman break with JWST/NIRSpec, not yet 
been through the peer-review process[6]")</f>
        <v>Lyman-break galaxy, detection of the Lyman break with JWST/NIRSpec, not yet 
been through the peer-review process[6]</v>
      </c>
    </row>
    <row r="4" spans="1:6" x14ac:dyDescent="0.25">
      <c r="A4" s="1"/>
      <c r="B4" s="1" t="str">
        <f ca="1">IFERROR(__xludf.DUMMYFUNCTION("""COMPUTED_VALUE"""),"JADES-GS-z11-0")</f>
        <v>JADES-GS-z11-0</v>
      </c>
      <c r="C4">
        <v>11.58</v>
      </c>
      <c r="D4">
        <v>13.512</v>
      </c>
      <c r="E4" s="1" t="str">
        <f ca="1">IFERROR(__xludf.DUMMYFUNCTION("""COMPUTED_VALUE"""),"Galaxy")</f>
        <v>Galaxy</v>
      </c>
      <c r="F4" s="1" t="str">
        <f ca="1">IFERROR(__xludf.DUMMYFUNCTION("""COMPUTED_VALUE"""),"Lyman-break galaxy, detection of the Lyman break with JWST/NIRSpec, not yet 
been through the peer-review process[6]")</f>
        <v>Lyman-break galaxy, detection of the Lyman break with JWST/NIRSpec, not yet 
been through the peer-review process[6]</v>
      </c>
    </row>
    <row r="5" spans="1:6" x14ac:dyDescent="0.25">
      <c r="A5" s="1"/>
      <c r="B5" s="1" t="str">
        <f ca="1">IFERROR(__xludf.DUMMYFUNCTION("""COMPUTED_VALUE"""),"GN-z11")</f>
        <v>GN-z11</v>
      </c>
      <c r="C5">
        <v>10.95</v>
      </c>
      <c r="D5">
        <v>13.481</v>
      </c>
      <c r="E5" s="1" t="str">
        <f ca="1">IFERROR(__xludf.DUMMYFUNCTION("""COMPUTED_VALUE"""),"Galaxy")</f>
        <v>Galaxy</v>
      </c>
      <c r="F5" s="1" t="str">
        <f ca="1">IFERROR(__xludf.DUMMYFUNCTION("""COMPUTED_VALUE"""),"Lyman-break galaxy; detection of the Lyman break with HST at 5.5σ[7] and 
carbon emission lines with Keck/MOSFIRE at 5.3σ[8]")</f>
        <v>Lyman-break galaxy; detection of the Lyman break with HST at 5.5σ[7] and 
carbon emission lines with Keck/MOSFIRE at 5.3σ[8]</v>
      </c>
    </row>
    <row r="6" spans="1:6" x14ac:dyDescent="0.25">
      <c r="A6" s="1"/>
      <c r="B6" s="1" t="str">
        <f ca="1">IFERROR(__xludf.DUMMYFUNCTION("""COMPUTED_VALUE"""),"UDFj-39546284")</f>
        <v>UDFj-39546284</v>
      </c>
      <c r="C6">
        <v>10.38</v>
      </c>
      <c r="D6">
        <v>13.449</v>
      </c>
      <c r="E6" s="1" t="str">
        <f ca="1">IFERROR(__xludf.DUMMYFUNCTION("""COMPUTED_VALUE"""),"Galaxy")</f>
        <v>Galaxy</v>
      </c>
      <c r="F6" s="1" t="str">
        <f ca="1">IFERROR(__xludf.DUMMYFUNCTION("""COMPUTED_VALUE"""),"Lyman-break galaxy, detection of the Lyman break with JWST/NIRSpec, not yet 
been through the peer-review process[6]")</f>
        <v>Lyman-break galaxy, detection of the Lyman break with JWST/NIRSpec, not yet 
been through the peer-review process[6]</v>
      </c>
    </row>
    <row r="7" spans="1:6" x14ac:dyDescent="0.25">
      <c r="A7" s="1"/>
      <c r="B7" s="1" t="str">
        <f ca="1">IFERROR(__xludf.DUMMYFUNCTION("""COMPUTED_VALUE"""),"JD1")</f>
        <v>JD1</v>
      </c>
      <c r="C7">
        <v>9.7560000000000002</v>
      </c>
      <c r="D7">
        <v>13.409000000000001</v>
      </c>
      <c r="E7" s="1" t="str">
        <f ca="1">IFERROR(__xludf.DUMMYFUNCTION("""COMPUTED_VALUE"""),"Galaxy")</f>
        <v>Galaxy</v>
      </c>
      <c r="F7" s="1" t="str">
        <f ca="1">IFERROR(__xludf.DUMMYFUNCTION("""COMPUTED_VALUE"""),"Lyman-break galaxy, detection of the Lyman break with JWST/NIRSpec, not yet 
been through the peer-review process[9]")</f>
        <v>Lyman-break galaxy, detection of the Lyman break with JWST/NIRSpec, not yet 
been through the peer-review process[9]</v>
      </c>
    </row>
    <row r="8" spans="1:6" x14ac:dyDescent="0.25">
      <c r="A8" s="1"/>
      <c r="B8" s="1" t="str">
        <f ca="1">IFERROR(__xludf.DUMMYFUNCTION("""COMPUTED_VALUE"""),"MACS1149-JD1")</f>
        <v>MACS1149-JD1</v>
      </c>
      <c r="C8">
        <v>9.109</v>
      </c>
      <c r="D8">
        <v>13.361000000000001</v>
      </c>
      <c r="E8" s="1" t="str">
        <f ca="1">IFERROR(__xludf.DUMMYFUNCTION("""COMPUTED_VALUE"""),"Galaxy")</f>
        <v>Galaxy</v>
      </c>
      <c r="F8" s="1" t="str">
        <f ca="1">IFERROR(__xludf.DUMMYFUNCTION("""COMPUTED_VALUE"""),"Detection of hydrogen emission line with the VLT, and oxygen line with ALMA
[10]")</f>
        <v>Detection of hydrogen emission line with the VLT, and oxygen line with ALMA
[10]</v>
      </c>
    </row>
    <row r="9" spans="1:6" x14ac:dyDescent="0.25">
      <c r="A9" s="1"/>
      <c r="B9" s="1" t="str">
        <f ca="1">IFERROR(__xludf.DUMMYFUNCTION("""COMPUTED_VALUE"""),"EGSY8p7")</f>
        <v>EGSY8p7</v>
      </c>
      <c r="C9">
        <v>8.6829999999999998</v>
      </c>
      <c r="D9">
        <v>13.324999999999999</v>
      </c>
      <c r="E9" s="1" t="str">
        <f ca="1">IFERROR(__xludf.DUMMYFUNCTION("""COMPUTED_VALUE"""),"Galaxy")</f>
        <v>Galaxy</v>
      </c>
      <c r="F9" s="1" t="str">
        <f ca="1">IFERROR(__xludf.DUMMYFUNCTION("""COMPUTED_VALUE"""),"Lyman-alpha emitter; detection of Lyman-alpha with Keck/MOSFIRE at 7.5σ 
confidence[11]")</f>
        <v>Lyman-alpha emitter; detection of Lyman-alpha with Keck/MOSFIRE at 7.5σ 
confidence[11]</v>
      </c>
    </row>
    <row r="10" spans="1:6" x14ac:dyDescent="0.25">
      <c r="A10" s="1"/>
      <c r="B10" s="1" t="str">
        <f ca="1">IFERROR(__xludf.DUMMYFUNCTION("""COMPUTED_VALUE"""),"SMACS-4590")</f>
        <v>SMACS-4590</v>
      </c>
      <c r="C10">
        <v>8.4960000000000004</v>
      </c>
      <c r="D10">
        <v>13.308</v>
      </c>
      <c r="E10" s="1" t="str">
        <f ca="1">IFERROR(__xludf.DUMMYFUNCTION("""COMPUTED_VALUE"""),"Galaxy")</f>
        <v>Galaxy</v>
      </c>
      <c r="F10" s="1" t="str">
        <f ca="1">IFERROR(__xludf.DUMMYFUNCTION("""COMPUTED_VALUE"""),"Detection of hydrogen, oxygen, and neon emission lines with JWST/NIRSpec[12]
[13][14][15]")</f>
        <v>Detection of hydrogen, oxygen, and neon emission lines with JWST/NIRSpec[12]
[13][14][15]</v>
      </c>
    </row>
    <row r="11" spans="1:6" x14ac:dyDescent="0.25">
      <c r="A11" s="1"/>
      <c r="B11" s="1" t="str">
        <f ca="1">IFERROR(__xludf.DUMMYFUNCTION("""COMPUTED_VALUE"""),"A2744_YD4")</f>
        <v>A2744_YD4</v>
      </c>
      <c r="C11">
        <v>8.3800000000000008</v>
      </c>
      <c r="D11">
        <v>13.297000000000001</v>
      </c>
      <c r="E11" s="1" t="str">
        <f ca="1">IFERROR(__xludf.DUMMYFUNCTION("""COMPUTED_VALUE"""),"Galaxy")</f>
        <v>Galaxy</v>
      </c>
      <c r="F11" s="1" t="str">
        <f ca="1">IFERROR(__xludf.DUMMYFUNCTION("""COMPUTED_VALUE"""),"Lyman-alpha and [O III] emission detected with ALMA at 4.0σ confidence[16]")</f>
        <v>Lyman-alpha and [O III] emission detected with ALMA at 4.0σ confidence[16]</v>
      </c>
    </row>
    <row r="12" spans="1:6" x14ac:dyDescent="0.25">
      <c r="A12" s="1"/>
      <c r="B12" s="1" t="str">
        <f ca="1">IFERROR(__xludf.DUMMYFUNCTION("""COMPUTED_VALUE"""),"MACS0416_Y1")</f>
        <v>MACS0416_Y1</v>
      </c>
      <c r="C12">
        <v>8.3109999999999999</v>
      </c>
      <c r="D12">
        <v>13.29</v>
      </c>
      <c r="E12" s="1" t="str">
        <f ca="1">IFERROR(__xludf.DUMMYFUNCTION("""COMPUTED_VALUE"""),"Galaxy")</f>
        <v>Galaxy</v>
      </c>
      <c r="F12" s="1" t="str">
        <f ca="1">IFERROR(__xludf.DUMMYFUNCTION("""COMPUTED_VALUE"""),"[O III] emission detected with ALMA at 6.3σ confidence[17]")</f>
        <v>[O III] emission detected with ALMA at 6.3σ confidence[17]</v>
      </c>
    </row>
    <row r="13" spans="1:6" x14ac:dyDescent="0.25">
      <c r="A13" s="1"/>
      <c r="B13" s="1" t="str">
        <f ca="1">IFERROR(__xludf.DUMMYFUNCTION("""COMPUTED_VALUE"""),"GRB 090423")</f>
        <v>GRB 090423</v>
      </c>
      <c r="C13">
        <v>8.23</v>
      </c>
      <c r="D13">
        <v>13.282</v>
      </c>
      <c r="E13" s="1" t="str">
        <f ca="1">IFERROR(__xludf.DUMMYFUNCTION("""COMPUTED_VALUE"""),"Gamma-ray burst")</f>
        <v>Gamma-ray burst</v>
      </c>
      <c r="F13" s="1" t="str">
        <f ca="1">IFERROR(__xludf.DUMMYFUNCTION("""COMPUTED_VALUE"""),"Lyman-alpha break detected[18]")</f>
        <v>Lyman-alpha break detected[18]</v>
      </c>
    </row>
    <row r="14" spans="1:6" x14ac:dyDescent="0.25">
      <c r="A14" s="1"/>
      <c r="B14" s="1" t="str">
        <f ca="1">IFERROR(__xludf.DUMMYFUNCTION("""COMPUTED_VALUE"""),"EGS-zs8-1")</f>
        <v>EGS-zs8-1</v>
      </c>
      <c r="C14">
        <v>7.73</v>
      </c>
      <c r="D14">
        <v>13.228</v>
      </c>
      <c r="E14" s="1" t="str">
        <f ca="1">IFERROR(__xludf.DUMMYFUNCTION("""COMPUTED_VALUE"""),"Galaxy")</f>
        <v>Galaxy</v>
      </c>
      <c r="F14" s="1" t="str">
        <f ca="1">IFERROR(__xludf.DUMMYFUNCTION("""COMPUTED_VALUE"""),"Lyman-break galaxy[19]")</f>
        <v>Lyman-break galaxy[19]</v>
      </c>
    </row>
    <row r="15" spans="1:6" x14ac:dyDescent="0.25">
      <c r="A15" s="1"/>
      <c r="B15" s="1" t="str">
        <f ca="1">IFERROR(__xludf.DUMMYFUNCTION("""COMPUTED_VALUE"""),"SMACS-6355")</f>
        <v>SMACS-6355</v>
      </c>
      <c r="C15">
        <v>7.665</v>
      </c>
      <c r="D15">
        <v>13.221</v>
      </c>
      <c r="E15" s="1" t="str">
        <f ca="1">IFERROR(__xludf.DUMMYFUNCTION("""COMPUTED_VALUE"""),"Galaxy")</f>
        <v>Galaxy</v>
      </c>
      <c r="F15" s="1" t="str">
        <f ca="1">IFERROR(__xludf.DUMMYFUNCTION("""COMPUTED_VALUE"""),"Detection of hydrogen, oxygen, and neon emission lines with JWST/NIRSpec[12]
[13][14][15]")</f>
        <v>Detection of hydrogen, oxygen, and neon emission lines with JWST/NIRSpec[12]
[13][14][15]</v>
      </c>
    </row>
    <row r="16" spans="1:6" x14ac:dyDescent="0.25">
      <c r="A16" s="1"/>
      <c r="B16" s="1" t="str">
        <f ca="1">IFERROR(__xludf.DUMMYFUNCTION("""COMPUTED_VALUE"""),"z7_GSD_3811")</f>
        <v>z7_GSD_3811</v>
      </c>
      <c r="C16">
        <v>7.6630000000000003</v>
      </c>
      <c r="D16">
        <v>13.221</v>
      </c>
      <c r="E16" s="1" t="str">
        <f ca="1">IFERROR(__xludf.DUMMYFUNCTION("""COMPUTED_VALUE"""),"Galaxy")</f>
        <v>Galaxy</v>
      </c>
      <c r="F16" s="1" t="str">
        <f ca="1">IFERROR(__xludf.DUMMYFUNCTION("""COMPUTED_VALUE"""),"Lyman-alpha emitter[20]")</f>
        <v>Lyman-alpha emitter[20]</v>
      </c>
    </row>
    <row r="17" spans="1:6" x14ac:dyDescent="0.25">
      <c r="A17" s="1"/>
      <c r="B17" s="1" t="str">
        <f ca="1">IFERROR(__xludf.DUMMYFUNCTION("""COMPUTED_VALUE"""),"SMACS-10612")</f>
        <v>SMACS-10612</v>
      </c>
      <c r="C17">
        <v>7.6580000000000004</v>
      </c>
      <c r="D17">
        <v>13.221</v>
      </c>
      <c r="E17" s="1" t="str">
        <f ca="1">IFERROR(__xludf.DUMMYFUNCTION("""COMPUTED_VALUE"""),"Galaxy")</f>
        <v>Galaxy</v>
      </c>
      <c r="F17" s="1" t="str">
        <f ca="1">IFERROR(__xludf.DUMMYFUNCTION("""COMPUTED_VALUE"""),"Detection of hydrogen, oxygen, and neon emission lines with JWST/NIRSpec[12]
[13][14]&gt;[15]")</f>
        <v>Detection of hydrogen, oxygen, and neon emission lines with JWST/NIRSpec[12]
[13][14]&gt;[15]</v>
      </c>
    </row>
    <row r="18" spans="1:6" x14ac:dyDescent="0.25">
      <c r="A18" s="1"/>
      <c r="B18" s="1" t="str">
        <f ca="1">IFERROR(__xludf.DUMMYFUNCTION("""COMPUTED_VALUE"""),"J0313–1806")</f>
        <v>J0313–1806</v>
      </c>
      <c r="C18">
        <v>7.6420000000000003</v>
      </c>
      <c r="D18">
        <v>13.218</v>
      </c>
      <c r="E18" s="1" t="str">
        <f ca="1">IFERROR(__xludf.DUMMYFUNCTION("""COMPUTED_VALUE"""),"Quasar")</f>
        <v>Quasar</v>
      </c>
      <c r="F18" s="1" t="str">
        <f ca="1">IFERROR(__xludf.DUMMYFUNCTION("""COMPUTED_VALUE"""),"Lyman-alpha break detected[21]")</f>
        <v>Lyman-alpha break detected[21]</v>
      </c>
    </row>
    <row r="19" spans="1:6" x14ac:dyDescent="0.25">
      <c r="A19" s="1"/>
      <c r="B19" s="1" t="str">
        <f ca="1">IFERROR(__xludf.DUMMYFUNCTION("""COMPUTED_VALUE"""),"ULAS J1342+0928")</f>
        <v>ULAS J1342+0928</v>
      </c>
      <c r="C19">
        <v>7.5410000000000004</v>
      </c>
      <c r="D19">
        <v>13.206</v>
      </c>
      <c r="E19" s="1" t="str">
        <f ca="1">IFERROR(__xludf.DUMMYFUNCTION("""COMPUTED_VALUE"""),"Quasar")</f>
        <v>Quasar</v>
      </c>
      <c r="F19" s="1" t="str">
        <f ca="1">IFERROR(__xludf.DUMMYFUNCTION("""COMPUTED_VALUE"""),"Redshift estimated from [C II] emission[22]")</f>
        <v>Redshift estimated from [C II] emission[22]</v>
      </c>
    </row>
    <row r="20" spans="1:6" x14ac:dyDescent="0.25">
      <c r="A20" s="1"/>
      <c r="B20" s="1" t="str">
        <f ca="1">IFERROR(__xludf.DUMMYFUNCTION("""COMPUTED_VALUE"""),"z8_GND_5296")</f>
        <v>z8_GND_5296</v>
      </c>
      <c r="C20">
        <v>7.51</v>
      </c>
      <c r="D20">
        <v>13.202</v>
      </c>
      <c r="E20" s="1" t="str">
        <f ca="1">IFERROR(__xludf.DUMMYFUNCTION("""COMPUTED_VALUE"""),"Galaxy")</f>
        <v>Galaxy</v>
      </c>
      <c r="F20" s="1" t="str">
        <f ca="1">IFERROR(__xludf.DUMMYFUNCTION("""COMPUTED_VALUE"""),"Lyman-alpha emitter[23]")</f>
        <v>Lyman-alpha emitter[23]</v>
      </c>
    </row>
    <row r="21" spans="1:6" x14ac:dyDescent="0.25">
      <c r="A21" s="1"/>
      <c r="B21" s="1" t="str">
        <f ca="1">IFERROR(__xludf.DUMMYFUNCTION("""COMPUTED_VALUE"""),"A1689-zD1")</f>
        <v>A1689-zD1</v>
      </c>
      <c r="C21">
        <v>7.5</v>
      </c>
      <c r="D21">
        <v>13.201000000000001</v>
      </c>
      <c r="E21" s="1" t="str">
        <f ca="1">IFERROR(__xludf.DUMMYFUNCTION("""COMPUTED_VALUE"""),"Galaxy")</f>
        <v>Galaxy</v>
      </c>
      <c r="F21" s="1" t="str">
        <f ca="1">IFERROR(__xludf.DUMMYFUNCTION("""COMPUTED_VALUE"""),"Lyman-break galaxy[24]")</f>
        <v>Lyman-break galaxy[24]</v>
      </c>
    </row>
    <row r="22" spans="1:6" x14ac:dyDescent="0.25">
      <c r="A22" s="1"/>
      <c r="B22" s="1" t="str">
        <f ca="1">IFERROR(__xludf.DUMMYFUNCTION("""COMPUTED_VALUE"""),"GS2_1406")</f>
        <v>GS2_1406</v>
      </c>
      <c r="C22">
        <v>7.452</v>
      </c>
      <c r="D22">
        <v>13.195</v>
      </c>
      <c r="E22" s="1" t="str">
        <f ca="1">IFERROR(__xludf.DUMMYFUNCTION("""COMPUTED_VALUE"""),"Galaxy")</f>
        <v>Galaxy</v>
      </c>
      <c r="F22" s="1" t="str">
        <f ca="1">IFERROR(__xludf.DUMMYFUNCTION("""COMPUTED_VALUE"""),"Lyman-alpha emitter[25]")</f>
        <v>Lyman-alpha emitter[25]</v>
      </c>
    </row>
    <row r="23" spans="1:6" x14ac:dyDescent="0.25">
      <c r="A23" s="1"/>
      <c r="B23" s="1" t="str">
        <f ca="1">IFERROR(__xludf.DUMMYFUNCTION("""COMPUTED_VALUE"""),"GN-108036")</f>
        <v>GN-108036</v>
      </c>
      <c r="C23">
        <v>7.2130000000000001</v>
      </c>
      <c r="D23">
        <v>13.164</v>
      </c>
      <c r="E23" s="1" t="str">
        <f ca="1">IFERROR(__xludf.DUMMYFUNCTION("""COMPUTED_VALUE"""),"Galaxy")</f>
        <v>Galaxy</v>
      </c>
      <c r="F23" s="1" t="str">
        <f ca="1">IFERROR(__xludf.DUMMYFUNCTION("""COMPUTED_VALUE"""),"Lyman alpha emitter[26]")</f>
        <v>Lyman alpha emitter[26]</v>
      </c>
    </row>
    <row r="24" spans="1:6" x14ac:dyDescent="0.25">
      <c r="A24" s="1"/>
      <c r="B24" s="1" t="str">
        <f ca="1">IFERROR(__xludf.DUMMYFUNCTION("""COMPUTED_VALUE"""),"SXDF-NB1006-2")</f>
        <v>SXDF-NB1006-2</v>
      </c>
      <c r="C24">
        <v>7.2119999999999997</v>
      </c>
      <c r="D24">
        <v>13.164</v>
      </c>
      <c r="E24" s="1" t="str">
        <f ca="1">IFERROR(__xludf.DUMMYFUNCTION("""COMPUTED_VALUE"""),"Galaxy")</f>
        <v>Galaxy</v>
      </c>
      <c r="F24" s="1" t="str">
        <f ca="1">IFERROR(__xludf.DUMMYFUNCTION("""COMPUTED_VALUE"""),"[O III] emission detected[27]")</f>
        <v>[O III] emission detected[27]</v>
      </c>
    </row>
    <row r="25" spans="1:6" x14ac:dyDescent="0.25">
      <c r="A25" s="1"/>
      <c r="B25" s="1" t="str">
        <f ca="1">IFERROR(__xludf.DUMMYFUNCTION("""COMPUTED_VALUE"""),"BDF-3299")</f>
        <v>BDF-3299</v>
      </c>
      <c r="C25">
        <v>7.109</v>
      </c>
      <c r="D25">
        <v>13.148999999999999</v>
      </c>
      <c r="E25" s="1" t="str">
        <f ca="1">IFERROR(__xludf.DUMMYFUNCTION("""COMPUTED_VALUE"""),"Galaxy")</f>
        <v>Galaxy</v>
      </c>
      <c r="F25" s="1" t="str">
        <f ca="1">IFERROR(__xludf.DUMMYFUNCTION("""COMPUTED_VALUE"""),"Lyman-break galaxy[28]")</f>
        <v>Lyman-break galaxy[28]</v>
      </c>
    </row>
    <row r="26" spans="1:6" x14ac:dyDescent="0.25">
      <c r="A26" s="1"/>
      <c r="B26" s="1" t="str">
        <f ca="1">IFERROR(__xludf.DUMMYFUNCTION("""COMPUTED_VALUE"""),"ULAS J1120+0641")</f>
        <v>ULAS J1120+0641</v>
      </c>
      <c r="C26">
        <v>7.085</v>
      </c>
      <c r="D26">
        <v>13.146000000000001</v>
      </c>
      <c r="E26" s="1" t="str">
        <f ca="1">IFERROR(__xludf.DUMMYFUNCTION("""COMPUTED_VALUE"""),"Quasar")</f>
        <v>Quasar</v>
      </c>
      <c r="F26" s="1" t="str">
        <f ca="1">IFERROR(__xludf.DUMMYFUNCTION("""COMPUTED_VALUE"""),"Redshift estimated from Si III]+C III] and Mg II emission lines[29]")</f>
        <v>Redshift estimated from Si III]+C III] and Mg II emission lines[29]</v>
      </c>
    </row>
    <row r="27" spans="1:6" x14ac:dyDescent="0.25">
      <c r="A27" s="1"/>
      <c r="B27" s="1" t="str">
        <f ca="1">IFERROR(__xludf.DUMMYFUNCTION("""COMPUTED_VALUE"""),"A1703_zD6")</f>
        <v>A1703_zD6</v>
      </c>
      <c r="C27">
        <v>7.0449999999999999</v>
      </c>
      <c r="D27">
        <v>13.14</v>
      </c>
      <c r="E27" s="1" t="str">
        <f ca="1">IFERROR(__xludf.DUMMYFUNCTION("""COMPUTED_VALUE"""),"Galaxy")</f>
        <v>Galaxy</v>
      </c>
      <c r="F27" s="1" t="str">
        <f ca="1">IFERROR(__xludf.DUMMYFUNCTION("""COMPUTED_VALUE"""),"Gravitationally-lensed Lyman-alpha emitter[30]")</f>
        <v>Gravitationally-lensed Lyman-alpha emitter[30]</v>
      </c>
    </row>
    <row r="28" spans="1:6" x14ac:dyDescent="0.25">
      <c r="A28" s="1"/>
      <c r="B28" s="1" t="str">
        <f ca="1">IFERROR(__xludf.DUMMYFUNCTION("""COMPUTED_VALUE"""),"BDF-521")</f>
        <v>BDF-521</v>
      </c>
      <c r="C28">
        <v>7.008</v>
      </c>
      <c r="D28">
        <v>13.135</v>
      </c>
      <c r="E28" s="1" t="str">
        <f ca="1">IFERROR(__xludf.DUMMYFUNCTION("""COMPUTED_VALUE"""),"Galaxy")</f>
        <v>Galaxy</v>
      </c>
      <c r="F28" s="1" t="str">
        <f ca="1">IFERROR(__xludf.DUMMYFUNCTION("""COMPUTED_VALUE"""),"Lyman-break galaxy[28]")</f>
        <v>Lyman-break galaxy[28]</v>
      </c>
    </row>
    <row r="29" spans="1:6" x14ac:dyDescent="0.25">
      <c r="A29" s="1"/>
      <c r="B29" s="1" t="str">
        <f ca="1">IFERROR(__xludf.DUMMYFUNCTION("""COMPUTED_VALUE"""),"G2_1408")</f>
        <v>G2_1408</v>
      </c>
      <c r="C29">
        <v>6.9720000000000004</v>
      </c>
      <c r="D29">
        <v>13.13</v>
      </c>
      <c r="E29" s="1" t="str">
        <f ca="1">IFERROR(__xludf.DUMMYFUNCTION("""COMPUTED_VALUE"""),"Galaxy")</f>
        <v>Galaxy</v>
      </c>
      <c r="F29" s="1" t="str">
        <f ca="1">IFERROR(__xludf.DUMMYFUNCTION("""COMPUTED_VALUE"""),"Lyman-alpha emitter[31]")</f>
        <v>Lyman-alpha emitter[31]</v>
      </c>
    </row>
    <row r="30" spans="1:6" x14ac:dyDescent="0.25">
      <c r="A30" s="1"/>
      <c r="B30" s="1" t="str">
        <f ca="1">IFERROR(__xludf.DUMMYFUNCTION("""COMPUTED_VALUE"""),"IOK-1")</f>
        <v>IOK-1</v>
      </c>
      <c r="C30">
        <v>6.9649999999999999</v>
      </c>
      <c r="D30">
        <v>13.129</v>
      </c>
      <c r="E30" s="1" t="str">
        <f ca="1">IFERROR(__xludf.DUMMYFUNCTION("""COMPUTED_VALUE"""),"Galaxy")</f>
        <v>Galaxy</v>
      </c>
      <c r="F30" s="1" t="str">
        <f ca="1">IFERROR(__xludf.DUMMYFUNCTION("""COMPUTED_VALUE"""),"Lyman-alpha emitter[26]")</f>
        <v>Lyman-alpha emitter[26]</v>
      </c>
    </row>
    <row r="31" spans="1:6" x14ac:dyDescent="0.25">
      <c r="A31" s="1"/>
      <c r="B31" s="1" t="str">
        <f ca="1">IFERROR(__xludf.DUMMYFUNCTION("""COMPUTED_VALUE"""),"LAE J095950.99+021219.1")</f>
        <v>LAE J095950.99+021219.1</v>
      </c>
      <c r="C31">
        <v>6.944</v>
      </c>
      <c r="D31">
        <v>13.125999999999999</v>
      </c>
      <c r="E31" s="1" t="str">
        <f ca="1">IFERROR(__xludf.DUMMYFUNCTION("""COMPUTED_VALUE"""),"Galaxy")</f>
        <v>Galaxy</v>
      </c>
      <c r="F31" s="1" t="str">
        <f ca="1">IFERROR(__xludf.DUMMYFUNCTION("""COMPUTED_VALUE"""),"Lyman-alpha emitter[32]")</f>
        <v>Lyman-alpha emitter[32]</v>
      </c>
    </row>
    <row r="32" spans="1:6" x14ac:dyDescent="0.25">
      <c r="A32" s="1"/>
      <c r="B32" s="1" t="str">
        <f ca="1">IFERROR(__xludf.DUMMYFUNCTION("""COMPUTED_VALUE"""),"SDF-46975")</f>
        <v>SDF-46975</v>
      </c>
      <c r="C32">
        <v>6.8440000000000003</v>
      </c>
      <c r="D32">
        <v>13.111000000000001</v>
      </c>
      <c r="E32" s="1" t="str">
        <f ca="1">IFERROR(__xludf.DUMMYFUNCTION("""COMPUTED_VALUE"""),"Galaxy")</f>
        <v>Galaxy</v>
      </c>
      <c r="F32" s="1" t="str">
        <f ca="1">IFERROR(__xludf.DUMMYFUNCTION("""COMPUTED_VALUE"""),"Lyman-alpha emitter[26]")</f>
        <v>Lyman-alpha emitter[26]</v>
      </c>
    </row>
    <row r="33" spans="1:6" x14ac:dyDescent="0.25">
      <c r="A33" s="1"/>
      <c r="B33" s="1" t="str">
        <f ca="1">IFERROR(__xludf.DUMMYFUNCTION("""COMPUTED_VALUE"""),"PSO J172.3556+18.7734")</f>
        <v>PSO J172.3556+18.7734</v>
      </c>
      <c r="C33">
        <f xml:space="preserve"> 6.8</f>
        <v>6.8</v>
      </c>
      <c r="D33">
        <v>13.106999999999999</v>
      </c>
      <c r="E33" s="1" t="str">
        <f ca="1">IFERROR(__xludf.DUMMYFUNCTION("""COMPUTED_VALUE"""),"Quasar
(astrophysical jet)")</f>
        <v>Quasar
(astrophysical jet)</v>
      </c>
      <c r="F33" s="1" t="str">
        <f ca="1">IFERROR(__xludf.DUMMYFUNCTION("""COMPUTED_VALUE"""),"Redshift estimated from Mg II emission[33]")</f>
        <v>Redshift estimated from Mg II emission[33]</v>
      </c>
    </row>
    <row r="34" spans="1:6" x14ac:dyDescent="0.25">
      <c r="A34" s="1" t="str">
        <f ca="1">IFERROR(__xludf.DUMMYFUNCTION("""COMPUTED_VALUE"""),"§ The tabulated distance is the light travel distance, which has no direct 
physical significance. See discussion at distance measures and Observable 
Universe")</f>
        <v>§ The tabulated distance is the light travel distance, which has no direct 
physical significance. See discussion at distance measures and Observable 
Universe</v>
      </c>
      <c r="B34" s="1"/>
      <c r="E34" s="1"/>
      <c r="F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Rachit Chaudhary</dc:creator>
  <cp:lastModifiedBy>Rachit Chaudhary</cp:lastModifiedBy>
  <dcterms:created xsi:type="dcterms:W3CDTF">2023-01-17T08:48:40Z</dcterms:created>
  <dcterms:modified xsi:type="dcterms:W3CDTF">2023-01-19T05:30:57Z</dcterms:modified>
</cp:coreProperties>
</file>