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/>
  <mc:AlternateContent xmlns:mc="http://schemas.openxmlformats.org/markup-compatibility/2006">
    <mc:Choice Requires="x15">
      <x15ac:absPath xmlns:x15ac="http://schemas.microsoft.com/office/spreadsheetml/2010/11/ac" url="/Users/ankusinha/Desktop/"/>
    </mc:Choice>
  </mc:AlternateContent>
  <xr:revisionPtr revIDLastSave="0" documentId="8_{35060AE9-CD51-9C40-9B1B-5B81AF52E821}" xr6:coauthVersionLast="36" xr6:coauthVersionMax="36" xr10:uidLastSave="{00000000-0000-0000-0000-000000000000}"/>
  <bookViews>
    <workbookView xWindow="10740" yWindow="460" windowWidth="15440" windowHeight="19660" tabRatio="962" xr2:uid="{00000000-000D-0000-FFFF-FFFF00000000}"/>
  </bookViews>
  <sheets>
    <sheet name="List" sheetId="22" r:id="rId1"/>
    <sheet name="1" sheetId="1" r:id="rId2"/>
    <sheet name="2 - Clubbed with 1" sheetId="2" r:id="rId3"/>
    <sheet name="3" sheetId="3" r:id="rId4"/>
    <sheet name="4" sheetId="4" r:id="rId5"/>
    <sheet name="5" sheetId="6" r:id="rId6"/>
    <sheet name="6" sheetId="5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  <sheet name="37" sheetId="38" r:id="rId38"/>
    <sheet name="38" sheetId="39" r:id="rId39"/>
  </sheets>
  <externalReferences>
    <externalReference r:id="rId40"/>
    <externalReference r:id="rId41"/>
  </externalReferences>
  <calcPr calcId="181029"/>
</workbook>
</file>

<file path=xl/calcChain.xml><?xml version="1.0" encoding="utf-8"?>
<calcChain xmlns="http://schemas.openxmlformats.org/spreadsheetml/2006/main">
  <c r="J2" i="12" l="1"/>
  <c r="I3" i="7"/>
  <c r="J3" i="7" s="1"/>
  <c r="H4" i="6"/>
  <c r="G4" i="6"/>
  <c r="F4" i="6"/>
  <c r="E4" i="6"/>
  <c r="D4" i="6"/>
  <c r="F4" i="4"/>
  <c r="H3" i="1" l="1"/>
  <c r="H4" i="1"/>
  <c r="H5" i="1"/>
  <c r="H6" i="1"/>
  <c r="H7" i="1"/>
  <c r="H8" i="1"/>
  <c r="H2" i="1"/>
  <c r="G9" i="1"/>
  <c r="J2" i="18"/>
  <c r="P8" i="17"/>
  <c r="Q4" i="17"/>
  <c r="C4" i="17"/>
  <c r="I2" i="7"/>
  <c r="J2" i="7" s="1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I3" i="6"/>
  <c r="I2" i="6"/>
  <c r="F3" i="4"/>
  <c r="F2" i="4"/>
  <c r="E17" i="3"/>
  <c r="H16" i="3"/>
  <c r="H15" i="3"/>
  <c r="H14" i="3"/>
  <c r="H13" i="3"/>
  <c r="H12" i="3"/>
  <c r="H11" i="3"/>
  <c r="E10" i="3"/>
  <c r="H9" i="3"/>
  <c r="H8" i="3"/>
  <c r="H7" i="3"/>
  <c r="H6" i="3"/>
  <c r="H5" i="3"/>
  <c r="H4" i="3"/>
  <c r="J19" i="2"/>
  <c r="I19" i="2"/>
  <c r="H19" i="2"/>
  <c r="I9" i="1"/>
  <c r="F9" i="1"/>
  <c r="H9" i="1" s="1"/>
  <c r="E9" i="1"/>
  <c r="D9" i="1"/>
  <c r="C9" i="1"/>
  <c r="B2" i="3" l="1"/>
  <c r="J2" i="6"/>
  <c r="J4" i="6" s="1"/>
</calcChain>
</file>

<file path=xl/sharedStrings.xml><?xml version="1.0" encoding="utf-8"?>
<sst xmlns="http://schemas.openxmlformats.org/spreadsheetml/2006/main" count="598" uniqueCount="340">
  <si>
    <t>Target vs Achievements (categorywise)</t>
  </si>
  <si>
    <t>Beat vs non-beat value</t>
  </si>
  <si>
    <t>Target vs Achievements (value)(company to tld and tld to dt)</t>
  </si>
  <si>
    <t>subdealer scheme tracker (special schemes)</t>
  </si>
  <si>
    <t>LPD report</t>
  </si>
  <si>
    <t>Dse scheme/incentives tracker</t>
  </si>
  <si>
    <t>Check-in report</t>
  </si>
  <si>
    <t>Club balance of Dt</t>
  </si>
  <si>
    <t>Counter Addition report</t>
  </si>
  <si>
    <t>Mechanic addition status</t>
  </si>
  <si>
    <t>Specific SKU placement (Eg Gripp X3)</t>
  </si>
  <si>
    <t>Dt M.B.O tracker &amp; New M.B.O plans</t>
  </si>
  <si>
    <t>No of Counters billed</t>
  </si>
  <si>
    <t>Claim training reports</t>
  </si>
  <si>
    <t>Town Coverage report</t>
  </si>
  <si>
    <t>Non VMI sales report</t>
  </si>
  <si>
    <t>MC,SC,LM,PCUV penetration</t>
  </si>
  <si>
    <t>number of counters in a beat DSE wise</t>
  </si>
  <si>
    <t>SD product purchase</t>
  </si>
  <si>
    <t>Sub dealer billing frequency - weekly</t>
  </si>
  <si>
    <t>SD scheme Performance/utilization</t>
  </si>
  <si>
    <t>CFA stock visibility(VMI and non vmi)</t>
  </si>
  <si>
    <t>Honda/maruti Orders Execution</t>
  </si>
  <si>
    <t>top 20 sku tracker</t>
  </si>
  <si>
    <t>DO Execution</t>
  </si>
  <si>
    <t>Last three month sales of subdealers</t>
  </si>
  <si>
    <t>Unbilled outlets</t>
  </si>
  <si>
    <t>potential - sub-dealerwise (DAP)</t>
  </si>
  <si>
    <t>Primary vs secondary</t>
  </si>
  <si>
    <t>commercial calculation reports - PPD,TDS,CN,DN</t>
  </si>
  <si>
    <t>secondary value beat wise</t>
  </si>
  <si>
    <t>day end status of distributor</t>
  </si>
  <si>
    <t>category wise sales trend (how many months?)</t>
  </si>
  <si>
    <t>ROI - quarterly</t>
  </si>
  <si>
    <t>Tab order Vs execution</t>
  </si>
  <si>
    <t>Red beat and green beat</t>
  </si>
  <si>
    <t>E-claims report</t>
  </si>
  <si>
    <t>ROP and NBP</t>
  </si>
  <si>
    <t>DT Name</t>
  </si>
  <si>
    <t>MC</t>
  </si>
  <si>
    <t>SC</t>
  </si>
  <si>
    <t>PCR</t>
  </si>
  <si>
    <t>TV</t>
  </si>
  <si>
    <t>Counter Addition</t>
  </si>
  <si>
    <t>MILAN AUTO DISTRIBUTORS</t>
  </si>
  <si>
    <t>RAJ DISTRIBUTOR</t>
  </si>
  <si>
    <t>Shree Annapoorna Tyres</t>
  </si>
  <si>
    <t>Shree Chaitanya</t>
  </si>
  <si>
    <t>SRI BANDU DISTRIBUTORS</t>
  </si>
  <si>
    <t>SRI SKANDA TYRES</t>
  </si>
  <si>
    <t>SS Distributors</t>
  </si>
  <si>
    <t>Di016</t>
  </si>
  <si>
    <t>Zone</t>
  </si>
  <si>
    <t>RO</t>
  </si>
  <si>
    <t>Territory</t>
  </si>
  <si>
    <t>Customer Code</t>
  </si>
  <si>
    <t>Customer Name</t>
  </si>
  <si>
    <t>Channel Category</t>
  </si>
  <si>
    <t>October</t>
  </si>
  <si>
    <t>November</t>
  </si>
  <si>
    <t>December</t>
  </si>
  <si>
    <t>TLD TO DT Value Wise</t>
  </si>
  <si>
    <t>Taget</t>
  </si>
  <si>
    <t>ZS01</t>
  </si>
  <si>
    <t>BNG</t>
  </si>
  <si>
    <t>DI016</t>
  </si>
  <si>
    <t>Distributor</t>
  </si>
  <si>
    <t>SHREE ANNAPOORNA TYRES</t>
  </si>
  <si>
    <t>SS DISTRIBUTORS</t>
  </si>
  <si>
    <t>Nilesh Auto Distributors</t>
  </si>
  <si>
    <t>SHREE CHAITANYA</t>
  </si>
  <si>
    <t>Category Code</t>
  </si>
  <si>
    <t>Category</t>
  </si>
  <si>
    <t>Oct</t>
  </si>
  <si>
    <t>Nov</t>
  </si>
  <si>
    <t>Dec</t>
  </si>
  <si>
    <t>Company to TL-D CAT Wise</t>
  </si>
  <si>
    <t>TLD to DT Cat Wise</t>
  </si>
  <si>
    <t>L.TRUCK-CON</t>
  </si>
  <si>
    <t>L.TRUCK-RAD</t>
  </si>
  <si>
    <t>LM -CON</t>
  </si>
  <si>
    <t>LM-RAD</t>
  </si>
  <si>
    <t>CAR RAD</t>
  </si>
  <si>
    <t>JEEP-RAD</t>
  </si>
  <si>
    <t>SCOOTER</t>
  </si>
  <si>
    <t>SC  TUBELESS</t>
  </si>
  <si>
    <t>M.CYCLE</t>
  </si>
  <si>
    <t>MC TUBELESS</t>
  </si>
  <si>
    <t>Motorcycle radial</t>
  </si>
  <si>
    <t>3 WHEELER</t>
  </si>
  <si>
    <t>TR. FRONT</t>
  </si>
  <si>
    <t>PACKED TUBE LM</t>
  </si>
  <si>
    <t>PCR Packed Tubes</t>
  </si>
  <si>
    <t>UVR Packed Tubes</t>
  </si>
  <si>
    <t>PACKED TUBE SCOOTER</t>
  </si>
  <si>
    <t>PACKED TUB MOTORCYCL</t>
  </si>
  <si>
    <t>Name</t>
  </si>
  <si>
    <t>Beat Name</t>
  </si>
  <si>
    <t xml:space="preserve">No of times Visit required for the distinct route </t>
  </si>
  <si>
    <t>No of times Visit required for the distinct route for that month (NOV)</t>
  </si>
  <si>
    <t>Sum of Product code</t>
  </si>
  <si>
    <t>Route Name</t>
  </si>
  <si>
    <t>Count of SDs in Distinc route</t>
  </si>
  <si>
    <t>LPD For OCT</t>
  </si>
  <si>
    <t>Raj DT LPD</t>
  </si>
  <si>
    <t>Raju</t>
  </si>
  <si>
    <t>B1</t>
  </si>
  <si>
    <t>INDIRANAGAR</t>
  </si>
  <si>
    <t>B2</t>
  </si>
  <si>
    <t>HEBBAL</t>
  </si>
  <si>
    <t>B3</t>
  </si>
  <si>
    <t>DODDABALLAPURA</t>
  </si>
  <si>
    <t>B4</t>
  </si>
  <si>
    <t>VIJIPURA</t>
  </si>
  <si>
    <t>B5</t>
  </si>
  <si>
    <t>CHINTHAMANI</t>
  </si>
  <si>
    <t>B6</t>
  </si>
  <si>
    <t>RAMAMURTHY NAGAR</t>
  </si>
  <si>
    <t>Total</t>
  </si>
  <si>
    <t>Bharat</t>
  </si>
  <si>
    <t>KAMMANAHALLLI</t>
  </si>
  <si>
    <t>R.T.NAGAR</t>
  </si>
  <si>
    <t>GOWRIBIDNUR</t>
  </si>
  <si>
    <t>CHIKKABALLAPURA</t>
  </si>
  <si>
    <t>HOSAKOTE</t>
  </si>
  <si>
    <t>K.R.PURAM</t>
  </si>
  <si>
    <t>Distributor Name</t>
  </si>
  <si>
    <t>DSE Name</t>
  </si>
  <si>
    <t>Sum of # Outlets In Beat</t>
  </si>
  <si>
    <t>Sum of # Outlets Visited</t>
  </si>
  <si>
    <t>%Age</t>
  </si>
  <si>
    <t>Praveen</t>
  </si>
  <si>
    <t>shiva kumar</t>
  </si>
  <si>
    <t>Name Of the DT</t>
  </si>
  <si>
    <t>Name of DSE</t>
  </si>
  <si>
    <t>Counter Added in 1st week</t>
  </si>
  <si>
    <t>Counter Added in 2nd week</t>
  </si>
  <si>
    <t>Counter Added in 3rd week</t>
  </si>
  <si>
    <t>Counter Added in 4th week</t>
  </si>
  <si>
    <t>Counter Added in 5thweek</t>
  </si>
  <si>
    <t>Total Counters Added in Month by DSE</t>
  </si>
  <si>
    <t>Counter Added By DT</t>
  </si>
  <si>
    <t>Milan Auto DIstributor</t>
  </si>
  <si>
    <t>Shivkumar</t>
  </si>
  <si>
    <t>Already Placed</t>
  </si>
  <si>
    <t>Yet to Placed</t>
  </si>
  <si>
    <t>%age Placement</t>
  </si>
  <si>
    <t>Total No of Customer as per Botree</t>
  </si>
  <si>
    <t>Unique No of Counters billed in 1st week</t>
  </si>
  <si>
    <t>Unique No of Counters billed in 2nd week</t>
  </si>
  <si>
    <t>Unique No of Counters billed in 3rd week</t>
  </si>
  <si>
    <t>Unique No of Counters billed in4th week</t>
  </si>
  <si>
    <t>Unique No of Counters billed in 5th week</t>
  </si>
  <si>
    <t>Territory Code</t>
  </si>
  <si>
    <t>Totoal No of Towns</t>
  </si>
  <si>
    <t>Towns Billed till 10th</t>
  </si>
  <si>
    <t>town Billed till 20th</t>
  </si>
  <si>
    <t>towns billed till 25th</t>
  </si>
  <si>
    <t>town billed till 31st</t>
  </si>
  <si>
    <t>All town covered</t>
  </si>
  <si>
    <t>Yes/No</t>
  </si>
  <si>
    <t>Every 10days while reflecting the report uncovered town should reflect</t>
  </si>
  <si>
    <t>PCUV</t>
  </si>
  <si>
    <t>Name of The SD</t>
  </si>
  <si>
    <t>MTD</t>
  </si>
  <si>
    <t>EG:</t>
  </si>
  <si>
    <t>Name of Scheme</t>
  </si>
  <si>
    <t>500 Tyres in QTR= 1% discount</t>
  </si>
  <si>
    <t>MBO Scheme</t>
  </si>
  <si>
    <t>50PCUV Tyres= 1% Additional</t>
  </si>
  <si>
    <t>Name of the DT</t>
  </si>
  <si>
    <t>SD name</t>
  </si>
  <si>
    <t>SD Code</t>
  </si>
  <si>
    <t>Tyres Billed In Jan</t>
  </si>
  <si>
    <t>Tyres Billed In March Till date</t>
  </si>
  <si>
    <t>Tyres Requires to Qualify</t>
  </si>
  <si>
    <t>Raj Distributors</t>
  </si>
  <si>
    <t>Priya A/M</t>
  </si>
  <si>
    <t>520000RXXX</t>
  </si>
  <si>
    <t>Name of the Honda Channel</t>
  </si>
  <si>
    <t>DT Assigned to</t>
  </si>
  <si>
    <t>City</t>
  </si>
  <si>
    <t>SKU Code/Part No ordered</t>
  </si>
  <si>
    <t>SKU NAME</t>
  </si>
  <si>
    <t>Ordered Date</t>
  </si>
  <si>
    <t>Qty</t>
  </si>
  <si>
    <t>Ordered Fullfilled</t>
  </si>
  <si>
    <t>Ordered Fullfilled date</t>
  </si>
  <si>
    <t>City Honda</t>
  </si>
  <si>
    <t>Raj Distributor</t>
  </si>
  <si>
    <t>Bangalore</t>
  </si>
  <si>
    <t>90/100-10 ZOOM D TK 53J Ventless</t>
  </si>
  <si>
    <t>1.1.2019</t>
  </si>
  <si>
    <t>2.1.19</t>
  </si>
  <si>
    <t>Name OF DT</t>
  </si>
  <si>
    <t>Execution Status</t>
  </si>
  <si>
    <t>Raj DT</t>
  </si>
  <si>
    <t>Yes</t>
  </si>
  <si>
    <t>Milan DT</t>
  </si>
  <si>
    <t>SS DT</t>
  </si>
  <si>
    <t>Sri Skanda DT</t>
  </si>
  <si>
    <t>Name of DT</t>
  </si>
  <si>
    <t>Unbilled Counters Name</t>
  </si>
  <si>
    <t>Sri Bandu Distributors</t>
  </si>
  <si>
    <t>Sardar Hussain</t>
  </si>
  <si>
    <t>BTM Layout</t>
  </si>
  <si>
    <t>Royal Tyres</t>
  </si>
  <si>
    <t>52001648abc</t>
  </si>
  <si>
    <t>Vardhaman Automobiles</t>
  </si>
  <si>
    <t>52001648xyx</t>
  </si>
  <si>
    <t>Krishna Utomobiles</t>
  </si>
  <si>
    <t>52001648klm</t>
  </si>
  <si>
    <t>Milan Auto DT</t>
  </si>
  <si>
    <t>Shivakumar</t>
  </si>
  <si>
    <t>Banshankri</t>
  </si>
  <si>
    <t>Prem Automobiles</t>
  </si>
  <si>
    <t>52001471abc</t>
  </si>
  <si>
    <t>Balaji Automobiles</t>
  </si>
  <si>
    <t>52001471xyz</t>
  </si>
  <si>
    <t>Sales Grp</t>
  </si>
  <si>
    <t>Customer</t>
  </si>
  <si>
    <t>PRIMARY VALUE</t>
  </si>
  <si>
    <t>SECONDARY VALUE</t>
  </si>
  <si>
    <t>%</t>
  </si>
  <si>
    <t xml:space="preserve">BNG   </t>
  </si>
  <si>
    <t>DI016 Total</t>
  </si>
  <si>
    <t>L3M AVG</t>
  </si>
  <si>
    <t>Week 1</t>
  </si>
  <si>
    <t>Week 2</t>
  </si>
  <si>
    <t>Week 3</t>
  </si>
  <si>
    <t>Week 4</t>
  </si>
  <si>
    <t>Week 5</t>
  </si>
  <si>
    <t>Closure</t>
  </si>
  <si>
    <t>Sri Skanda Tyres</t>
  </si>
  <si>
    <t>Pennya</t>
  </si>
  <si>
    <t>7.4L</t>
  </si>
  <si>
    <t>7.7L</t>
  </si>
  <si>
    <t>FY18 MC ANAYLSIS</t>
  </si>
  <si>
    <t>Units - Rs. Lacs</t>
  </si>
  <si>
    <t>FY17 Act</t>
  </si>
  <si>
    <t>Apr</t>
  </si>
  <si>
    <t xml:space="preserve">May </t>
  </si>
  <si>
    <t xml:space="preserve">Jun </t>
  </si>
  <si>
    <t xml:space="preserve">Jul </t>
  </si>
  <si>
    <t xml:space="preserve">Aug </t>
  </si>
  <si>
    <t xml:space="preserve">Sept </t>
  </si>
  <si>
    <t xml:space="preserve">Oct </t>
  </si>
  <si>
    <t xml:space="preserve">Nov </t>
  </si>
  <si>
    <t xml:space="preserve">Dec </t>
  </si>
  <si>
    <t xml:space="preserve">Jan </t>
  </si>
  <si>
    <t xml:space="preserve">Feb </t>
  </si>
  <si>
    <t xml:space="preserve">Mar </t>
  </si>
  <si>
    <t>YTD FY17</t>
  </si>
  <si>
    <t>Budget FY18</t>
  </si>
  <si>
    <t>FY 18 Budget</t>
  </si>
  <si>
    <t>FY 18 Actual</t>
  </si>
  <si>
    <t>FY 17 Actual</t>
  </si>
  <si>
    <t>YTD FY18</t>
  </si>
  <si>
    <t>Route name</t>
  </si>
  <si>
    <t>Date of Visit</t>
  </si>
  <si>
    <t>Total Counters</t>
  </si>
  <si>
    <t>Counters Visited</t>
  </si>
  <si>
    <t>Order Taken</t>
  </si>
  <si>
    <t>Order Executed</t>
  </si>
  <si>
    <t>Total Sales FD</t>
  </si>
  <si>
    <t>Non Beat Orders Value</t>
  </si>
  <si>
    <t>Raju R</t>
  </si>
  <si>
    <t>Vijipura</t>
  </si>
  <si>
    <t>Same as list no 18</t>
  </si>
  <si>
    <t>Same as no 11</t>
  </si>
  <si>
    <t>Based On Actual Incentive</t>
  </si>
  <si>
    <t>GX3 Billed to SD (L3M)</t>
  </si>
  <si>
    <t>GX3 Billed So far( SD counts)</t>
  </si>
  <si>
    <t>No of SDs Billed SO far</t>
  </si>
  <si>
    <t>Total Outlets Visits till date</t>
  </si>
  <si>
    <t>Total Outlets actually Visited</t>
  </si>
  <si>
    <t>Qualified</t>
  </si>
  <si>
    <t>Milan Auto Distributors</t>
  </si>
  <si>
    <t>Mechanic Enrolled status</t>
  </si>
  <si>
    <t>No of Mechanic Enrolled</t>
  </si>
  <si>
    <t>Ramnagar</t>
  </si>
  <si>
    <t>MBO Name</t>
  </si>
  <si>
    <t>Target Assigned</t>
  </si>
  <si>
    <t xml:space="preserve">Week 2 </t>
  </si>
  <si>
    <t>Target Left Out</t>
  </si>
  <si>
    <t>Status</t>
  </si>
  <si>
    <t>Venkateshwara Car Care</t>
  </si>
  <si>
    <t>Y/N</t>
  </si>
  <si>
    <t>No of Counters</t>
  </si>
  <si>
    <t>No of Counters Added this Month</t>
  </si>
  <si>
    <t>Refere Tab no 11</t>
  </si>
  <si>
    <t>Distributor Code</t>
  </si>
  <si>
    <t>Day End time</t>
  </si>
  <si>
    <t>Day end Status</t>
  </si>
  <si>
    <t>10.33PM</t>
  </si>
  <si>
    <t>Day End Status</t>
  </si>
  <si>
    <t>Pack List Generation</t>
  </si>
  <si>
    <t>No ( If he missed even a single process)</t>
  </si>
  <si>
    <t>Veichle Allocation</t>
  </si>
  <si>
    <t>Delivery Process</t>
  </si>
  <si>
    <t>Filter</t>
  </si>
  <si>
    <t>Parameter calculated</t>
  </si>
  <si>
    <t>Sorting</t>
  </si>
  <si>
    <t>Value definition</t>
  </si>
  <si>
    <t>Target</t>
  </si>
  <si>
    <t>Percentage achieved</t>
  </si>
  <si>
    <t>Category Wise, DT Name Wise</t>
  </si>
  <si>
    <t>Number Wise</t>
  </si>
  <si>
    <t>Percentage</t>
  </si>
  <si>
    <t>Numbers (Integer)</t>
  </si>
  <si>
    <t>Numbers (2 decimals)</t>
  </si>
  <si>
    <t>DSE Name Wise, DT Name Wise</t>
  </si>
  <si>
    <t>Numbers (Integers)</t>
  </si>
  <si>
    <t>Done</t>
  </si>
  <si>
    <t>Not Done - Guramrit</t>
  </si>
  <si>
    <t>-</t>
  </si>
  <si>
    <t>Sum</t>
  </si>
  <si>
    <t>L3M</t>
  </si>
  <si>
    <t>SD Name</t>
  </si>
  <si>
    <t>Depends on the scheme</t>
  </si>
  <si>
    <t>Outlet Name</t>
  </si>
  <si>
    <t xml:space="preserve">Note </t>
  </si>
  <si>
    <t>Include code of Honda outlet, DT and Region code</t>
  </si>
  <si>
    <t>Filter to include region name for hierarchy - RDM and above</t>
  </si>
  <si>
    <t>Number</t>
  </si>
  <si>
    <t>Date</t>
  </si>
  <si>
    <t>DO generation Time</t>
  </si>
  <si>
    <t xml:space="preserve">DO Value </t>
  </si>
  <si>
    <t>Default</t>
  </si>
  <si>
    <t xml:space="preserve">Total No of unique Customer billed </t>
  </si>
  <si>
    <t>Unique No of Counters billed</t>
  </si>
  <si>
    <t>Dt Name</t>
  </si>
  <si>
    <t>Time</t>
  </si>
  <si>
    <t>Binary (Yes/No)</t>
  </si>
  <si>
    <t>Currency</t>
  </si>
  <si>
    <t>Value</t>
  </si>
  <si>
    <t>Include Codes wherever necessary - DT, DSE, Route etc</t>
  </si>
  <si>
    <t>Code wherever applicable - DT, DSE, Route etc</t>
  </si>
  <si>
    <t>DT Code</t>
  </si>
  <si>
    <t>Numbers (1 Decimals)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</si>
</sst>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"/>
  </numFmts>
  <fonts count="15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>
      <alignment vertical="center"/>
    </xf>
  </cellStyleXfs>
  <cellXfs count="1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3" fillId="0" borderId="0" xfId="0" applyFont="1" applyFill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1" fontId="0" fillId="0" borderId="6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1" fontId="0" fillId="0" borderId="9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left"/>
    </xf>
    <xf numFmtId="1" fontId="0" fillId="0" borderId="11" xfId="0" applyNumberFormat="1" applyFont="1" applyFill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1" fontId="0" fillId="0" borderId="14" xfId="0" applyNumberFormat="1" applyFont="1" applyFill="1" applyBorder="1" applyAlignment="1">
      <alignment horizontal="center"/>
    </xf>
    <xf numFmtId="1" fontId="0" fillId="0" borderId="15" xfId="0" applyNumberFormat="1" applyFont="1" applyFill="1" applyBorder="1" applyAlignment="1"/>
    <xf numFmtId="1" fontId="0" fillId="0" borderId="16" xfId="0" applyNumberFormat="1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0" fontId="5" fillId="4" borderId="1" xfId="0" applyFont="1" applyFill="1" applyBorder="1"/>
    <xf numFmtId="164" fontId="5" fillId="4" borderId="1" xfId="0" applyNumberFormat="1" applyFont="1" applyFill="1" applyBorder="1" applyAlignment="1">
      <alignment horizontal="center"/>
    </xf>
    <xf numFmtId="9" fontId="5" fillId="4" borderId="1" xfId="1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9" fontId="0" fillId="0" borderId="1" xfId="1" applyFont="1" applyBorder="1" applyAlignment="1"/>
    <xf numFmtId="0" fontId="6" fillId="5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7" fillId="14" borderId="17" xfId="0" applyFont="1" applyFill="1" applyBorder="1" applyAlignment="1">
      <alignment horizontal="center"/>
    </xf>
    <xf numFmtId="0" fontId="7" fillId="14" borderId="18" xfId="0" applyFont="1" applyFill="1" applyBorder="1" applyAlignment="1">
      <alignment horizontal="center"/>
    </xf>
    <xf numFmtId="0" fontId="8" fillId="14" borderId="19" xfId="0" applyFont="1" applyFill="1" applyBorder="1" applyAlignment="1">
      <alignment horizontal="center"/>
    </xf>
    <xf numFmtId="0" fontId="8" fillId="14" borderId="18" xfId="0" applyFont="1" applyFill="1" applyBorder="1" applyAlignment="1">
      <alignment horizontal="center"/>
    </xf>
    <xf numFmtId="0" fontId="8" fillId="14" borderId="18" xfId="0" applyFont="1" applyFill="1" applyBorder="1" applyAlignment="1"/>
    <xf numFmtId="0" fontId="8" fillId="14" borderId="18" xfId="0" applyFont="1" applyFill="1" applyBorder="1" applyAlignment="1">
      <alignment horizontal="right"/>
    </xf>
    <xf numFmtId="0" fontId="9" fillId="15" borderId="2" xfId="0" applyFont="1" applyFill="1" applyBorder="1" applyAlignment="1">
      <alignment horizontal="center"/>
    </xf>
    <xf numFmtId="0" fontId="9" fillId="15" borderId="17" xfId="0" applyFont="1" applyFill="1" applyBorder="1" applyAlignment="1">
      <alignment horizontal="center"/>
    </xf>
    <xf numFmtId="0" fontId="10" fillId="14" borderId="1" xfId="0" applyFont="1" applyFill="1" applyBorder="1" applyAlignment="1">
      <alignment wrapText="1"/>
    </xf>
    <xf numFmtId="0" fontId="11" fillId="14" borderId="19" xfId="0" applyFont="1" applyFill="1" applyBorder="1" applyAlignment="1">
      <alignment horizontal="center"/>
    </xf>
    <xf numFmtId="0" fontId="11" fillId="14" borderId="18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wrapText="1"/>
    </xf>
    <xf numFmtId="0" fontId="13" fillId="0" borderId="20" xfId="0" applyFont="1" applyBorder="1" applyAlignment="1"/>
    <xf numFmtId="0" fontId="13" fillId="3" borderId="20" xfId="0" applyFont="1" applyFill="1" applyBorder="1" applyAlignment="1">
      <alignment horizontal="center"/>
    </xf>
    <xf numFmtId="0" fontId="13" fillId="2" borderId="20" xfId="0" applyFont="1" applyFill="1" applyBorder="1" applyAlignment="1"/>
    <xf numFmtId="0" fontId="13" fillId="17" borderId="20" xfId="0" applyFont="1" applyFill="1" applyBorder="1" applyAlignment="1"/>
    <xf numFmtId="0" fontId="13" fillId="0" borderId="20" xfId="0" applyFont="1" applyBorder="1" applyAlignment="1">
      <alignment horizontal="center"/>
    </xf>
    <xf numFmtId="0" fontId="13" fillId="16" borderId="20" xfId="0" applyFont="1" applyFill="1" applyBorder="1" applyAlignment="1">
      <alignment horizontal="center"/>
    </xf>
    <xf numFmtId="16" fontId="4" fillId="0" borderId="4" xfId="0" quotePrefix="1" applyNumberFormat="1" applyFont="1" applyFill="1" applyBorder="1" applyAlignment="1">
      <alignment horizontal="center"/>
    </xf>
    <xf numFmtId="0" fontId="4" fillId="0" borderId="4" xfId="0" quotePrefix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 vertical="center"/>
    </xf>
    <xf numFmtId="9" fontId="10" fillId="14" borderId="1" xfId="1" applyFont="1" applyFill="1" applyBorder="1" applyAlignment="1">
      <alignment wrapText="1"/>
    </xf>
    <xf numFmtId="9" fontId="0" fillId="0" borderId="1" xfId="1" applyFont="1" applyFill="1" applyBorder="1" applyAlignment="1">
      <alignment horizontal="center" vertical="center"/>
    </xf>
    <xf numFmtId="9" fontId="0" fillId="0" borderId="0" xfId="1" applyFont="1" applyAlignment="1"/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16" borderId="1" xfId="0" applyFill="1" applyBorder="1"/>
    <xf numFmtId="9" fontId="0" fillId="16" borderId="1" xfId="1" applyFont="1" applyFill="1" applyBorder="1" applyAlignment="1"/>
    <xf numFmtId="0" fontId="0" fillId="2" borderId="1" xfId="0" applyFill="1" applyBorder="1"/>
    <xf numFmtId="0" fontId="1" fillId="16" borderId="1" xfId="0" applyFont="1" applyFill="1" applyBorder="1"/>
    <xf numFmtId="9" fontId="0" fillId="2" borderId="1" xfId="1" applyFont="1" applyFill="1" applyBorder="1" applyAlignment="1"/>
    <xf numFmtId="0" fontId="1" fillId="2" borderId="1" xfId="0" applyFont="1" applyFill="1" applyBorder="1"/>
    <xf numFmtId="9" fontId="1" fillId="16" borderId="1" xfId="1" applyFont="1" applyFill="1" applyBorder="1" applyAlignment="1"/>
    <xf numFmtId="0" fontId="1" fillId="0" borderId="0" xfId="0" applyFont="1"/>
    <xf numFmtId="0" fontId="0" fillId="0" borderId="1" xfId="0" applyFill="1" applyBorder="1"/>
    <xf numFmtId="0" fontId="1" fillId="0" borderId="1" xfId="0" applyFont="1" applyFill="1" applyBorder="1"/>
    <xf numFmtId="0" fontId="0" fillId="0" borderId="9" xfId="0" applyFill="1" applyBorder="1" applyAlignment="1"/>
    <xf numFmtId="0" fontId="0" fillId="0" borderId="1" xfId="0" applyFill="1" applyBorder="1" applyAlignment="1"/>
    <xf numFmtId="0" fontId="1" fillId="0" borderId="1" xfId="0" applyFont="1" applyBorder="1"/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8" fontId="0" fillId="0" borderId="1" xfId="0" applyNumberFormat="1" applyBorder="1"/>
    <xf numFmtId="9" fontId="1" fillId="2" borderId="1" xfId="1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14" borderId="17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7" fillId="14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'[2]#REF'!$B$2</c:f>
          <c:strCache>
            <c:ptCount val="1"/>
            <c:pt idx="0">
              <c:v>#REF!</c:v>
            </c:pt>
          </c:strCache>
        </c:strRef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'[1]FY17 MC'!$B$4</c:f>
              <c:strCache>
                <c:ptCount val="1"/>
                <c:pt idx="0">
                  <c:v>FY17 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'[1]FY17 MC'!$C$3:$Q$3</c:f>
              <c:strCache>
                <c:ptCount val="15"/>
                <c:pt idx="0">
                  <c:v>FY17 Act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YTD FY17</c:v>
                </c:pt>
                <c:pt idx="14">
                  <c:v>Budget FY18</c:v>
                </c:pt>
              </c:strCache>
            </c:strRef>
          </c:cat>
          <c:val>
            <c:numRef>
              <c:f>'[1]FY17 MC'!$C$4:$Q$4</c:f>
              <c:numCache>
                <c:formatCode>General</c:formatCode>
                <c:ptCount val="15"/>
                <c:pt idx="0">
                  <c:v>19179.25</c:v>
                </c:pt>
                <c:pt idx="14">
                  <c:v>21814.222222222201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5-4B93-9778-AEC6289ADBA7}"/>
            </c:ext>
          </c:extLst>
        </c:ser>
        <c:ser>
          <c:idx val="4"/>
          <c:order val="4"/>
          <c:tx>
            <c:strRef>
              <c:f>'[1]FY17 MC'!$B$8</c:f>
              <c:strCache>
                <c:ptCount val="1"/>
                <c:pt idx="0">
                  <c:v>YTD FY18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'[1]FY17 MC'!$C$3:$Q$3</c:f>
              <c:strCache>
                <c:ptCount val="15"/>
                <c:pt idx="0">
                  <c:v>FY17 Act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YTD FY17</c:v>
                </c:pt>
                <c:pt idx="14">
                  <c:v>Budget FY18</c:v>
                </c:pt>
              </c:strCache>
            </c:strRef>
          </c:cat>
          <c:val>
            <c:numRef>
              <c:f>'[1]FY17 MC'!$C$8:$Q$8</c:f>
              <c:numCache>
                <c:formatCode>General</c:formatCode>
                <c:ptCount val="15"/>
                <c:pt idx="13">
                  <c:v>21814.222222222201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5-4B93-9778-AEC6289A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4669184"/>
        <c:axId val="194691456"/>
      </c:barChart>
      <c:lineChart>
        <c:grouping val="standard"/>
        <c:varyColors val="0"/>
        <c:ser>
          <c:idx val="1"/>
          <c:order val="1"/>
          <c:tx>
            <c:strRef>
              <c:f>'[1]FY17 MC'!$B$5</c:f>
              <c:strCache>
                <c:ptCount val="1"/>
                <c:pt idx="0">
                  <c:v>FY 18 Budget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'[1]FY17 MC'!$C$3:$Q$3</c:f>
              <c:strCache>
                <c:ptCount val="15"/>
                <c:pt idx="0">
                  <c:v>FY17 Act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YTD FY17</c:v>
                </c:pt>
                <c:pt idx="14">
                  <c:v>Budget FY18</c:v>
                </c:pt>
              </c:strCache>
            </c:strRef>
          </c:cat>
          <c:val>
            <c:numRef>
              <c:f>'[1]FY17 MC'!$C$5:$Q$5</c:f>
              <c:numCache>
                <c:formatCode>General</c:formatCode>
                <c:ptCount val="15"/>
                <c:pt idx="1">
                  <c:v>19759</c:v>
                </c:pt>
                <c:pt idx="2">
                  <c:v>20342</c:v>
                </c:pt>
                <c:pt idx="3">
                  <c:v>21021</c:v>
                </c:pt>
                <c:pt idx="4">
                  <c:v>20697</c:v>
                </c:pt>
                <c:pt idx="5">
                  <c:v>20294</c:v>
                </c:pt>
                <c:pt idx="6">
                  <c:v>21378</c:v>
                </c:pt>
                <c:pt idx="7">
                  <c:v>21316</c:v>
                </c:pt>
                <c:pt idx="8">
                  <c:v>21514</c:v>
                </c:pt>
                <c:pt idx="9">
                  <c:v>21927</c:v>
                </c:pt>
                <c:pt idx="10">
                  <c:v>20914</c:v>
                </c:pt>
                <c:pt idx="11">
                  <c:v>21981</c:v>
                </c:pt>
                <c:pt idx="12">
                  <c:v>22969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5-4B93-9778-AEC6289ADBA7}"/>
            </c:ext>
          </c:extLst>
        </c:ser>
        <c:ser>
          <c:idx val="2"/>
          <c:order val="2"/>
          <c:tx>
            <c:strRef>
              <c:f>'[1]FY17 MC'!$B$6</c:f>
              <c:strCache>
                <c:ptCount val="1"/>
                <c:pt idx="0">
                  <c:v>FY 18 Actual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'[1]FY17 MC'!$C$3:$Q$3</c:f>
              <c:strCache>
                <c:ptCount val="15"/>
                <c:pt idx="0">
                  <c:v>FY17 Act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YTD FY17</c:v>
                </c:pt>
                <c:pt idx="14">
                  <c:v>Budget FY18</c:v>
                </c:pt>
              </c:strCache>
            </c:strRef>
          </c:cat>
          <c:val>
            <c:numRef>
              <c:f>'[1]FY17 MC'!$C$6:$Q$6</c:f>
              <c:numCache>
                <c:formatCode>General</c:formatCode>
                <c:ptCount val="15"/>
                <c:pt idx="1">
                  <c:v>16837</c:v>
                </c:pt>
                <c:pt idx="2">
                  <c:v>21829</c:v>
                </c:pt>
                <c:pt idx="3">
                  <c:v>22630</c:v>
                </c:pt>
                <c:pt idx="4">
                  <c:v>23678</c:v>
                </c:pt>
                <c:pt idx="5">
                  <c:v>24527</c:v>
                </c:pt>
                <c:pt idx="6">
                  <c:v>22776</c:v>
                </c:pt>
                <c:pt idx="7">
                  <c:v>25659</c:v>
                </c:pt>
                <c:pt idx="8">
                  <c:v>18892</c:v>
                </c:pt>
                <c:pt idx="9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5-4B93-9778-AEC6289ADBA7}"/>
            </c:ext>
          </c:extLst>
        </c:ser>
        <c:ser>
          <c:idx val="3"/>
          <c:order val="3"/>
          <c:tx>
            <c:strRef>
              <c:f>'[1]FY17 MC'!$B$7</c:f>
              <c:strCache>
                <c:ptCount val="1"/>
                <c:pt idx="0">
                  <c:v>FY 17 Actual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'[1]FY17 MC'!$C$3:$Q$3</c:f>
              <c:strCache>
                <c:ptCount val="15"/>
                <c:pt idx="0">
                  <c:v>FY17 Act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YTD FY17</c:v>
                </c:pt>
                <c:pt idx="14">
                  <c:v>Budget FY18</c:v>
                </c:pt>
              </c:strCache>
            </c:strRef>
          </c:cat>
          <c:val>
            <c:numRef>
              <c:f>'[1]FY17 MC'!$C$7:$Q$7</c:f>
              <c:numCache>
                <c:formatCode>General</c:formatCode>
                <c:ptCount val="15"/>
                <c:pt idx="1">
                  <c:v>16723</c:v>
                </c:pt>
                <c:pt idx="2">
                  <c:v>18330</c:v>
                </c:pt>
                <c:pt idx="3">
                  <c:v>19300</c:v>
                </c:pt>
                <c:pt idx="4">
                  <c:v>17672</c:v>
                </c:pt>
                <c:pt idx="5">
                  <c:v>21654</c:v>
                </c:pt>
                <c:pt idx="6">
                  <c:v>23115</c:v>
                </c:pt>
                <c:pt idx="7">
                  <c:v>17485</c:v>
                </c:pt>
                <c:pt idx="8">
                  <c:v>19613</c:v>
                </c:pt>
                <c:pt idx="9">
                  <c:v>18902</c:v>
                </c:pt>
                <c:pt idx="10">
                  <c:v>18404</c:v>
                </c:pt>
                <c:pt idx="11">
                  <c:v>17944</c:v>
                </c:pt>
                <c:pt idx="12">
                  <c:v>21009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5-4B93-9778-AEC6289A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69184"/>
        <c:axId val="194691456"/>
      </c:lineChart>
      <c:catAx>
        <c:axId val="1946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1456"/>
        <c:crosses val="autoZero"/>
        <c:auto val="1"/>
        <c:lblAlgn val="ctr"/>
        <c:lblOffset val="100"/>
        <c:noMultiLvlLbl val="0"/>
      </c:catAx>
      <c:valAx>
        <c:axId val="1946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9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9</xdr:row>
      <xdr:rowOff>61912</xdr:rowOff>
    </xdr:from>
    <xdr:to>
      <xdr:col>16</xdr:col>
      <xdr:colOff>57150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</xdr:row>
      <xdr:rowOff>113665</xdr:rowOff>
    </xdr:from>
    <xdr:to>
      <xdr:col>9</xdr:col>
      <xdr:colOff>217805</xdr:colOff>
      <xdr:row>16</xdr:row>
      <xdr:rowOff>147320</xdr:rowOff>
    </xdr:to>
    <xdr:pic>
      <xdr:nvPicPr>
        <xdr:cNvPr id="2" name="Picture 1" descr="DSE Incentive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0" y="481965"/>
          <a:ext cx="5869305" cy="26117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oumya/OneDrive/Desktop/review/Final%20Master%20Files/MOR%20%20Format%20%20So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Y17%20M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ndary"/>
      <sheetName val="Priamiry"/>
      <sheetName val="Seondary Details"/>
      <sheetName val="Product Group Ach. - Budget"/>
      <sheetName val="Product Group Ach. - Forecast"/>
      <sheetName val="FY17 Value"/>
      <sheetName val="FY17 PCR"/>
      <sheetName val="FY17 UVR"/>
      <sheetName val="FY17 MC"/>
      <sheetName val="FY17 SC"/>
      <sheetName val="FY17 LCV"/>
      <sheetName val="FY17 LM"/>
      <sheetName val="FY17 TR-F"/>
      <sheetName val="FY17 TR-R"/>
      <sheetName val="Sheet1"/>
      <sheetName val="Gripp x3"/>
      <sheetName val="Raugh f"/>
      <sheetName val="CS - New Appointments"/>
      <sheetName val="SIS - New Appointments"/>
      <sheetName val="MBO - New Appointments"/>
      <sheetName val="Hub - New Appointments"/>
      <sheetName val="Fleet P2 P3 - New Appointments"/>
      <sheetName val="Dealer - New Appointments"/>
      <sheetName val="Regular Billing"/>
      <sheetName val="Fleet Retention"/>
      <sheetName val="Direct Town Coverage"/>
      <sheetName val="Total Town Coverage"/>
      <sheetName val="BPLOU Club Dealer"/>
      <sheetName val="BPLOU Non-Club Dealer"/>
      <sheetName val="BPLOU Adherence"/>
      <sheetName val="Dashboard Performance"/>
      <sheetName val="PJP Adherence"/>
      <sheetName val="PAL Performance"/>
      <sheetName val="C2C Trends"/>
      <sheetName val="WA Truck Trends"/>
      <sheetName val="WA Non-Truck Trends"/>
      <sheetName val="Claim Re-Inspection"/>
      <sheetName val="Claim Authorization"/>
      <sheetName val="Complaint TAT"/>
      <sheetName val="OE Connect"/>
      <sheetName val="Fleet Module Imp."/>
      <sheetName val="Test Tyre Tracking"/>
      <sheetName val="Direct Fleet"/>
      <sheetName val="SPK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 t="str">
            <v>FY17 Act</v>
          </cell>
          <cell r="D3" t="str">
            <v>Apr</v>
          </cell>
          <cell r="E3" t="str">
            <v>May</v>
          </cell>
          <cell r="F3" t="str">
            <v>Jun</v>
          </cell>
          <cell r="G3" t="str">
            <v>Jul</v>
          </cell>
          <cell r="H3" t="str">
            <v>Aug</v>
          </cell>
          <cell r="I3" t="str">
            <v>Sept</v>
          </cell>
          <cell r="J3" t="str">
            <v>Oct</v>
          </cell>
          <cell r="K3" t="str">
            <v>Nov</v>
          </cell>
          <cell r="L3" t="str">
            <v>Dec</v>
          </cell>
          <cell r="M3" t="str">
            <v>Jan</v>
          </cell>
          <cell r="N3" t="str">
            <v>Feb</v>
          </cell>
          <cell r="O3" t="str">
            <v>Mar</v>
          </cell>
          <cell r="P3" t="str">
            <v>YTD FY17</v>
          </cell>
          <cell r="Q3" t="str">
            <v>Budget FY18</v>
          </cell>
        </row>
        <row r="4">
          <cell r="B4" t="str">
            <v>FY17 Act</v>
          </cell>
          <cell r="C4">
            <v>19179.25</v>
          </cell>
          <cell r="Q4">
            <v>21814.222222222201</v>
          </cell>
        </row>
        <row r="5">
          <cell r="B5" t="str">
            <v>FY 18 Budget</v>
          </cell>
          <cell r="D5">
            <v>19759</v>
          </cell>
          <cell r="E5">
            <v>20342</v>
          </cell>
          <cell r="F5">
            <v>21021</v>
          </cell>
          <cell r="G5">
            <v>20697</v>
          </cell>
          <cell r="H5">
            <v>20294</v>
          </cell>
          <cell r="I5">
            <v>21378</v>
          </cell>
          <cell r="J5">
            <v>21316</v>
          </cell>
          <cell r="K5">
            <v>21514</v>
          </cell>
          <cell r="L5">
            <v>21927</v>
          </cell>
          <cell r="M5">
            <v>20914</v>
          </cell>
          <cell r="N5">
            <v>21981</v>
          </cell>
          <cell r="O5">
            <v>22969</v>
          </cell>
        </row>
        <row r="6">
          <cell r="B6" t="str">
            <v>FY 18 Actual</v>
          </cell>
          <cell r="D6">
            <v>16837</v>
          </cell>
          <cell r="E6">
            <v>21829</v>
          </cell>
          <cell r="F6">
            <v>22630</v>
          </cell>
          <cell r="G6">
            <v>23678</v>
          </cell>
          <cell r="H6">
            <v>24527</v>
          </cell>
          <cell r="I6">
            <v>22776</v>
          </cell>
          <cell r="J6">
            <v>25659</v>
          </cell>
          <cell r="K6">
            <v>18892</v>
          </cell>
          <cell r="L6">
            <v>19500</v>
          </cell>
        </row>
        <row r="7">
          <cell r="B7" t="str">
            <v>FY 17 Actual</v>
          </cell>
          <cell r="D7">
            <v>16723</v>
          </cell>
          <cell r="E7">
            <v>18330</v>
          </cell>
          <cell r="F7">
            <v>19300</v>
          </cell>
          <cell r="G7">
            <v>17672</v>
          </cell>
          <cell r="H7">
            <v>21654</v>
          </cell>
          <cell r="I7">
            <v>23115</v>
          </cell>
          <cell r="J7">
            <v>17485</v>
          </cell>
          <cell r="K7">
            <v>19613</v>
          </cell>
          <cell r="L7">
            <v>18902</v>
          </cell>
          <cell r="M7">
            <v>18404</v>
          </cell>
          <cell r="N7">
            <v>17944</v>
          </cell>
          <cell r="O7">
            <v>21009</v>
          </cell>
        </row>
        <row r="8">
          <cell r="B8" t="str">
            <v>YTD FY18</v>
          </cell>
          <cell r="P8">
            <v>21814.222222222201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0"/>
  <sheetViews>
    <sheetView tabSelected="1" workbookViewId="0">
      <selection activeCell="D23" sqref="D23"/>
    </sheetView>
  </sheetViews>
  <sheetFormatPr baseColWidth="10" defaultColWidth="9" defaultRowHeight="15" x14ac:dyDescent="0.2"/>
  <cols>
    <col min="1" max="1" width="4.6640625" customWidth="1"/>
    <col min="2" max="2" width="51.83203125" customWidth="1"/>
    <col min="3" max="3" width="19.1640625" bestFit="1" customWidth="1"/>
    <col min="4" max="4" width="4.5" customWidth="1"/>
    <col min="5" max="5" width="41.1640625" customWidth="1"/>
  </cols>
  <sheetData>
    <row r="2" spans="1:8" x14ac:dyDescent="0.2">
      <c r="A2" s="74">
        <v>1</v>
      </c>
      <c r="B2" s="75" t="s">
        <v>0</v>
      </c>
      <c r="C2" s="98" t="s">
        <v>313</v>
      </c>
      <c r="D2" s="76">
        <v>20</v>
      </c>
      <c r="E2" s="75" t="s">
        <v>1</v>
      </c>
    </row>
    <row r="3" spans="1:8" x14ac:dyDescent="0.2">
      <c r="A3" s="74">
        <v>2</v>
      </c>
      <c r="B3" s="77" t="s">
        <v>2</v>
      </c>
      <c r="C3" s="98" t="s">
        <v>313</v>
      </c>
      <c r="D3" s="76">
        <v>21</v>
      </c>
      <c r="E3" s="78" t="s">
        <v>3</v>
      </c>
    </row>
    <row r="4" spans="1:8" x14ac:dyDescent="0.2">
      <c r="A4" s="74">
        <v>3</v>
      </c>
      <c r="B4" s="75" t="s">
        <v>4</v>
      </c>
      <c r="C4" s="98" t="s">
        <v>314</v>
      </c>
      <c r="D4" s="76">
        <v>22</v>
      </c>
      <c r="E4" s="75" t="s">
        <v>5</v>
      </c>
    </row>
    <row r="5" spans="1:8" x14ac:dyDescent="0.2">
      <c r="A5" s="74">
        <v>4</v>
      </c>
      <c r="B5" s="75" t="s">
        <v>6</v>
      </c>
      <c r="C5" s="98" t="s">
        <v>313</v>
      </c>
      <c r="D5" s="79">
        <v>23</v>
      </c>
      <c r="E5" s="75" t="s">
        <v>7</v>
      </c>
    </row>
    <row r="6" spans="1:8" x14ac:dyDescent="0.2">
      <c r="A6" s="74">
        <v>5</v>
      </c>
      <c r="B6" s="75" t="s">
        <v>8</v>
      </c>
      <c r="C6" s="98" t="s">
        <v>313</v>
      </c>
      <c r="D6" s="76">
        <v>24</v>
      </c>
      <c r="E6" s="75" t="s">
        <v>9</v>
      </c>
    </row>
    <row r="7" spans="1:8" x14ac:dyDescent="0.2">
      <c r="A7" s="74">
        <v>6</v>
      </c>
      <c r="B7" s="75" t="s">
        <v>10</v>
      </c>
      <c r="C7" s="98" t="s">
        <v>313</v>
      </c>
      <c r="D7" s="76">
        <v>25</v>
      </c>
      <c r="E7" s="75" t="s">
        <v>11</v>
      </c>
    </row>
    <row r="8" spans="1:8" x14ac:dyDescent="0.2">
      <c r="A8" s="74">
        <v>7</v>
      </c>
      <c r="B8" s="75" t="s">
        <v>12</v>
      </c>
      <c r="C8" s="98" t="s">
        <v>313</v>
      </c>
      <c r="D8" s="79">
        <v>26</v>
      </c>
      <c r="E8" s="75" t="s">
        <v>13</v>
      </c>
    </row>
    <row r="9" spans="1:8" x14ac:dyDescent="0.2">
      <c r="A9" s="74">
        <v>8</v>
      </c>
      <c r="B9" s="75" t="s">
        <v>14</v>
      </c>
      <c r="C9" s="98" t="s">
        <v>314</v>
      </c>
      <c r="D9" s="79">
        <v>27</v>
      </c>
      <c r="E9" s="75" t="s">
        <v>15</v>
      </c>
    </row>
    <row r="10" spans="1:8" x14ac:dyDescent="0.2">
      <c r="A10" s="74">
        <v>9</v>
      </c>
      <c r="B10" s="75" t="s">
        <v>16</v>
      </c>
      <c r="C10" s="98" t="s">
        <v>313</v>
      </c>
      <c r="D10" s="76">
        <v>28</v>
      </c>
      <c r="E10" s="75" t="s">
        <v>17</v>
      </c>
      <c r="G10" s="98" t="s">
        <v>321</v>
      </c>
      <c r="H10" s="98" t="s">
        <v>323</v>
      </c>
    </row>
    <row r="11" spans="1:8" x14ac:dyDescent="0.2">
      <c r="A11" s="74">
        <v>10</v>
      </c>
      <c r="B11" s="77" t="s">
        <v>18</v>
      </c>
      <c r="D11" s="80">
        <v>29</v>
      </c>
      <c r="E11" s="75" t="s">
        <v>19</v>
      </c>
      <c r="G11" s="98" t="s">
        <v>321</v>
      </c>
      <c r="H11" s="98" t="s">
        <v>337</v>
      </c>
    </row>
    <row r="12" spans="1:8" x14ac:dyDescent="0.2">
      <c r="A12" s="74">
        <v>11</v>
      </c>
      <c r="B12" s="78" t="s">
        <v>20</v>
      </c>
      <c r="C12" s="98" t="s">
        <v>319</v>
      </c>
      <c r="D12" s="79">
        <v>30</v>
      </c>
      <c r="E12" s="75" t="s">
        <v>21</v>
      </c>
    </row>
    <row r="13" spans="1:8" x14ac:dyDescent="0.2">
      <c r="A13" s="74">
        <v>12</v>
      </c>
      <c r="B13" s="75" t="s">
        <v>22</v>
      </c>
      <c r="C13" s="98" t="s">
        <v>313</v>
      </c>
      <c r="D13" s="79">
        <v>31</v>
      </c>
      <c r="E13" s="75" t="s">
        <v>23</v>
      </c>
    </row>
    <row r="14" spans="1:8" x14ac:dyDescent="0.2">
      <c r="A14" s="74">
        <v>13</v>
      </c>
      <c r="B14" s="75" t="s">
        <v>24</v>
      </c>
      <c r="C14" s="98" t="s">
        <v>313</v>
      </c>
      <c r="D14" s="76">
        <v>32</v>
      </c>
      <c r="E14" s="75" t="s">
        <v>25</v>
      </c>
    </row>
    <row r="15" spans="1:8" x14ac:dyDescent="0.2">
      <c r="A15" s="74">
        <v>14</v>
      </c>
      <c r="B15" s="75" t="s">
        <v>26</v>
      </c>
      <c r="C15" s="98" t="s">
        <v>313</v>
      </c>
      <c r="D15" s="79">
        <v>33</v>
      </c>
      <c r="E15" s="75" t="s">
        <v>27</v>
      </c>
    </row>
    <row r="16" spans="1:8" x14ac:dyDescent="0.2">
      <c r="A16" s="74">
        <v>15</v>
      </c>
      <c r="B16" s="75" t="s">
        <v>28</v>
      </c>
      <c r="C16" s="98" t="s">
        <v>313</v>
      </c>
      <c r="D16" s="79">
        <v>34</v>
      </c>
      <c r="E16" s="75" t="s">
        <v>29</v>
      </c>
    </row>
    <row r="17" spans="1:5" x14ac:dyDescent="0.2">
      <c r="A17" s="74">
        <v>16</v>
      </c>
      <c r="B17" s="75" t="s">
        <v>30</v>
      </c>
      <c r="D17" s="76">
        <v>35</v>
      </c>
      <c r="E17" s="75" t="s">
        <v>31</v>
      </c>
    </row>
    <row r="18" spans="1:5" x14ac:dyDescent="0.2">
      <c r="A18" s="74">
        <v>17</v>
      </c>
      <c r="B18" s="75" t="s">
        <v>32</v>
      </c>
      <c r="D18" s="79">
        <v>36</v>
      </c>
      <c r="E18" s="75" t="s">
        <v>33</v>
      </c>
    </row>
    <row r="19" spans="1:5" x14ac:dyDescent="0.2">
      <c r="A19" s="74">
        <v>18</v>
      </c>
      <c r="B19" s="75" t="s">
        <v>34</v>
      </c>
      <c r="D19" s="79">
        <v>37</v>
      </c>
      <c r="E19" s="75" t="s">
        <v>35</v>
      </c>
    </row>
    <row r="20" spans="1:5" x14ac:dyDescent="0.2">
      <c r="A20" s="79">
        <v>19</v>
      </c>
      <c r="B20" s="75" t="s">
        <v>36</v>
      </c>
      <c r="D20" s="79">
        <v>38</v>
      </c>
      <c r="E20" s="75" t="s">
        <v>37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8"/>
  <sheetViews>
    <sheetView workbookViewId="0">
      <selection activeCell="F8" sqref="F8"/>
    </sheetView>
  </sheetViews>
  <sheetFormatPr baseColWidth="10" defaultColWidth="9" defaultRowHeight="15" x14ac:dyDescent="0.2"/>
  <sheetData>
    <row r="2" spans="2:10" s="7" customFormat="1" x14ac:dyDescent="0.2">
      <c r="C2" s="1"/>
      <c r="D2" s="1"/>
      <c r="E2" s="120" t="s">
        <v>39</v>
      </c>
      <c r="F2" s="120"/>
      <c r="G2" s="120" t="s">
        <v>40</v>
      </c>
      <c r="H2" s="120"/>
      <c r="I2" s="120" t="s">
        <v>162</v>
      </c>
      <c r="J2" s="120"/>
    </row>
    <row r="3" spans="2:10" ht="32" x14ac:dyDescent="0.2">
      <c r="C3" s="10" t="s">
        <v>133</v>
      </c>
      <c r="D3" s="10" t="s">
        <v>163</v>
      </c>
      <c r="E3" s="106" t="s">
        <v>317</v>
      </c>
      <c r="F3" s="10" t="s">
        <v>164</v>
      </c>
      <c r="G3" s="106" t="s">
        <v>317</v>
      </c>
      <c r="H3" s="10" t="s">
        <v>164</v>
      </c>
      <c r="I3" s="106" t="s">
        <v>317</v>
      </c>
      <c r="J3" s="10" t="s">
        <v>164</v>
      </c>
    </row>
    <row r="5" spans="2:10" x14ac:dyDescent="0.2">
      <c r="B5" s="9" t="s">
        <v>300</v>
      </c>
      <c r="C5" s="96" t="s">
        <v>38</v>
      </c>
      <c r="D5" s="96" t="s">
        <v>318</v>
      </c>
      <c r="E5" s="9"/>
      <c r="F5" s="9"/>
      <c r="G5" s="9"/>
      <c r="H5" s="9"/>
      <c r="I5" s="9"/>
      <c r="J5" s="9"/>
    </row>
    <row r="6" spans="2:10" x14ac:dyDescent="0.2">
      <c r="B6" s="9" t="s">
        <v>301</v>
      </c>
      <c r="C6" s="9"/>
      <c r="D6" s="9"/>
      <c r="E6" s="9"/>
      <c r="F6" s="9"/>
      <c r="G6" s="9"/>
      <c r="H6" s="9"/>
      <c r="I6" s="9"/>
      <c r="J6" s="9"/>
    </row>
    <row r="7" spans="2:10" x14ac:dyDescent="0.2">
      <c r="B7" s="9" t="s">
        <v>302</v>
      </c>
      <c r="C7" s="9"/>
      <c r="D7" s="9"/>
      <c r="E7" s="93"/>
      <c r="F7" s="96" t="s">
        <v>328</v>
      </c>
      <c r="G7" s="93"/>
      <c r="H7" s="93"/>
      <c r="I7" s="93"/>
      <c r="J7" s="93"/>
    </row>
    <row r="8" spans="2:10" x14ac:dyDescent="0.2">
      <c r="B8" s="9" t="s">
        <v>303</v>
      </c>
      <c r="C8" s="103" t="s">
        <v>96</v>
      </c>
      <c r="D8" s="103" t="s">
        <v>96</v>
      </c>
      <c r="E8" s="103" t="s">
        <v>312</v>
      </c>
      <c r="F8" s="103" t="s">
        <v>312</v>
      </c>
      <c r="G8" s="103" t="s">
        <v>312</v>
      </c>
      <c r="H8" s="103" t="s">
        <v>312</v>
      </c>
      <c r="I8" s="103" t="s">
        <v>312</v>
      </c>
      <c r="J8" s="103" t="s">
        <v>312</v>
      </c>
    </row>
  </sheetData>
  <mergeCells count="3">
    <mergeCell ref="E2:F2"/>
    <mergeCell ref="G2:H2"/>
    <mergeCell ref="I2:J2"/>
  </mergeCell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D3" sqref="D3"/>
    </sheetView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"/>
  <sheetViews>
    <sheetView workbookViewId="0">
      <selection activeCell="F10" sqref="F10"/>
    </sheetView>
  </sheetViews>
  <sheetFormatPr baseColWidth="10" defaultColWidth="9" defaultRowHeight="15" x14ac:dyDescent="0.2"/>
  <cols>
    <col min="1" max="1" width="16.33203125" customWidth="1"/>
    <col min="2" max="2" width="29" customWidth="1"/>
    <col min="3" max="3" width="15.1640625" customWidth="1"/>
  </cols>
  <sheetData>
    <row r="1" spans="1:9" x14ac:dyDescent="0.2">
      <c r="A1" t="s">
        <v>165</v>
      </c>
    </row>
    <row r="2" spans="1:9" x14ac:dyDescent="0.2">
      <c r="A2" t="s">
        <v>166</v>
      </c>
      <c r="B2" t="s">
        <v>167</v>
      </c>
    </row>
    <row r="3" spans="1:9" x14ac:dyDescent="0.2">
      <c r="A3" t="s">
        <v>168</v>
      </c>
      <c r="B3" t="s">
        <v>169</v>
      </c>
    </row>
    <row r="5" spans="1:9" ht="64" x14ac:dyDescent="0.2">
      <c r="C5" s="5" t="s">
        <v>170</v>
      </c>
      <c r="D5" s="5" t="s">
        <v>171</v>
      </c>
      <c r="E5" s="5" t="s">
        <v>172</v>
      </c>
      <c r="F5" s="5" t="s">
        <v>173</v>
      </c>
      <c r="G5" s="5" t="s">
        <v>173</v>
      </c>
      <c r="H5" s="5" t="s">
        <v>174</v>
      </c>
      <c r="I5" s="5" t="s">
        <v>175</v>
      </c>
    </row>
    <row r="6" spans="1:9" x14ac:dyDescent="0.2">
      <c r="C6" s="1" t="s">
        <v>176</v>
      </c>
      <c r="D6" s="1" t="s">
        <v>177</v>
      </c>
      <c r="E6" s="1" t="s">
        <v>178</v>
      </c>
      <c r="F6" s="1">
        <v>160</v>
      </c>
      <c r="G6" s="1">
        <v>200</v>
      </c>
      <c r="H6" s="1">
        <v>100</v>
      </c>
      <c r="I6" s="1">
        <v>40</v>
      </c>
    </row>
  </sheetData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9"/>
  <sheetViews>
    <sheetView workbookViewId="0">
      <selection activeCell="J7" sqref="J7"/>
    </sheetView>
  </sheetViews>
  <sheetFormatPr baseColWidth="10" defaultColWidth="9" defaultRowHeight="15" x14ac:dyDescent="0.2"/>
  <cols>
    <col min="1" max="1" width="10.6640625" customWidth="1"/>
  </cols>
  <sheetData>
    <row r="1" spans="1:11" ht="64" x14ac:dyDescent="0.2">
      <c r="B1" s="5" t="s">
        <v>179</v>
      </c>
      <c r="C1" s="5" t="s">
        <v>180</v>
      </c>
      <c r="D1" s="5" t="s">
        <v>181</v>
      </c>
      <c r="E1" s="5" t="s">
        <v>182</v>
      </c>
      <c r="F1" s="5" t="s">
        <v>183</v>
      </c>
      <c r="G1" s="5" t="s">
        <v>184</v>
      </c>
      <c r="H1" s="5" t="s">
        <v>185</v>
      </c>
      <c r="I1" s="5" t="s">
        <v>186</v>
      </c>
      <c r="J1" s="107" t="s">
        <v>308</v>
      </c>
      <c r="K1" s="5" t="s">
        <v>187</v>
      </c>
    </row>
    <row r="2" spans="1:11" ht="64" x14ac:dyDescent="0.2">
      <c r="B2" s="3" t="s">
        <v>188</v>
      </c>
      <c r="C2" s="3" t="s">
        <v>189</v>
      </c>
      <c r="D2" s="3" t="s">
        <v>190</v>
      </c>
      <c r="E2" s="3">
        <v>102842</v>
      </c>
      <c r="F2" s="5" t="s">
        <v>191</v>
      </c>
      <c r="G2" s="3" t="s">
        <v>192</v>
      </c>
      <c r="H2" s="3">
        <v>48</v>
      </c>
      <c r="I2" s="3">
        <v>40</v>
      </c>
      <c r="J2" s="108">
        <f>I2/H2</f>
        <v>0.83333333333333337</v>
      </c>
      <c r="K2" s="3" t="s">
        <v>193</v>
      </c>
    </row>
    <row r="4" spans="1:11" x14ac:dyDescent="0.2">
      <c r="A4" s="9" t="s">
        <v>300</v>
      </c>
      <c r="B4" s="96" t="s">
        <v>320</v>
      </c>
      <c r="C4" s="96" t="s">
        <v>38</v>
      </c>
      <c r="D4" s="103"/>
      <c r="E4" s="9"/>
      <c r="F4" s="9"/>
      <c r="G4" s="9"/>
      <c r="H4" s="9"/>
      <c r="I4" s="9"/>
      <c r="J4" s="9"/>
      <c r="K4" s="9"/>
    </row>
    <row r="5" spans="1:11" x14ac:dyDescent="0.2">
      <c r="A5" s="9" t="s">
        <v>301</v>
      </c>
      <c r="B5" s="9"/>
      <c r="C5" s="9"/>
      <c r="D5" s="9"/>
      <c r="E5" s="9"/>
      <c r="F5" s="9"/>
      <c r="G5" s="9"/>
      <c r="H5" s="9"/>
      <c r="I5" s="9"/>
      <c r="J5" s="93"/>
      <c r="K5" s="9"/>
    </row>
    <row r="6" spans="1:11" x14ac:dyDescent="0.2">
      <c r="A6" s="9" t="s">
        <v>302</v>
      </c>
      <c r="B6" s="9"/>
      <c r="C6" s="9"/>
      <c r="D6" s="9"/>
      <c r="E6" s="9"/>
      <c r="F6" s="9"/>
      <c r="G6" s="9"/>
      <c r="H6" s="93"/>
      <c r="I6" s="93"/>
      <c r="J6" s="96" t="s">
        <v>328</v>
      </c>
      <c r="K6" s="9"/>
    </row>
    <row r="7" spans="1:11" x14ac:dyDescent="0.2">
      <c r="A7" s="9" t="s">
        <v>303</v>
      </c>
      <c r="B7" s="103" t="s">
        <v>96</v>
      </c>
      <c r="C7" s="103" t="s">
        <v>96</v>
      </c>
      <c r="D7" s="103" t="s">
        <v>96</v>
      </c>
      <c r="E7" s="103" t="s">
        <v>324</v>
      </c>
      <c r="F7" s="103" t="s">
        <v>96</v>
      </c>
      <c r="G7" s="103" t="s">
        <v>325</v>
      </c>
      <c r="H7" s="103" t="s">
        <v>312</v>
      </c>
      <c r="I7" s="103" t="s">
        <v>312</v>
      </c>
      <c r="J7" s="103" t="s">
        <v>308</v>
      </c>
      <c r="K7" s="103" t="s">
        <v>325</v>
      </c>
    </row>
    <row r="9" spans="1:11" x14ac:dyDescent="0.2">
      <c r="C9" s="98" t="s">
        <v>321</v>
      </c>
      <c r="D9" s="98" t="s">
        <v>322</v>
      </c>
    </row>
  </sheetData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E11"/>
  <sheetViews>
    <sheetView workbookViewId="0">
      <selection activeCell="A8" sqref="A8:A11"/>
    </sheetView>
  </sheetViews>
  <sheetFormatPr baseColWidth="10" defaultColWidth="9" defaultRowHeight="15" x14ac:dyDescent="0.2"/>
  <cols>
    <col min="1" max="1" width="20" bestFit="1" customWidth="1"/>
    <col min="2" max="2" width="12.6640625" bestFit="1" customWidth="1"/>
    <col min="3" max="3" width="15.83203125" customWidth="1"/>
    <col min="5" max="5" width="15.83203125" customWidth="1"/>
    <col min="7" max="7" width="15.83203125" customWidth="1"/>
    <col min="8" max="8" width="24.1640625" customWidth="1"/>
  </cols>
  <sheetData>
    <row r="2" spans="1:5" ht="16" x14ac:dyDescent="0.2">
      <c r="B2" s="109" t="s">
        <v>194</v>
      </c>
      <c r="C2" s="103" t="s">
        <v>326</v>
      </c>
      <c r="D2" s="103" t="s">
        <v>327</v>
      </c>
      <c r="E2" s="103" t="s">
        <v>195</v>
      </c>
    </row>
    <row r="3" spans="1:5" ht="15" customHeight="1" x14ac:dyDescent="0.2">
      <c r="B3" s="89" t="s">
        <v>196</v>
      </c>
      <c r="C3" s="110">
        <v>0.29166666666666669</v>
      </c>
      <c r="D3" s="89">
        <v>123456</v>
      </c>
      <c r="E3" s="103" t="s">
        <v>197</v>
      </c>
    </row>
    <row r="4" spans="1:5" x14ac:dyDescent="0.2">
      <c r="B4" s="89" t="s">
        <v>198</v>
      </c>
      <c r="C4" s="110">
        <v>0.29166666666666669</v>
      </c>
      <c r="D4" s="89">
        <v>124509</v>
      </c>
      <c r="E4" s="103" t="s">
        <v>197</v>
      </c>
    </row>
    <row r="5" spans="1:5" x14ac:dyDescent="0.2">
      <c r="B5" s="89" t="s">
        <v>199</v>
      </c>
      <c r="C5" s="110">
        <v>0.29166666666666669</v>
      </c>
      <c r="D5" s="89">
        <v>38234</v>
      </c>
      <c r="E5" s="103" t="s">
        <v>197</v>
      </c>
    </row>
    <row r="6" spans="1:5" x14ac:dyDescent="0.2">
      <c r="B6" s="89" t="s">
        <v>200</v>
      </c>
      <c r="C6" s="110">
        <v>0.29166666666666669</v>
      </c>
      <c r="D6" s="89">
        <v>19789</v>
      </c>
      <c r="E6" s="103" t="s">
        <v>197</v>
      </c>
    </row>
    <row r="8" spans="1:5" x14ac:dyDescent="0.2">
      <c r="A8" s="9" t="s">
        <v>300</v>
      </c>
      <c r="B8" s="96" t="s">
        <v>331</v>
      </c>
      <c r="C8" s="9"/>
      <c r="D8" s="9"/>
      <c r="E8" s="9"/>
    </row>
    <row r="9" spans="1:5" x14ac:dyDescent="0.2">
      <c r="A9" s="9" t="s">
        <v>301</v>
      </c>
      <c r="B9" s="9"/>
      <c r="C9" s="9"/>
      <c r="D9" s="9"/>
      <c r="E9" s="9"/>
    </row>
    <row r="10" spans="1:5" x14ac:dyDescent="0.2">
      <c r="A10" s="9" t="s">
        <v>302</v>
      </c>
      <c r="B10" s="9"/>
      <c r="C10" s="93"/>
      <c r="D10" s="93"/>
      <c r="E10" s="96" t="s">
        <v>328</v>
      </c>
    </row>
    <row r="11" spans="1:5" x14ac:dyDescent="0.2">
      <c r="A11" s="9" t="s">
        <v>303</v>
      </c>
      <c r="B11" s="103" t="s">
        <v>96</v>
      </c>
      <c r="C11" s="103" t="s">
        <v>332</v>
      </c>
      <c r="D11" s="94" t="s">
        <v>334</v>
      </c>
      <c r="E11" s="103" t="s">
        <v>333</v>
      </c>
    </row>
  </sheetData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12"/>
  <sheetViews>
    <sheetView workbookViewId="0">
      <selection activeCell="C13" sqref="C13"/>
    </sheetView>
  </sheetViews>
  <sheetFormatPr baseColWidth="10" defaultColWidth="9" defaultRowHeight="15" x14ac:dyDescent="0.2"/>
  <cols>
    <col min="1" max="1" width="21" customWidth="1"/>
    <col min="2" max="2" width="14.5" customWidth="1"/>
    <col min="3" max="3" width="11.5" customWidth="1"/>
    <col min="4" max="4" width="23.83203125" customWidth="1"/>
    <col min="5" max="5" width="12.83203125" customWidth="1"/>
  </cols>
  <sheetData>
    <row r="2" spans="1:6" ht="32" x14ac:dyDescent="0.2">
      <c r="B2" s="10" t="s">
        <v>201</v>
      </c>
      <c r="C2" s="10" t="s">
        <v>127</v>
      </c>
      <c r="D2" s="10" t="s">
        <v>101</v>
      </c>
      <c r="E2" s="10" t="s">
        <v>202</v>
      </c>
      <c r="F2" s="10" t="s">
        <v>55</v>
      </c>
    </row>
    <row r="3" spans="1:6" x14ac:dyDescent="0.2">
      <c r="B3" s="1" t="s">
        <v>203</v>
      </c>
      <c r="C3" s="1" t="s">
        <v>204</v>
      </c>
      <c r="D3" s="1" t="s">
        <v>205</v>
      </c>
      <c r="E3" s="1" t="s">
        <v>206</v>
      </c>
      <c r="F3" s="1" t="s">
        <v>207</v>
      </c>
    </row>
    <row r="4" spans="1:6" x14ac:dyDescent="0.2">
      <c r="B4" s="1"/>
      <c r="C4" s="1"/>
      <c r="D4" s="1"/>
      <c r="E4" s="1" t="s">
        <v>208</v>
      </c>
      <c r="F4" s="1" t="s">
        <v>209</v>
      </c>
    </row>
    <row r="5" spans="1:6" x14ac:dyDescent="0.2">
      <c r="B5" s="1"/>
      <c r="C5" s="1"/>
      <c r="D5" s="1"/>
      <c r="E5" s="1" t="s">
        <v>210</v>
      </c>
      <c r="F5" s="1" t="s">
        <v>211</v>
      </c>
    </row>
    <row r="6" spans="1:6" x14ac:dyDescent="0.2">
      <c r="B6" s="1"/>
      <c r="C6" s="1"/>
      <c r="D6" s="1"/>
      <c r="E6" s="1"/>
      <c r="F6" s="1"/>
    </row>
    <row r="7" spans="1:6" x14ac:dyDescent="0.2">
      <c r="B7" s="1" t="s">
        <v>212</v>
      </c>
      <c r="C7" s="1" t="s">
        <v>213</v>
      </c>
      <c r="D7" s="1" t="s">
        <v>214</v>
      </c>
      <c r="E7" s="1" t="s">
        <v>215</v>
      </c>
      <c r="F7" s="1" t="s">
        <v>216</v>
      </c>
    </row>
    <row r="8" spans="1:6" x14ac:dyDescent="0.2">
      <c r="B8" s="1"/>
      <c r="C8" s="1"/>
      <c r="D8" s="1"/>
      <c r="E8" s="1" t="s">
        <v>217</v>
      </c>
      <c r="F8" s="1" t="s">
        <v>218</v>
      </c>
    </row>
    <row r="10" spans="1:6" x14ac:dyDescent="0.2">
      <c r="A10" s="98" t="s">
        <v>335</v>
      </c>
      <c r="B10" s="98" t="s">
        <v>96</v>
      </c>
      <c r="C10" s="98" t="s">
        <v>96</v>
      </c>
      <c r="D10" s="98" t="s">
        <v>96</v>
      </c>
      <c r="E10" s="98" t="s">
        <v>96</v>
      </c>
      <c r="F10" s="98" t="s">
        <v>96</v>
      </c>
    </row>
    <row r="12" spans="1:6" x14ac:dyDescent="0.2">
      <c r="C12" s="98" t="s">
        <v>336</v>
      </c>
    </row>
  </sheetData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5"/>
  <sheetViews>
    <sheetView workbookViewId="0">
      <selection activeCell="I17" activeCellId="1" sqref="G15 I17"/>
    </sheetView>
  </sheetViews>
  <sheetFormatPr baseColWidth="10" defaultColWidth="9" defaultRowHeight="15" x14ac:dyDescent="0.2"/>
  <cols>
    <col min="4" max="4" width="14.5" customWidth="1"/>
    <col min="5" max="5" width="11.1640625" customWidth="1"/>
  </cols>
  <sheetData>
    <row r="1" spans="1:7" x14ac:dyDescent="0.2">
      <c r="B1" s="31" t="s">
        <v>219</v>
      </c>
      <c r="C1" s="31" t="s">
        <v>220</v>
      </c>
      <c r="D1" s="31" t="s">
        <v>56</v>
      </c>
      <c r="E1" s="31" t="s">
        <v>221</v>
      </c>
      <c r="F1" s="31" t="s">
        <v>222</v>
      </c>
      <c r="G1" s="31" t="s">
        <v>223</v>
      </c>
    </row>
    <row r="2" spans="1:7" x14ac:dyDescent="0.2">
      <c r="B2" s="32" t="s">
        <v>224</v>
      </c>
      <c r="C2" s="32">
        <v>50010344</v>
      </c>
      <c r="D2" s="32" t="s">
        <v>49</v>
      </c>
      <c r="E2" s="33">
        <v>16.5058173</v>
      </c>
      <c r="F2" s="33">
        <v>15.33301690005</v>
      </c>
      <c r="G2" s="34">
        <v>0.92894623885422301</v>
      </c>
    </row>
    <row r="3" spans="1:7" x14ac:dyDescent="0.2">
      <c r="B3" s="32"/>
      <c r="C3" s="32">
        <v>52000433</v>
      </c>
      <c r="D3" s="32" t="s">
        <v>45</v>
      </c>
      <c r="E3" s="33">
        <v>28.983076799999999</v>
      </c>
      <c r="F3" s="33">
        <v>25.159160350170001</v>
      </c>
      <c r="G3" s="34">
        <v>0.86806381957936296</v>
      </c>
    </row>
    <row r="4" spans="1:7" x14ac:dyDescent="0.2">
      <c r="B4" s="32"/>
      <c r="C4" s="32">
        <v>52001648</v>
      </c>
      <c r="D4" s="32" t="s">
        <v>48</v>
      </c>
      <c r="E4" s="33">
        <v>7.0994345000000001</v>
      </c>
      <c r="F4" s="33">
        <v>6.3102703500399997</v>
      </c>
      <c r="G4" s="34">
        <v>0.88884126616563597</v>
      </c>
    </row>
    <row r="5" spans="1:7" x14ac:dyDescent="0.2">
      <c r="B5" s="32"/>
      <c r="C5" s="32">
        <v>52001289</v>
      </c>
      <c r="D5" s="32" t="s">
        <v>44</v>
      </c>
      <c r="E5" s="33">
        <v>18.589546800000001</v>
      </c>
      <c r="F5" s="33">
        <v>14.63343675</v>
      </c>
      <c r="G5" s="34">
        <v>0.78718630999653905</v>
      </c>
    </row>
    <row r="6" spans="1:7" x14ac:dyDescent="0.2">
      <c r="B6" s="32"/>
      <c r="C6" s="32">
        <v>52001471</v>
      </c>
      <c r="D6" s="32" t="s">
        <v>70</v>
      </c>
      <c r="E6" s="33">
        <v>7.8346610999999999</v>
      </c>
      <c r="F6" s="33">
        <v>4.51876795002</v>
      </c>
      <c r="G6" s="34">
        <v>0.57676623051634002</v>
      </c>
    </row>
    <row r="7" spans="1:7" x14ac:dyDescent="0.2">
      <c r="B7" s="32"/>
      <c r="C7" s="32">
        <v>52001559</v>
      </c>
      <c r="D7" s="32" t="s">
        <v>67</v>
      </c>
      <c r="E7" s="33">
        <v>9.0438766999999896</v>
      </c>
      <c r="F7" s="33">
        <v>8.8764442500900103</v>
      </c>
      <c r="G7" s="34">
        <v>0.981486650530078</v>
      </c>
    </row>
    <row r="8" spans="1:7" x14ac:dyDescent="0.2">
      <c r="B8" s="32"/>
      <c r="C8" s="32">
        <v>52001599</v>
      </c>
      <c r="D8" s="32" t="s">
        <v>68</v>
      </c>
      <c r="E8" s="33">
        <v>13.4242068</v>
      </c>
      <c r="F8" s="33">
        <v>9.3657179499999899</v>
      </c>
      <c r="G8" s="34">
        <v>0.69767384319496595</v>
      </c>
    </row>
    <row r="9" spans="1:7" x14ac:dyDescent="0.2">
      <c r="B9" s="35" t="s">
        <v>225</v>
      </c>
      <c r="C9" s="35"/>
      <c r="D9" s="35"/>
      <c r="E9" s="36">
        <v>101.48062</v>
      </c>
      <c r="F9" s="36">
        <v>84.196814500369996</v>
      </c>
      <c r="G9" s="37">
        <v>0.82968368246439494</v>
      </c>
    </row>
    <row r="12" spans="1:7" x14ac:dyDescent="0.2">
      <c r="A12" s="9" t="s">
        <v>300</v>
      </c>
      <c r="B12" s="103"/>
      <c r="C12" s="96" t="s">
        <v>338</v>
      </c>
      <c r="D12" s="96" t="s">
        <v>38</v>
      </c>
      <c r="E12" s="9"/>
      <c r="F12" s="9"/>
      <c r="G12" s="9"/>
    </row>
    <row r="13" spans="1:7" x14ac:dyDescent="0.2">
      <c r="A13" s="9" t="s">
        <v>301</v>
      </c>
      <c r="B13" s="9"/>
      <c r="C13" s="9"/>
      <c r="D13" s="9"/>
      <c r="E13" s="9"/>
      <c r="F13" s="9"/>
      <c r="G13" s="93"/>
    </row>
    <row r="14" spans="1:7" x14ac:dyDescent="0.2">
      <c r="A14" s="9" t="s">
        <v>302</v>
      </c>
      <c r="B14" s="9"/>
      <c r="C14" s="9"/>
      <c r="D14" s="9"/>
      <c r="E14" s="93"/>
      <c r="F14" s="93"/>
      <c r="G14" s="96" t="s">
        <v>328</v>
      </c>
    </row>
    <row r="15" spans="1:7" x14ac:dyDescent="0.2">
      <c r="A15" s="9" t="s">
        <v>303</v>
      </c>
      <c r="B15" s="103" t="s">
        <v>96</v>
      </c>
      <c r="C15" s="103" t="s">
        <v>324</v>
      </c>
      <c r="D15" s="103" t="s">
        <v>96</v>
      </c>
      <c r="E15" s="103" t="s">
        <v>339</v>
      </c>
      <c r="F15" s="103" t="s">
        <v>339</v>
      </c>
      <c r="G15" s="103" t="s">
        <v>308</v>
      </c>
    </row>
  </sheetData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J3"/>
  <sheetViews>
    <sheetView workbookViewId="0">
      <selection activeCell="E14" sqref="E14"/>
    </sheetView>
  </sheetViews>
  <sheetFormatPr baseColWidth="10" defaultColWidth="9" defaultRowHeight="15" x14ac:dyDescent="0.2"/>
  <cols>
    <col min="1" max="1" width="15.5" customWidth="1"/>
    <col min="2" max="2" width="10.6640625" customWidth="1"/>
  </cols>
  <sheetData>
    <row r="2" spans="2:10" x14ac:dyDescent="0.2">
      <c r="B2" s="1" t="s">
        <v>201</v>
      </c>
      <c r="C2" s="1" t="s">
        <v>97</v>
      </c>
      <c r="D2" s="1" t="s">
        <v>226</v>
      </c>
      <c r="E2" s="1" t="s">
        <v>227</v>
      </c>
      <c r="F2" s="1" t="s">
        <v>228</v>
      </c>
      <c r="G2" s="1" t="s">
        <v>229</v>
      </c>
      <c r="H2" s="1" t="s">
        <v>230</v>
      </c>
      <c r="I2" s="1" t="s">
        <v>231</v>
      </c>
      <c r="J2" s="1" t="s">
        <v>232</v>
      </c>
    </row>
    <row r="3" spans="2:10" x14ac:dyDescent="0.2">
      <c r="B3" s="1" t="s">
        <v>233</v>
      </c>
      <c r="C3" s="1" t="s">
        <v>234</v>
      </c>
      <c r="D3" s="1" t="s">
        <v>235</v>
      </c>
      <c r="E3" s="1">
        <v>2</v>
      </c>
      <c r="F3" s="1">
        <v>1.5</v>
      </c>
      <c r="G3" s="1">
        <v>1.2</v>
      </c>
      <c r="H3" s="1">
        <v>1.8</v>
      </c>
      <c r="I3" s="1">
        <v>1.2</v>
      </c>
      <c r="J3" s="1" t="s">
        <v>236</v>
      </c>
    </row>
  </sheetData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Q8"/>
  <sheetViews>
    <sheetView workbookViewId="0">
      <selection activeCell="E1" sqref="E1"/>
    </sheetView>
  </sheetViews>
  <sheetFormatPr baseColWidth="10" defaultColWidth="9" defaultRowHeight="15" x14ac:dyDescent="0.2"/>
  <cols>
    <col min="1" max="1" width="9" style="6"/>
    <col min="2" max="2" width="20.1640625" style="6" customWidth="1"/>
    <col min="3" max="3" width="11.6640625" style="6" customWidth="1"/>
    <col min="4" max="15" width="9" style="6"/>
    <col min="16" max="16" width="12.5" style="6" customWidth="1"/>
    <col min="17" max="17" width="16" style="6" customWidth="1"/>
    <col min="18" max="16384" width="9" style="6"/>
  </cols>
  <sheetData>
    <row r="2" spans="2:17" ht="24" x14ac:dyDescent="0.3">
      <c r="B2" s="12" t="s">
        <v>237</v>
      </c>
    </row>
    <row r="3" spans="2:17" x14ac:dyDescent="0.2">
      <c r="B3" s="13" t="s">
        <v>238</v>
      </c>
      <c r="C3" s="14" t="s">
        <v>239</v>
      </c>
      <c r="D3" s="81" t="s">
        <v>240</v>
      </c>
      <c r="E3" s="82" t="s">
        <v>241</v>
      </c>
      <c r="F3" s="82" t="s">
        <v>242</v>
      </c>
      <c r="G3" s="82" t="s">
        <v>243</v>
      </c>
      <c r="H3" s="82" t="s">
        <v>244</v>
      </c>
      <c r="I3" s="82" t="s">
        <v>245</v>
      </c>
      <c r="J3" s="82" t="s">
        <v>246</v>
      </c>
      <c r="K3" s="82" t="s">
        <v>247</v>
      </c>
      <c r="L3" s="82" t="s">
        <v>248</v>
      </c>
      <c r="M3" s="82" t="s">
        <v>249</v>
      </c>
      <c r="N3" s="82" t="s">
        <v>250</v>
      </c>
      <c r="O3" s="82" t="s">
        <v>251</v>
      </c>
      <c r="P3" s="15" t="s">
        <v>252</v>
      </c>
      <c r="Q3" s="27" t="s">
        <v>253</v>
      </c>
    </row>
    <row r="4" spans="2:17" x14ac:dyDescent="0.2">
      <c r="B4" s="16" t="s">
        <v>239</v>
      </c>
      <c r="C4" s="17">
        <f>AVERAGE(D7:O7)</f>
        <v>19179.25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28">
        <f>AVERAGE(D6:L6)</f>
        <v>21814.222222222223</v>
      </c>
    </row>
    <row r="5" spans="2:17" x14ac:dyDescent="0.2">
      <c r="B5" s="19" t="s">
        <v>254</v>
      </c>
      <c r="C5" s="20"/>
      <c r="D5" s="21">
        <v>19759</v>
      </c>
      <c r="E5" s="21">
        <v>20342</v>
      </c>
      <c r="F5" s="21">
        <v>21021</v>
      </c>
      <c r="G5" s="21">
        <v>20697</v>
      </c>
      <c r="H5" s="21">
        <v>20294</v>
      </c>
      <c r="I5" s="21">
        <v>21378</v>
      </c>
      <c r="J5" s="21">
        <v>21316</v>
      </c>
      <c r="K5" s="21">
        <v>21514</v>
      </c>
      <c r="L5" s="21">
        <v>21927</v>
      </c>
      <c r="M5" s="21">
        <v>20914</v>
      </c>
      <c r="N5" s="21">
        <v>21981</v>
      </c>
      <c r="O5" s="21">
        <v>22969</v>
      </c>
      <c r="P5" s="22"/>
      <c r="Q5" s="29"/>
    </row>
    <row r="6" spans="2:17" x14ac:dyDescent="0.2">
      <c r="B6" s="19" t="s">
        <v>255</v>
      </c>
      <c r="C6" s="20"/>
      <c r="D6" s="22">
        <v>16837</v>
      </c>
      <c r="E6" s="22">
        <v>21829</v>
      </c>
      <c r="F6" s="22">
        <v>22630</v>
      </c>
      <c r="G6" s="22">
        <v>23678</v>
      </c>
      <c r="H6" s="22">
        <v>24527</v>
      </c>
      <c r="I6" s="22">
        <v>22776</v>
      </c>
      <c r="J6" s="22">
        <v>25659</v>
      </c>
      <c r="K6" s="22">
        <v>18892</v>
      </c>
      <c r="L6" s="22">
        <v>19500</v>
      </c>
      <c r="M6" s="22"/>
      <c r="N6" s="22"/>
      <c r="O6" s="22"/>
      <c r="P6" s="22"/>
      <c r="Q6" s="29"/>
    </row>
    <row r="7" spans="2:17" x14ac:dyDescent="0.2">
      <c r="B7" s="19" t="s">
        <v>256</v>
      </c>
      <c r="C7" s="20"/>
      <c r="D7" s="23">
        <v>16723</v>
      </c>
      <c r="E7" s="23">
        <v>18330</v>
      </c>
      <c r="F7" s="23">
        <v>19300</v>
      </c>
      <c r="G7" s="23">
        <v>17672</v>
      </c>
      <c r="H7" s="23">
        <v>21654</v>
      </c>
      <c r="I7" s="23">
        <v>23115</v>
      </c>
      <c r="J7" s="23">
        <v>17485</v>
      </c>
      <c r="K7" s="23">
        <v>19613</v>
      </c>
      <c r="L7" s="23">
        <v>18902</v>
      </c>
      <c r="M7" s="23">
        <v>18404</v>
      </c>
      <c r="N7" s="23">
        <v>17944</v>
      </c>
      <c r="O7" s="23">
        <v>21009</v>
      </c>
      <c r="P7" s="22"/>
      <c r="Q7" s="29"/>
    </row>
    <row r="8" spans="2:17" x14ac:dyDescent="0.2">
      <c r="B8" s="24" t="s">
        <v>257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>
        <f>AVERAGE(D6:O6)</f>
        <v>21814.222222222223</v>
      </c>
      <c r="Q8" s="30"/>
    </row>
  </sheetData>
  <pageMargins left="0.69930555555555596" right="0.69930555555555596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"/>
  <sheetViews>
    <sheetView workbookViewId="0">
      <selection activeCell="F11" sqref="F11"/>
    </sheetView>
  </sheetViews>
  <sheetFormatPr baseColWidth="10" defaultColWidth="9" defaultRowHeight="15" x14ac:dyDescent="0.2"/>
  <cols>
    <col min="2" max="2" width="12.5" customWidth="1"/>
    <col min="3" max="3" width="15.83203125" customWidth="1"/>
    <col min="4" max="4" width="11"/>
    <col min="6" max="6" width="15.6640625" customWidth="1"/>
    <col min="8" max="8" width="15.1640625" customWidth="1"/>
  </cols>
  <sheetData>
    <row r="1" spans="1:10" s="7" customFormat="1" ht="48" x14ac:dyDescent="0.2">
      <c r="A1" s="10" t="s">
        <v>201</v>
      </c>
      <c r="B1" s="10" t="s">
        <v>134</v>
      </c>
      <c r="C1" s="10" t="s">
        <v>258</v>
      </c>
      <c r="D1" s="10" t="s">
        <v>259</v>
      </c>
      <c r="E1" s="10" t="s">
        <v>260</v>
      </c>
      <c r="F1" s="10" t="s">
        <v>261</v>
      </c>
      <c r="G1" s="10" t="s">
        <v>262</v>
      </c>
      <c r="H1" s="10" t="s">
        <v>263</v>
      </c>
      <c r="I1" s="10" t="s">
        <v>264</v>
      </c>
      <c r="J1" s="10" t="s">
        <v>265</v>
      </c>
    </row>
    <row r="2" spans="1:10" x14ac:dyDescent="0.2">
      <c r="A2" s="1" t="s">
        <v>176</v>
      </c>
      <c r="B2" s="1" t="s">
        <v>266</v>
      </c>
      <c r="C2" s="1" t="s">
        <v>267</v>
      </c>
      <c r="D2" s="11">
        <v>43475</v>
      </c>
      <c r="E2" s="1">
        <v>16</v>
      </c>
      <c r="F2" s="1">
        <v>14</v>
      </c>
      <c r="G2" s="1">
        <v>200000</v>
      </c>
      <c r="H2" s="1">
        <v>160000</v>
      </c>
      <c r="I2" s="1">
        <v>280000</v>
      </c>
      <c r="J2" s="1">
        <f>I2-G2</f>
        <v>80000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G14" sqref="G14"/>
    </sheetView>
  </sheetViews>
  <sheetFormatPr baseColWidth="10" defaultColWidth="9" defaultRowHeight="15" x14ac:dyDescent="0.2"/>
  <cols>
    <col min="1" max="1" width="20" bestFit="1" customWidth="1"/>
    <col min="2" max="2" width="26.83203125" customWidth="1"/>
    <col min="3" max="3" width="39.5" customWidth="1"/>
    <col min="7" max="7" width="10.6640625" bestFit="1" customWidth="1"/>
    <col min="8" max="8" width="10.6640625" style="86" customWidth="1"/>
  </cols>
  <sheetData>
    <row r="1" spans="1:9" ht="34" x14ac:dyDescent="0.2">
      <c r="B1" s="67" t="s">
        <v>38</v>
      </c>
      <c r="C1" s="67" t="s">
        <v>39</v>
      </c>
      <c r="D1" s="67" t="s">
        <v>40</v>
      </c>
      <c r="E1" s="67" t="s">
        <v>41</v>
      </c>
      <c r="F1" s="67" t="s">
        <v>42</v>
      </c>
      <c r="G1" s="67" t="s">
        <v>304</v>
      </c>
      <c r="H1" s="84" t="s">
        <v>305</v>
      </c>
      <c r="I1" s="67" t="s">
        <v>43</v>
      </c>
    </row>
    <row r="2" spans="1:9" x14ac:dyDescent="0.2">
      <c r="B2" s="72" t="s">
        <v>44</v>
      </c>
      <c r="C2" s="4">
        <v>3800</v>
      </c>
      <c r="D2" s="4">
        <v>2650</v>
      </c>
      <c r="E2" s="4">
        <v>160</v>
      </c>
      <c r="F2" s="4">
        <v>7000000</v>
      </c>
      <c r="G2" s="83">
        <v>10000000</v>
      </c>
      <c r="H2" s="85">
        <f>F2/G2</f>
        <v>0.7</v>
      </c>
      <c r="I2" s="4">
        <v>6</v>
      </c>
    </row>
    <row r="3" spans="1:9" x14ac:dyDescent="0.2">
      <c r="B3" s="72" t="s">
        <v>45</v>
      </c>
      <c r="C3" s="4">
        <v>5750</v>
      </c>
      <c r="D3" s="4">
        <v>4800</v>
      </c>
      <c r="E3" s="4">
        <v>615</v>
      </c>
      <c r="F3" s="4">
        <v>10600000</v>
      </c>
      <c r="G3" s="4">
        <v>11000000</v>
      </c>
      <c r="H3" s="85">
        <f t="shared" ref="H3:H8" si="0">F3/G3</f>
        <v>0.96363636363636362</v>
      </c>
      <c r="I3" s="4">
        <v>5</v>
      </c>
    </row>
    <row r="4" spans="1:9" x14ac:dyDescent="0.2">
      <c r="B4" s="72" t="s">
        <v>46</v>
      </c>
      <c r="C4" s="4">
        <v>3100</v>
      </c>
      <c r="D4" s="4">
        <v>700</v>
      </c>
      <c r="E4" s="4">
        <v>120</v>
      </c>
      <c r="F4" s="4">
        <v>4500000</v>
      </c>
      <c r="G4" s="4">
        <v>5000000</v>
      </c>
      <c r="H4" s="85">
        <f t="shared" si="0"/>
        <v>0.9</v>
      </c>
      <c r="I4" s="4">
        <v>5</v>
      </c>
    </row>
    <row r="5" spans="1:9" x14ac:dyDescent="0.2">
      <c r="B5" s="72" t="s">
        <v>47</v>
      </c>
      <c r="C5" s="4">
        <v>1600</v>
      </c>
      <c r="D5" s="4">
        <v>800</v>
      </c>
      <c r="E5" s="4">
        <v>145</v>
      </c>
      <c r="F5" s="4">
        <v>2700000</v>
      </c>
      <c r="G5" s="4">
        <v>3000000</v>
      </c>
      <c r="H5" s="85">
        <f t="shared" si="0"/>
        <v>0.9</v>
      </c>
      <c r="I5" s="4">
        <v>5</v>
      </c>
    </row>
    <row r="6" spans="1:9" x14ac:dyDescent="0.2">
      <c r="B6" s="73" t="s">
        <v>48</v>
      </c>
      <c r="C6" s="4">
        <v>1900</v>
      </c>
      <c r="D6" s="4">
        <v>1900</v>
      </c>
      <c r="E6" s="4">
        <v>120</v>
      </c>
      <c r="F6" s="4">
        <v>4000000</v>
      </c>
      <c r="G6" s="4">
        <v>4500000</v>
      </c>
      <c r="H6" s="85">
        <f t="shared" si="0"/>
        <v>0.88888888888888884</v>
      </c>
      <c r="I6" s="4">
        <v>6</v>
      </c>
    </row>
    <row r="7" spans="1:9" x14ac:dyDescent="0.2">
      <c r="B7" s="72" t="s">
        <v>49</v>
      </c>
      <c r="C7" s="4">
        <v>5100</v>
      </c>
      <c r="D7" s="4">
        <v>5200</v>
      </c>
      <c r="E7" s="4">
        <v>440</v>
      </c>
      <c r="F7" s="4">
        <v>10700000</v>
      </c>
      <c r="G7" s="4">
        <v>11000000</v>
      </c>
      <c r="H7" s="85">
        <f t="shared" si="0"/>
        <v>0.97272727272727277</v>
      </c>
      <c r="I7" s="4">
        <v>6</v>
      </c>
    </row>
    <row r="8" spans="1:9" x14ac:dyDescent="0.2">
      <c r="B8" s="72" t="s">
        <v>50</v>
      </c>
      <c r="C8" s="4">
        <v>3500</v>
      </c>
      <c r="D8" s="4">
        <v>1750</v>
      </c>
      <c r="E8" s="4">
        <v>35</v>
      </c>
      <c r="F8" s="4">
        <v>4200000</v>
      </c>
      <c r="G8" s="4">
        <v>5000000</v>
      </c>
      <c r="H8" s="85">
        <f t="shared" si="0"/>
        <v>0.84</v>
      </c>
      <c r="I8" s="4">
        <v>8</v>
      </c>
    </row>
    <row r="9" spans="1:9" x14ac:dyDescent="0.2">
      <c r="B9" s="4" t="s">
        <v>51</v>
      </c>
      <c r="C9" s="4">
        <f>C2+C3+C4+C5+C7+C8+C6</f>
        <v>24750</v>
      </c>
      <c r="D9" s="4">
        <f>D2+D3+D4+D5+D7+D8+D6</f>
        <v>17800</v>
      </c>
      <c r="E9" s="4">
        <f>E2+E3+E4+E5+E7+E8+E6</f>
        <v>1635</v>
      </c>
      <c r="F9" s="4">
        <f>F2+F3+F4+F5+F7+F8+F6</f>
        <v>43700000</v>
      </c>
      <c r="G9" s="4">
        <f>G2+G3+G4+G5+G7+G8+G6</f>
        <v>49500000</v>
      </c>
      <c r="H9" s="85">
        <f>F9/G9</f>
        <v>0.88282828282828285</v>
      </c>
      <c r="I9" s="4">
        <f>I2+I3+I4+I5+I7+I8</f>
        <v>35</v>
      </c>
    </row>
    <row r="11" spans="1:9" x14ac:dyDescent="0.2">
      <c r="A11" t="s">
        <v>300</v>
      </c>
      <c r="B11" s="93"/>
      <c r="C11" s="112" t="s">
        <v>306</v>
      </c>
      <c r="D11" s="113"/>
      <c r="E11" s="113"/>
      <c r="F11" s="91"/>
      <c r="G11" s="91"/>
      <c r="H11" s="92"/>
      <c r="I11" s="91"/>
    </row>
    <row r="12" spans="1:9" x14ac:dyDescent="0.2">
      <c r="A12" t="s">
        <v>301</v>
      </c>
      <c r="B12" s="94"/>
      <c r="C12" s="91"/>
      <c r="D12" s="91"/>
      <c r="E12" s="91"/>
      <c r="F12" s="91"/>
      <c r="G12" s="91"/>
      <c r="H12" s="95"/>
      <c r="I12" s="91"/>
    </row>
    <row r="13" spans="1:9" x14ac:dyDescent="0.2">
      <c r="A13" t="s">
        <v>302</v>
      </c>
      <c r="B13" s="91"/>
      <c r="C13" s="93"/>
      <c r="D13" s="96" t="s">
        <v>307</v>
      </c>
      <c r="E13" s="93"/>
      <c r="F13" s="93"/>
      <c r="G13" s="93"/>
      <c r="H13" s="111" t="s">
        <v>328</v>
      </c>
      <c r="I13" s="91"/>
    </row>
    <row r="14" spans="1:9" x14ac:dyDescent="0.2">
      <c r="A14" t="s">
        <v>303</v>
      </c>
      <c r="B14" s="94" t="s">
        <v>96</v>
      </c>
      <c r="C14" s="94" t="s">
        <v>309</v>
      </c>
      <c r="D14" s="94" t="s">
        <v>310</v>
      </c>
      <c r="E14" s="94" t="s">
        <v>310</v>
      </c>
      <c r="F14" s="94" t="s">
        <v>334</v>
      </c>
      <c r="G14" s="94" t="s">
        <v>334</v>
      </c>
      <c r="H14" s="97" t="s">
        <v>308</v>
      </c>
      <c r="I14" s="94" t="s">
        <v>309</v>
      </c>
    </row>
  </sheetData>
  <mergeCells count="1">
    <mergeCell ref="C11:E11"/>
  </mergeCell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A2" sqref="A2"/>
    </sheetView>
  </sheetViews>
  <sheetFormatPr baseColWidth="10" defaultColWidth="9" defaultRowHeight="15" x14ac:dyDescent="0.2"/>
  <sheetData>
    <row r="1" spans="1:1" x14ac:dyDescent="0.2">
      <c r="A1" t="s">
        <v>268</v>
      </c>
    </row>
  </sheetData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A2" sqref="A2"/>
    </sheetView>
  </sheetViews>
  <sheetFormatPr baseColWidth="10" defaultColWidth="9" defaultRowHeight="15" x14ac:dyDescent="0.2"/>
  <sheetData>
    <row r="1" spans="1:1" x14ac:dyDescent="0.2">
      <c r="A1" t="s">
        <v>269</v>
      </c>
    </row>
  </sheetData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1"/>
  <sheetViews>
    <sheetView topLeftCell="A5" workbookViewId="0">
      <selection activeCell="M20" sqref="M20"/>
    </sheetView>
  </sheetViews>
  <sheetFormatPr baseColWidth="10" defaultColWidth="9" defaultRowHeight="15" x14ac:dyDescent="0.2"/>
  <sheetData>
    <row r="1" spans="1:1" x14ac:dyDescent="0.2">
      <c r="A1" t="s">
        <v>270</v>
      </c>
    </row>
    <row r="2" spans="1:1" x14ac:dyDescent="0.2">
      <c r="A2" t="s">
        <v>165</v>
      </c>
    </row>
    <row r="20" spans="2:9" s="7" customFormat="1" ht="64" x14ac:dyDescent="0.2">
      <c r="B20" s="10" t="s">
        <v>201</v>
      </c>
      <c r="C20" s="10" t="s">
        <v>134</v>
      </c>
      <c r="D20" s="10" t="s">
        <v>271</v>
      </c>
      <c r="E20" s="10" t="s">
        <v>272</v>
      </c>
      <c r="F20" s="10" t="s">
        <v>273</v>
      </c>
      <c r="G20" s="10" t="s">
        <v>274</v>
      </c>
      <c r="H20" s="10" t="s">
        <v>275</v>
      </c>
      <c r="I20" s="10" t="s">
        <v>276</v>
      </c>
    </row>
    <row r="21" spans="2:9" ht="64" x14ac:dyDescent="0.2">
      <c r="B21" s="10" t="s">
        <v>277</v>
      </c>
      <c r="C21" s="10" t="s">
        <v>143</v>
      </c>
      <c r="D21" s="10">
        <v>76</v>
      </c>
      <c r="E21" s="10">
        <v>42</v>
      </c>
      <c r="F21" s="10">
        <v>59</v>
      </c>
      <c r="G21" s="10">
        <v>86</v>
      </c>
      <c r="H21" s="10">
        <v>69</v>
      </c>
      <c r="I21" s="10" t="s">
        <v>160</v>
      </c>
    </row>
  </sheetData>
  <pageMargins left="0.69930555555555596" right="0.69930555555555596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"/>
  <sheetViews>
    <sheetView workbookViewId="0">
      <selection activeCell="G8" sqref="G8"/>
    </sheetView>
  </sheetViews>
  <sheetFormatPr baseColWidth="10" defaultColWidth="9" defaultRowHeight="15" x14ac:dyDescent="0.2"/>
  <sheetData>
    <row r="1" spans="1:5" s="7" customFormat="1" ht="48" x14ac:dyDescent="0.2">
      <c r="A1" s="10" t="s">
        <v>201</v>
      </c>
      <c r="B1" s="10" t="s">
        <v>134</v>
      </c>
      <c r="C1" s="10" t="s">
        <v>97</v>
      </c>
      <c r="D1" s="10" t="s">
        <v>278</v>
      </c>
      <c r="E1" s="10" t="s">
        <v>279</v>
      </c>
    </row>
    <row r="2" spans="1:5" x14ac:dyDescent="0.2">
      <c r="A2" s="1" t="s">
        <v>47</v>
      </c>
      <c r="B2" s="1" t="s">
        <v>266</v>
      </c>
      <c r="C2" s="1" t="s">
        <v>280</v>
      </c>
      <c r="D2" s="1" t="s">
        <v>160</v>
      </c>
      <c r="E2" s="1">
        <v>4</v>
      </c>
    </row>
  </sheetData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"/>
  <sheetViews>
    <sheetView workbookViewId="0">
      <selection activeCell="G11" sqref="G11"/>
    </sheetView>
  </sheetViews>
  <sheetFormatPr baseColWidth="10" defaultColWidth="9" defaultRowHeight="15" x14ac:dyDescent="0.2"/>
  <cols>
    <col min="1" max="1" width="14.83203125" customWidth="1"/>
    <col min="2" max="2" width="10.1640625" customWidth="1"/>
    <col min="3" max="3" width="23.5" customWidth="1"/>
    <col min="4" max="4" width="15.33203125" customWidth="1"/>
    <col min="9" max="9" width="14.5" customWidth="1"/>
  </cols>
  <sheetData>
    <row r="1" spans="1:10" x14ac:dyDescent="0.2">
      <c r="A1" s="1" t="s">
        <v>201</v>
      </c>
      <c r="B1" s="1" t="s">
        <v>127</v>
      </c>
      <c r="C1" s="1" t="s">
        <v>281</v>
      </c>
      <c r="D1" s="1" t="s">
        <v>282</v>
      </c>
      <c r="E1" s="1" t="s">
        <v>227</v>
      </c>
      <c r="F1" s="1" t="s">
        <v>283</v>
      </c>
      <c r="G1" s="1" t="s">
        <v>229</v>
      </c>
      <c r="H1" s="1" t="s">
        <v>230</v>
      </c>
      <c r="I1" s="1" t="s">
        <v>284</v>
      </c>
      <c r="J1" s="9" t="s">
        <v>285</v>
      </c>
    </row>
    <row r="2" spans="1:10" x14ac:dyDescent="0.2">
      <c r="A2" s="1" t="s">
        <v>176</v>
      </c>
      <c r="B2" s="1" t="s">
        <v>105</v>
      </c>
      <c r="C2" s="1" t="s">
        <v>286</v>
      </c>
      <c r="D2" s="1">
        <v>80</v>
      </c>
      <c r="E2" s="1">
        <v>18</v>
      </c>
      <c r="F2" s="1">
        <v>26</v>
      </c>
      <c r="G2" s="1">
        <v>20</v>
      </c>
      <c r="H2" s="1"/>
      <c r="I2" s="1">
        <v>16</v>
      </c>
      <c r="J2" s="9" t="s">
        <v>287</v>
      </c>
    </row>
  </sheetData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"/>
  <sheetViews>
    <sheetView workbookViewId="0">
      <selection activeCell="H3" sqref="H3"/>
    </sheetView>
  </sheetViews>
  <sheetFormatPr baseColWidth="10" defaultColWidth="9" defaultRowHeight="15" x14ac:dyDescent="0.2"/>
  <cols>
    <col min="1" max="1" width="11.5" customWidth="1"/>
    <col min="2" max="2" width="10.1640625" customWidth="1"/>
    <col min="3" max="3" width="21.83203125" customWidth="1"/>
    <col min="4" max="4" width="14.5" customWidth="1"/>
  </cols>
  <sheetData>
    <row r="1" spans="1:5" s="7" customFormat="1" ht="80" x14ac:dyDescent="0.2">
      <c r="A1" s="5" t="s">
        <v>201</v>
      </c>
      <c r="B1" s="5" t="s">
        <v>127</v>
      </c>
      <c r="C1" s="5" t="s">
        <v>101</v>
      </c>
      <c r="D1" s="5" t="s">
        <v>288</v>
      </c>
      <c r="E1" s="5" t="s">
        <v>289</v>
      </c>
    </row>
    <row r="2" spans="1:5" x14ac:dyDescent="0.2">
      <c r="A2" s="4" t="s">
        <v>196</v>
      </c>
      <c r="B2" s="4" t="s">
        <v>105</v>
      </c>
      <c r="C2" s="8" t="s">
        <v>107</v>
      </c>
      <c r="D2" s="8">
        <v>13</v>
      </c>
      <c r="E2" s="3">
        <v>1</v>
      </c>
    </row>
    <row r="3" spans="1:5" x14ac:dyDescent="0.2">
      <c r="A3" s="4" t="s">
        <v>196</v>
      </c>
      <c r="B3" s="4" t="s">
        <v>105</v>
      </c>
      <c r="C3" s="8" t="s">
        <v>109</v>
      </c>
      <c r="D3" s="8">
        <v>17</v>
      </c>
      <c r="E3" s="3">
        <v>0</v>
      </c>
    </row>
    <row r="4" spans="1:5" x14ac:dyDescent="0.2">
      <c r="A4" s="4" t="s">
        <v>196</v>
      </c>
      <c r="B4" s="4" t="s">
        <v>105</v>
      </c>
      <c r="C4" s="8" t="s">
        <v>111</v>
      </c>
      <c r="D4" s="8">
        <v>11</v>
      </c>
      <c r="E4" s="3">
        <v>2</v>
      </c>
    </row>
    <row r="5" spans="1:5" x14ac:dyDescent="0.2">
      <c r="A5" s="4" t="s">
        <v>196</v>
      </c>
      <c r="B5" s="4" t="s">
        <v>105</v>
      </c>
      <c r="C5" s="8" t="s">
        <v>113</v>
      </c>
      <c r="D5" s="8">
        <v>15</v>
      </c>
      <c r="E5" s="3"/>
    </row>
    <row r="6" spans="1:5" x14ac:dyDescent="0.2">
      <c r="A6" s="4" t="s">
        <v>196</v>
      </c>
      <c r="B6" s="4" t="s">
        <v>105</v>
      </c>
      <c r="C6" s="8" t="s">
        <v>115</v>
      </c>
      <c r="D6" s="8">
        <v>10</v>
      </c>
      <c r="E6" s="3">
        <v>1</v>
      </c>
    </row>
    <row r="7" spans="1:5" x14ac:dyDescent="0.2">
      <c r="A7" s="4" t="s">
        <v>196</v>
      </c>
      <c r="B7" s="4" t="s">
        <v>105</v>
      </c>
      <c r="C7" s="8" t="s">
        <v>117</v>
      </c>
      <c r="D7" s="8">
        <v>19</v>
      </c>
      <c r="E7" s="3">
        <v>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activeCell="F11" sqref="F11:F29"/>
    </sheetView>
  </sheetViews>
  <sheetFormatPr baseColWidth="10" defaultColWidth="9" defaultRowHeight="15" x14ac:dyDescent="0.2"/>
  <cols>
    <col min="4" max="4" width="13.6640625" customWidth="1"/>
    <col min="10" max="10" width="10.83203125" customWidth="1"/>
  </cols>
  <sheetData>
    <row r="1" spans="1:11" ht="16" customHeight="1" x14ac:dyDescent="0.2">
      <c r="A1" s="116" t="s">
        <v>52</v>
      </c>
      <c r="B1" s="114" t="s">
        <v>53</v>
      </c>
      <c r="C1" s="114" t="s">
        <v>54</v>
      </c>
      <c r="D1" s="114" t="s">
        <v>55</v>
      </c>
      <c r="E1" s="114" t="s">
        <v>56</v>
      </c>
      <c r="F1" s="114" t="s">
        <v>57</v>
      </c>
      <c r="G1" s="59" t="s">
        <v>58</v>
      </c>
      <c r="H1" s="59" t="s">
        <v>59</v>
      </c>
      <c r="I1" s="59" t="s">
        <v>60</v>
      </c>
      <c r="J1" s="115" t="s">
        <v>61</v>
      </c>
    </row>
    <row r="2" spans="1:11" x14ac:dyDescent="0.2">
      <c r="A2" s="116"/>
      <c r="B2" s="114"/>
      <c r="C2" s="114"/>
      <c r="D2" s="114"/>
      <c r="E2" s="114"/>
      <c r="F2" s="114"/>
      <c r="G2" s="60" t="s">
        <v>62</v>
      </c>
      <c r="H2" s="60" t="s">
        <v>62</v>
      </c>
      <c r="I2" s="60" t="s">
        <v>62</v>
      </c>
      <c r="J2" s="115"/>
    </row>
    <row r="3" spans="1:11" x14ac:dyDescent="0.2">
      <c r="A3" s="61" t="s">
        <v>63</v>
      </c>
      <c r="B3" s="62" t="s">
        <v>64</v>
      </c>
      <c r="C3" s="62" t="s">
        <v>65</v>
      </c>
      <c r="D3" s="62">
        <v>52001289</v>
      </c>
      <c r="E3" s="63" t="s">
        <v>44</v>
      </c>
      <c r="F3" s="63" t="s">
        <v>66</v>
      </c>
      <c r="G3" s="64">
        <v>49.14</v>
      </c>
      <c r="H3" s="64">
        <v>47.91</v>
      </c>
      <c r="I3" s="64">
        <v>48.45</v>
      </c>
      <c r="J3" s="115"/>
    </row>
    <row r="4" spans="1:11" x14ac:dyDescent="0.2">
      <c r="A4" s="61" t="s">
        <v>63</v>
      </c>
      <c r="B4" s="62" t="s">
        <v>64</v>
      </c>
      <c r="C4" s="62" t="s">
        <v>65</v>
      </c>
      <c r="D4" s="62">
        <v>52001559</v>
      </c>
      <c r="E4" s="63" t="s">
        <v>67</v>
      </c>
      <c r="F4" s="63" t="s">
        <v>66</v>
      </c>
      <c r="G4" s="64">
        <v>35.229999999999997</v>
      </c>
      <c r="H4" s="64">
        <v>34.61</v>
      </c>
      <c r="I4" s="64">
        <v>35.26</v>
      </c>
      <c r="J4" s="115"/>
    </row>
    <row r="5" spans="1:11" x14ac:dyDescent="0.2">
      <c r="A5" s="61" t="s">
        <v>63</v>
      </c>
      <c r="B5" s="62" t="s">
        <v>64</v>
      </c>
      <c r="C5" s="62" t="s">
        <v>65</v>
      </c>
      <c r="D5" s="62">
        <v>52001599</v>
      </c>
      <c r="E5" s="63" t="s">
        <v>68</v>
      </c>
      <c r="F5" s="63" t="s">
        <v>66</v>
      </c>
      <c r="G5" s="64">
        <v>21.11</v>
      </c>
      <c r="H5" s="64">
        <v>20.55</v>
      </c>
      <c r="I5" s="64">
        <v>21.06</v>
      </c>
      <c r="J5" s="115"/>
    </row>
    <row r="6" spans="1:11" x14ac:dyDescent="0.2">
      <c r="A6" s="61" t="s">
        <v>63</v>
      </c>
      <c r="B6" s="62" t="s">
        <v>64</v>
      </c>
      <c r="C6" s="62" t="s">
        <v>65</v>
      </c>
      <c r="D6" s="62">
        <v>50000964</v>
      </c>
      <c r="E6" s="63" t="s">
        <v>69</v>
      </c>
      <c r="F6" s="63" t="s">
        <v>66</v>
      </c>
      <c r="G6" s="64">
        <v>114.76</v>
      </c>
      <c r="H6" s="64">
        <v>111.08</v>
      </c>
      <c r="I6" s="64">
        <v>111.86</v>
      </c>
      <c r="J6" s="115"/>
    </row>
    <row r="7" spans="1:11" x14ac:dyDescent="0.2">
      <c r="A7" s="61" t="s">
        <v>63</v>
      </c>
      <c r="B7" s="62" t="s">
        <v>64</v>
      </c>
      <c r="C7" s="62" t="s">
        <v>65</v>
      </c>
      <c r="D7" s="62">
        <v>52000433</v>
      </c>
      <c r="E7" s="63" t="s">
        <v>45</v>
      </c>
      <c r="F7" s="63" t="s">
        <v>66</v>
      </c>
      <c r="G7" s="64">
        <v>94.34</v>
      </c>
      <c r="H7" s="64">
        <v>92.16</v>
      </c>
      <c r="I7" s="64">
        <v>93.25</v>
      </c>
      <c r="J7" s="115"/>
    </row>
    <row r="8" spans="1:11" x14ac:dyDescent="0.2">
      <c r="A8" s="61" t="s">
        <v>63</v>
      </c>
      <c r="B8" s="62" t="s">
        <v>64</v>
      </c>
      <c r="C8" s="62" t="s">
        <v>65</v>
      </c>
      <c r="D8" s="62">
        <v>50010344</v>
      </c>
      <c r="E8" s="63" t="s">
        <v>49</v>
      </c>
      <c r="F8" s="63" t="s">
        <v>66</v>
      </c>
      <c r="G8" s="64">
        <v>73.290000000000006</v>
      </c>
      <c r="H8" s="64">
        <v>71.44</v>
      </c>
      <c r="I8" s="64">
        <v>72.33</v>
      </c>
      <c r="J8" s="115"/>
    </row>
    <row r="9" spans="1:11" x14ac:dyDescent="0.2">
      <c r="A9" s="61" t="s">
        <v>63</v>
      </c>
      <c r="B9" s="62" t="s">
        <v>64</v>
      </c>
      <c r="C9" s="62" t="s">
        <v>65</v>
      </c>
      <c r="D9" s="62">
        <v>52001471</v>
      </c>
      <c r="E9" s="63" t="s">
        <v>70</v>
      </c>
      <c r="F9" s="63" t="s">
        <v>66</v>
      </c>
      <c r="G9" s="64">
        <v>24.15</v>
      </c>
      <c r="H9" s="64">
        <v>23.68</v>
      </c>
      <c r="I9" s="64">
        <v>24.01</v>
      </c>
      <c r="J9" s="115"/>
    </row>
    <row r="11" spans="1:11" ht="17" x14ac:dyDescent="0.2">
      <c r="A11" s="65" t="s">
        <v>71</v>
      </c>
      <c r="B11" s="66" t="s">
        <v>72</v>
      </c>
      <c r="C11" s="66" t="s">
        <v>73</v>
      </c>
      <c r="D11" s="66" t="s">
        <v>74</v>
      </c>
      <c r="E11" s="66" t="s">
        <v>75</v>
      </c>
      <c r="F11" s="115" t="s">
        <v>76</v>
      </c>
      <c r="G11" s="67" t="s">
        <v>38</v>
      </c>
      <c r="H11" s="67" t="s">
        <v>39</v>
      </c>
      <c r="I11" s="67" t="s">
        <v>40</v>
      </c>
      <c r="J11" s="67" t="s">
        <v>41</v>
      </c>
      <c r="K11" s="115" t="s">
        <v>77</v>
      </c>
    </row>
    <row r="12" spans="1:11" ht="16" x14ac:dyDescent="0.2">
      <c r="A12" s="68">
        <v>2030</v>
      </c>
      <c r="B12" s="69" t="s">
        <v>78</v>
      </c>
      <c r="C12" s="69">
        <v>14</v>
      </c>
      <c r="D12" s="69">
        <v>14</v>
      </c>
      <c r="E12" s="69">
        <v>15</v>
      </c>
      <c r="F12" s="115"/>
      <c r="G12" s="70" t="s">
        <v>44</v>
      </c>
      <c r="H12" s="4">
        <v>3800</v>
      </c>
      <c r="I12" s="4">
        <v>2650</v>
      </c>
      <c r="J12" s="4">
        <v>160</v>
      </c>
      <c r="K12" s="115"/>
    </row>
    <row r="13" spans="1:11" ht="16" x14ac:dyDescent="0.2">
      <c r="A13" s="68">
        <v>2040</v>
      </c>
      <c r="B13" s="69" t="s">
        <v>79</v>
      </c>
      <c r="C13" s="69">
        <v>2</v>
      </c>
      <c r="D13" s="69">
        <v>2</v>
      </c>
      <c r="E13" s="69">
        <v>2</v>
      </c>
      <c r="F13" s="115"/>
      <c r="G13" s="70" t="s">
        <v>45</v>
      </c>
      <c r="H13" s="4">
        <v>5750</v>
      </c>
      <c r="I13" s="4">
        <v>4800</v>
      </c>
      <c r="J13" s="4">
        <v>615</v>
      </c>
      <c r="K13" s="115"/>
    </row>
    <row r="14" spans="1:11" ht="16" x14ac:dyDescent="0.2">
      <c r="A14" s="68">
        <v>2050</v>
      </c>
      <c r="B14" s="69" t="s">
        <v>80</v>
      </c>
      <c r="C14" s="69">
        <v>314</v>
      </c>
      <c r="D14" s="69">
        <v>350</v>
      </c>
      <c r="E14" s="69">
        <v>385</v>
      </c>
      <c r="F14" s="115"/>
      <c r="G14" s="70" t="s">
        <v>46</v>
      </c>
      <c r="H14" s="4">
        <v>3100</v>
      </c>
      <c r="I14" s="4">
        <v>700</v>
      </c>
      <c r="J14" s="4">
        <v>120</v>
      </c>
      <c r="K14" s="115"/>
    </row>
    <row r="15" spans="1:11" ht="16" x14ac:dyDescent="0.2">
      <c r="A15" s="68">
        <v>2060</v>
      </c>
      <c r="B15" s="69" t="s">
        <v>81</v>
      </c>
      <c r="C15" s="69">
        <v>83</v>
      </c>
      <c r="D15" s="69">
        <v>88</v>
      </c>
      <c r="E15" s="69">
        <v>93</v>
      </c>
      <c r="F15" s="115"/>
      <c r="G15" s="70" t="s">
        <v>47</v>
      </c>
      <c r="H15" s="4">
        <v>1600</v>
      </c>
      <c r="I15" s="4">
        <v>800</v>
      </c>
      <c r="J15" s="4">
        <v>145</v>
      </c>
      <c r="K15" s="115"/>
    </row>
    <row r="16" spans="1:11" ht="16" x14ac:dyDescent="0.2">
      <c r="A16" s="68">
        <v>2090</v>
      </c>
      <c r="B16" s="69" t="s">
        <v>82</v>
      </c>
      <c r="C16" s="69">
        <v>1173</v>
      </c>
      <c r="D16" s="69">
        <v>1159</v>
      </c>
      <c r="E16" s="69">
        <v>1245</v>
      </c>
      <c r="F16" s="115"/>
      <c r="G16" s="70" t="s">
        <v>48</v>
      </c>
      <c r="H16" s="4">
        <v>1900</v>
      </c>
      <c r="I16" s="4">
        <v>1900</v>
      </c>
      <c r="J16" s="4">
        <v>120</v>
      </c>
      <c r="K16" s="115"/>
    </row>
    <row r="17" spans="1:11" ht="16" x14ac:dyDescent="0.2">
      <c r="A17" s="68">
        <v>2100</v>
      </c>
      <c r="B17" s="69" t="s">
        <v>83</v>
      </c>
      <c r="C17" s="69">
        <v>100</v>
      </c>
      <c r="D17" s="69">
        <v>97</v>
      </c>
      <c r="E17" s="69">
        <v>108</v>
      </c>
      <c r="F17" s="115"/>
      <c r="G17" s="70" t="s">
        <v>49</v>
      </c>
      <c r="H17" s="4">
        <v>5100</v>
      </c>
      <c r="I17" s="4">
        <v>5200</v>
      </c>
      <c r="J17" s="4">
        <v>440</v>
      </c>
      <c r="K17" s="115"/>
    </row>
    <row r="18" spans="1:11" ht="16" x14ac:dyDescent="0.2">
      <c r="A18" s="68">
        <v>2110</v>
      </c>
      <c r="B18" s="69" t="s">
        <v>84</v>
      </c>
      <c r="C18" s="69">
        <v>5994</v>
      </c>
      <c r="D18" s="69">
        <v>5775</v>
      </c>
      <c r="E18" s="69">
        <v>5264</v>
      </c>
      <c r="F18" s="115"/>
      <c r="G18" s="70" t="s">
        <v>50</v>
      </c>
      <c r="H18" s="4">
        <v>3500</v>
      </c>
      <c r="I18" s="4">
        <v>1750</v>
      </c>
      <c r="J18" s="4">
        <v>35</v>
      </c>
      <c r="K18" s="115"/>
    </row>
    <row r="19" spans="1:11" ht="16" x14ac:dyDescent="0.2">
      <c r="A19" s="68">
        <v>2112</v>
      </c>
      <c r="B19" s="69" t="s">
        <v>85</v>
      </c>
      <c r="C19" s="69">
        <v>8567</v>
      </c>
      <c r="D19" s="69">
        <v>8304</v>
      </c>
      <c r="E19" s="69">
        <v>7430</v>
      </c>
      <c r="F19" s="115"/>
      <c r="G19" s="71" t="s">
        <v>51</v>
      </c>
      <c r="H19" s="4">
        <f t="shared" ref="H19:J19" si="0">H12+H13+H14+H15+H17+H18+H16</f>
        <v>24750</v>
      </c>
      <c r="I19" s="4">
        <f t="shared" si="0"/>
        <v>17800</v>
      </c>
      <c r="J19" s="4">
        <f t="shared" si="0"/>
        <v>1635</v>
      </c>
      <c r="K19" s="115"/>
    </row>
    <row r="20" spans="1:11" ht="16" x14ac:dyDescent="0.2">
      <c r="A20" s="68">
        <v>2120</v>
      </c>
      <c r="B20" s="69" t="s">
        <v>86</v>
      </c>
      <c r="C20" s="69">
        <v>14882</v>
      </c>
      <c r="D20" s="69">
        <v>14926</v>
      </c>
      <c r="E20" s="69">
        <v>15198</v>
      </c>
      <c r="F20" s="115"/>
    </row>
    <row r="21" spans="1:11" ht="16" x14ac:dyDescent="0.2">
      <c r="A21" s="68">
        <v>2122</v>
      </c>
      <c r="B21" s="69" t="s">
        <v>87</v>
      </c>
      <c r="C21" s="69">
        <v>6245</v>
      </c>
      <c r="D21" s="69">
        <v>6399</v>
      </c>
      <c r="E21" s="69">
        <v>6540</v>
      </c>
      <c r="F21" s="115"/>
    </row>
    <row r="22" spans="1:11" ht="16" x14ac:dyDescent="0.2">
      <c r="A22" s="68">
        <v>2125</v>
      </c>
      <c r="B22" s="69" t="s">
        <v>88</v>
      </c>
      <c r="C22" s="69">
        <v>189</v>
      </c>
      <c r="D22" s="69">
        <v>189</v>
      </c>
      <c r="E22" s="69">
        <v>189</v>
      </c>
      <c r="F22" s="115"/>
    </row>
    <row r="23" spans="1:11" ht="16" x14ac:dyDescent="0.2">
      <c r="A23" s="68">
        <v>2130</v>
      </c>
      <c r="B23" s="69" t="s">
        <v>89</v>
      </c>
      <c r="C23" s="69">
        <v>310</v>
      </c>
      <c r="D23" s="69">
        <v>330</v>
      </c>
      <c r="E23" s="69">
        <v>320</v>
      </c>
      <c r="F23" s="115"/>
    </row>
    <row r="24" spans="1:11" ht="16" x14ac:dyDescent="0.2">
      <c r="A24" s="68">
        <v>2140</v>
      </c>
      <c r="B24" s="69" t="s">
        <v>90</v>
      </c>
      <c r="C24" s="69">
        <v>43</v>
      </c>
      <c r="D24" s="69">
        <v>33</v>
      </c>
      <c r="E24" s="69">
        <v>31</v>
      </c>
      <c r="F24" s="115"/>
    </row>
    <row r="25" spans="1:11" ht="16" x14ac:dyDescent="0.2">
      <c r="A25" s="68">
        <v>2545</v>
      </c>
      <c r="B25" s="69" t="s">
        <v>91</v>
      </c>
      <c r="C25" s="69">
        <v>250</v>
      </c>
      <c r="D25" s="69">
        <v>250</v>
      </c>
      <c r="E25" s="69">
        <v>250</v>
      </c>
      <c r="F25" s="115"/>
    </row>
    <row r="26" spans="1:11" ht="16" x14ac:dyDescent="0.2">
      <c r="A26" s="68">
        <v>2585</v>
      </c>
      <c r="B26" s="69" t="s">
        <v>92</v>
      </c>
      <c r="C26" s="69">
        <v>434</v>
      </c>
      <c r="D26" s="69">
        <v>411</v>
      </c>
      <c r="E26" s="69">
        <v>443</v>
      </c>
      <c r="F26" s="115"/>
    </row>
    <row r="27" spans="1:11" ht="16" x14ac:dyDescent="0.2">
      <c r="A27" s="68">
        <v>2595</v>
      </c>
      <c r="B27" s="69" t="s">
        <v>93</v>
      </c>
      <c r="C27" s="69">
        <v>55</v>
      </c>
      <c r="D27" s="69">
        <v>53</v>
      </c>
      <c r="E27" s="69">
        <v>59</v>
      </c>
      <c r="F27" s="115"/>
    </row>
    <row r="28" spans="1:11" ht="16" x14ac:dyDescent="0.2">
      <c r="A28" s="68">
        <v>2605</v>
      </c>
      <c r="B28" s="69" t="s">
        <v>94</v>
      </c>
      <c r="C28" s="69">
        <v>12263</v>
      </c>
      <c r="D28" s="69">
        <v>12377</v>
      </c>
      <c r="E28" s="69">
        <v>12377</v>
      </c>
      <c r="F28" s="115"/>
    </row>
    <row r="29" spans="1:11" ht="16" x14ac:dyDescent="0.2">
      <c r="A29" s="68">
        <v>2615</v>
      </c>
      <c r="B29" s="69" t="s">
        <v>95</v>
      </c>
      <c r="C29" s="69">
        <v>40170</v>
      </c>
      <c r="D29" s="69">
        <v>32683</v>
      </c>
      <c r="E29" s="69">
        <v>37875</v>
      </c>
      <c r="F29" s="115"/>
    </row>
  </sheetData>
  <mergeCells count="9">
    <mergeCell ref="F1:F2"/>
    <mergeCell ref="F11:F29"/>
    <mergeCell ref="J1:J9"/>
    <mergeCell ref="K11:K19"/>
    <mergeCell ref="A1:A2"/>
    <mergeCell ref="B1:B2"/>
    <mergeCell ref="C1:C2"/>
    <mergeCell ref="D1:D2"/>
    <mergeCell ref="E1:E2"/>
  </mergeCells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>
      <selection activeCell="K12" sqref="K12"/>
    </sheetView>
  </sheetViews>
  <sheetFormatPr baseColWidth="10" defaultColWidth="9" defaultRowHeight="15" x14ac:dyDescent="0.2"/>
  <sheetData>
    <row r="1" spans="1:1" x14ac:dyDescent="0.2">
      <c r="A1" s="6" t="s">
        <v>290</v>
      </c>
    </row>
  </sheetData>
  <pageMargins left="0.69930555555555596" right="0.69930555555555596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"/>
  <sheetViews>
    <sheetView workbookViewId="0">
      <selection activeCell="G6" sqref="G6"/>
    </sheetView>
  </sheetViews>
  <sheetFormatPr baseColWidth="10" defaultColWidth="9" defaultRowHeight="15" x14ac:dyDescent="0.2"/>
  <cols>
    <col min="1" max="1" width="21" customWidth="1"/>
    <col min="2" max="2" width="16" customWidth="1"/>
    <col min="3" max="3" width="12.83203125" customWidth="1"/>
    <col min="4" max="4" width="13.1640625" customWidth="1"/>
    <col min="6" max="6" width="14.5" customWidth="1"/>
  </cols>
  <sheetData>
    <row r="1" spans="1:7" x14ac:dyDescent="0.2">
      <c r="A1" s="1" t="s">
        <v>126</v>
      </c>
      <c r="B1" s="1" t="s">
        <v>291</v>
      </c>
      <c r="C1" s="1" t="s">
        <v>292</v>
      </c>
      <c r="D1" s="2" t="s">
        <v>293</v>
      </c>
    </row>
    <row r="2" spans="1:7" x14ac:dyDescent="0.2">
      <c r="A2" s="3" t="s">
        <v>203</v>
      </c>
      <c r="B2" s="3">
        <v>52001648</v>
      </c>
      <c r="C2" s="3" t="s">
        <v>294</v>
      </c>
      <c r="D2" s="3" t="s">
        <v>197</v>
      </c>
      <c r="F2" s="121" t="s">
        <v>295</v>
      </c>
      <c r="G2" t="s">
        <v>296</v>
      </c>
    </row>
    <row r="3" spans="1:7" ht="48" x14ac:dyDescent="0.2">
      <c r="A3" s="3" t="s">
        <v>46</v>
      </c>
      <c r="B3" s="4">
        <v>52001559</v>
      </c>
      <c r="C3" s="3">
        <v>6.2</v>
      </c>
      <c r="D3" s="5" t="s">
        <v>297</v>
      </c>
      <c r="F3" s="121"/>
      <c r="G3" t="s">
        <v>298</v>
      </c>
    </row>
    <row r="4" spans="1:7" x14ac:dyDescent="0.2">
      <c r="F4" s="121"/>
      <c r="G4" t="s">
        <v>299</v>
      </c>
    </row>
  </sheetData>
  <mergeCells count="1">
    <mergeCell ref="F2:F4"/>
  </mergeCells>
  <pageMargins left="0.69930555555555596" right="0.69930555555555596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11" sqref="D11"/>
    </sheetView>
  </sheetViews>
  <sheetFormatPr baseColWidth="10" defaultColWidth="9" defaultRowHeight="15" x14ac:dyDescent="0.2"/>
  <cols>
    <col min="1" max="1" width="10.5" customWidth="1"/>
  </cols>
  <sheetData>
    <row r="1" spans="1:8" ht="144" x14ac:dyDescent="0.2">
      <c r="A1" s="47" t="s">
        <v>96</v>
      </c>
      <c r="B1" s="48" t="s">
        <v>97</v>
      </c>
      <c r="C1" s="49" t="s">
        <v>98</v>
      </c>
      <c r="D1" s="50" t="s">
        <v>99</v>
      </c>
      <c r="E1" s="51" t="s">
        <v>100</v>
      </c>
      <c r="F1" s="52" t="s">
        <v>101</v>
      </c>
      <c r="G1" s="53" t="s">
        <v>102</v>
      </c>
      <c r="H1" s="54" t="s">
        <v>103</v>
      </c>
    </row>
    <row r="2" spans="1:8" x14ac:dyDescent="0.2">
      <c r="A2" s="4" t="s">
        <v>104</v>
      </c>
      <c r="B2" s="55">
        <f>((E10+E17)/2)/26</f>
        <v>65.634615384615387</v>
      </c>
      <c r="C2" s="4"/>
      <c r="D2" s="4"/>
      <c r="E2" s="4"/>
      <c r="F2" s="4"/>
      <c r="G2" s="4"/>
      <c r="H2" s="4"/>
    </row>
    <row r="3" spans="1:8" x14ac:dyDescent="0.2">
      <c r="A3" s="4"/>
      <c r="B3" s="4"/>
      <c r="C3" s="4"/>
      <c r="D3" s="4"/>
      <c r="E3" s="4"/>
      <c r="F3" s="4"/>
      <c r="G3" s="4"/>
      <c r="H3" s="4"/>
    </row>
    <row r="4" spans="1:8" x14ac:dyDescent="0.2">
      <c r="A4" s="4" t="s">
        <v>105</v>
      </c>
      <c r="B4" s="4" t="s">
        <v>106</v>
      </c>
      <c r="C4" s="4">
        <v>5</v>
      </c>
      <c r="D4" s="4"/>
      <c r="E4" s="4">
        <v>263</v>
      </c>
      <c r="F4" s="56" t="s">
        <v>107</v>
      </c>
      <c r="G4" s="56">
        <v>13</v>
      </c>
      <c r="H4" s="55">
        <f t="shared" ref="H4:H9" si="0">E4/1/C4</f>
        <v>52.6</v>
      </c>
    </row>
    <row r="5" spans="1:8" x14ac:dyDescent="0.2">
      <c r="A5" s="4"/>
      <c r="B5" s="4" t="s">
        <v>108</v>
      </c>
      <c r="C5" s="4">
        <v>5</v>
      </c>
      <c r="D5" s="4"/>
      <c r="E5" s="4">
        <v>508</v>
      </c>
      <c r="F5" s="56" t="s">
        <v>109</v>
      </c>
      <c r="G5" s="56">
        <v>17</v>
      </c>
      <c r="H5" s="55">
        <f t="shared" si="0"/>
        <v>101.6</v>
      </c>
    </row>
    <row r="6" spans="1:8" x14ac:dyDescent="0.2">
      <c r="A6" s="4"/>
      <c r="B6" s="4" t="s">
        <v>110</v>
      </c>
      <c r="C6" s="4">
        <v>5</v>
      </c>
      <c r="D6" s="4"/>
      <c r="E6" s="4">
        <v>264</v>
      </c>
      <c r="F6" s="56" t="s">
        <v>111</v>
      </c>
      <c r="G6" s="56">
        <v>11</v>
      </c>
      <c r="H6" s="55">
        <f t="shared" si="0"/>
        <v>52.8</v>
      </c>
    </row>
    <row r="7" spans="1:8" x14ac:dyDescent="0.2">
      <c r="A7" s="4"/>
      <c r="B7" s="4" t="s">
        <v>112</v>
      </c>
      <c r="C7" s="4">
        <v>4</v>
      </c>
      <c r="D7" s="4"/>
      <c r="E7" s="4">
        <v>285</v>
      </c>
      <c r="F7" s="56" t="s">
        <v>113</v>
      </c>
      <c r="G7" s="56">
        <v>15</v>
      </c>
      <c r="H7" s="55">
        <f t="shared" si="0"/>
        <v>71.25</v>
      </c>
    </row>
    <row r="8" spans="1:8" x14ac:dyDescent="0.2">
      <c r="A8" s="4"/>
      <c r="B8" s="4" t="s">
        <v>114</v>
      </c>
      <c r="C8" s="4">
        <v>3</v>
      </c>
      <c r="D8" s="4"/>
      <c r="E8" s="4">
        <v>256</v>
      </c>
      <c r="F8" s="56" t="s">
        <v>115</v>
      </c>
      <c r="G8" s="56">
        <v>10</v>
      </c>
      <c r="H8" s="55">
        <f t="shared" si="0"/>
        <v>85.333333333333329</v>
      </c>
    </row>
    <row r="9" spans="1:8" x14ac:dyDescent="0.2">
      <c r="A9" s="4"/>
      <c r="B9" s="4" t="s">
        <v>116</v>
      </c>
      <c r="C9" s="4">
        <v>3</v>
      </c>
      <c r="D9" s="4"/>
      <c r="E9" s="4">
        <v>276</v>
      </c>
      <c r="F9" s="56" t="s">
        <v>117</v>
      </c>
      <c r="G9" s="56">
        <v>19</v>
      </c>
      <c r="H9" s="55">
        <f t="shared" si="0"/>
        <v>92</v>
      </c>
    </row>
    <row r="10" spans="1:8" x14ac:dyDescent="0.2">
      <c r="A10" s="57" t="s">
        <v>118</v>
      </c>
      <c r="B10" s="57"/>
      <c r="C10" s="57"/>
      <c r="D10" s="57"/>
      <c r="E10" s="57">
        <f>SUM(E4:E9)</f>
        <v>1852</v>
      </c>
      <c r="F10" s="58"/>
      <c r="G10" s="58"/>
      <c r="H10" s="58"/>
    </row>
    <row r="11" spans="1:8" x14ac:dyDescent="0.2">
      <c r="A11" s="4" t="s">
        <v>119</v>
      </c>
      <c r="B11" s="4" t="s">
        <v>106</v>
      </c>
      <c r="C11" s="4">
        <v>5</v>
      </c>
      <c r="D11" s="4"/>
      <c r="E11" s="4">
        <v>311</v>
      </c>
      <c r="F11" s="56" t="s">
        <v>120</v>
      </c>
      <c r="G11" s="56">
        <v>14</v>
      </c>
      <c r="H11" s="55">
        <f t="shared" ref="H11:H16" si="1">E11/1/C11</f>
        <v>62.2</v>
      </c>
    </row>
    <row r="12" spans="1:8" x14ac:dyDescent="0.2">
      <c r="A12" s="4"/>
      <c r="B12" s="4" t="s">
        <v>108</v>
      </c>
      <c r="C12" s="4">
        <v>5</v>
      </c>
      <c r="D12" s="4"/>
      <c r="E12" s="4">
        <v>304</v>
      </c>
      <c r="F12" s="56" t="s">
        <v>121</v>
      </c>
      <c r="G12" s="56">
        <v>13</v>
      </c>
      <c r="H12" s="55">
        <f t="shared" si="1"/>
        <v>60.8</v>
      </c>
    </row>
    <row r="13" spans="1:8" x14ac:dyDescent="0.2">
      <c r="A13" s="4"/>
      <c r="B13" s="4" t="s">
        <v>110</v>
      </c>
      <c r="C13" s="4">
        <v>5</v>
      </c>
      <c r="D13" s="4"/>
      <c r="E13" s="4">
        <v>208</v>
      </c>
      <c r="F13" s="56" t="s">
        <v>122</v>
      </c>
      <c r="G13" s="56">
        <v>11</v>
      </c>
      <c r="H13" s="55">
        <f t="shared" si="1"/>
        <v>41.6</v>
      </c>
    </row>
    <row r="14" spans="1:8" x14ac:dyDescent="0.2">
      <c r="A14" s="4"/>
      <c r="B14" s="4" t="s">
        <v>112</v>
      </c>
      <c r="C14" s="4">
        <v>4</v>
      </c>
      <c r="D14" s="4"/>
      <c r="E14" s="4">
        <v>180</v>
      </c>
      <c r="F14" s="56" t="s">
        <v>123</v>
      </c>
      <c r="G14" s="56">
        <v>12</v>
      </c>
      <c r="H14" s="55">
        <f t="shared" si="1"/>
        <v>45</v>
      </c>
    </row>
    <row r="15" spans="1:8" x14ac:dyDescent="0.2">
      <c r="A15" s="4"/>
      <c r="B15" s="4" t="s">
        <v>114</v>
      </c>
      <c r="C15" s="4">
        <v>3</v>
      </c>
      <c r="D15" s="4"/>
      <c r="E15" s="4">
        <v>269</v>
      </c>
      <c r="F15" s="56" t="s">
        <v>124</v>
      </c>
      <c r="G15" s="56">
        <v>11</v>
      </c>
      <c r="H15" s="55">
        <f t="shared" si="1"/>
        <v>89.666666666666671</v>
      </c>
    </row>
    <row r="16" spans="1:8" x14ac:dyDescent="0.2">
      <c r="A16" s="4"/>
      <c r="B16" s="4" t="s">
        <v>116</v>
      </c>
      <c r="C16" s="4">
        <v>3</v>
      </c>
      <c r="D16" s="4"/>
      <c r="E16" s="4">
        <v>289</v>
      </c>
      <c r="F16" s="56" t="s">
        <v>125</v>
      </c>
      <c r="G16" s="56">
        <v>16</v>
      </c>
      <c r="H16" s="55">
        <f t="shared" si="1"/>
        <v>96.333333333333329</v>
      </c>
    </row>
    <row r="17" spans="1:8" x14ac:dyDescent="0.2">
      <c r="A17" s="57" t="s">
        <v>118</v>
      </c>
      <c r="B17" s="57"/>
      <c r="C17" s="57"/>
      <c r="D17" s="57"/>
      <c r="E17" s="57">
        <f>SUM(E11:E16)</f>
        <v>1561</v>
      </c>
      <c r="F17" s="58"/>
      <c r="G17" s="58"/>
      <c r="H17" s="58"/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F9" sqref="F9"/>
    </sheetView>
  </sheetViews>
  <sheetFormatPr baseColWidth="10" defaultColWidth="9" defaultRowHeight="15" x14ac:dyDescent="0.2"/>
  <cols>
    <col min="1" max="1" width="28.5" customWidth="1"/>
    <col min="2" max="2" width="11.1640625" customWidth="1"/>
    <col min="3" max="3" width="22.6640625" customWidth="1"/>
    <col min="4" max="4" width="22.33203125" customWidth="1"/>
  </cols>
  <sheetData>
    <row r="1" spans="1:6" x14ac:dyDescent="0.2">
      <c r="B1" s="45" t="s">
        <v>126</v>
      </c>
      <c r="C1" s="45" t="s">
        <v>127</v>
      </c>
      <c r="D1" s="45" t="s">
        <v>128</v>
      </c>
      <c r="E1" s="45" t="s">
        <v>129</v>
      </c>
      <c r="F1" s="45" t="s">
        <v>130</v>
      </c>
    </row>
    <row r="2" spans="1:6" x14ac:dyDescent="0.2">
      <c r="B2" s="117" t="s">
        <v>44</v>
      </c>
      <c r="C2" s="45" t="s">
        <v>131</v>
      </c>
      <c r="D2" s="45">
        <v>15</v>
      </c>
      <c r="E2" s="45">
        <v>12</v>
      </c>
      <c r="F2" s="46">
        <f>(E2/D2)*100</f>
        <v>80</v>
      </c>
    </row>
    <row r="3" spans="1:6" x14ac:dyDescent="0.2">
      <c r="B3" s="117"/>
      <c r="C3" s="45" t="s">
        <v>132</v>
      </c>
      <c r="D3" s="45">
        <v>12</v>
      </c>
      <c r="E3" s="45">
        <v>12</v>
      </c>
      <c r="F3" s="46">
        <f>(E3/D3)*100</f>
        <v>100</v>
      </c>
    </row>
    <row r="4" spans="1:6" x14ac:dyDescent="0.2">
      <c r="B4" s="103" t="s">
        <v>65</v>
      </c>
      <c r="C4" s="9"/>
      <c r="D4" s="9">
        <v>27</v>
      </c>
      <c r="E4" s="9">
        <v>24</v>
      </c>
      <c r="F4" s="42">
        <f>E4/D4</f>
        <v>0.88888888888888884</v>
      </c>
    </row>
    <row r="6" spans="1:6" x14ac:dyDescent="0.2">
      <c r="A6" t="s">
        <v>300</v>
      </c>
      <c r="B6" s="118" t="s">
        <v>311</v>
      </c>
      <c r="C6" s="119"/>
      <c r="D6" s="102"/>
      <c r="E6" s="101"/>
      <c r="F6" s="99"/>
    </row>
    <row r="7" spans="1:6" x14ac:dyDescent="0.2">
      <c r="A7" t="s">
        <v>301</v>
      </c>
      <c r="B7" s="100"/>
      <c r="C7" s="99"/>
      <c r="D7" s="99"/>
      <c r="E7" s="99"/>
      <c r="F7" s="93"/>
    </row>
    <row r="8" spans="1:6" x14ac:dyDescent="0.2">
      <c r="A8" t="s">
        <v>302</v>
      </c>
      <c r="B8" s="99"/>
      <c r="C8" s="99"/>
      <c r="D8" s="100"/>
      <c r="E8" s="99"/>
      <c r="F8" s="96" t="s">
        <v>328</v>
      </c>
    </row>
    <row r="9" spans="1:6" x14ac:dyDescent="0.2">
      <c r="A9" t="s">
        <v>303</v>
      </c>
      <c r="B9" s="100" t="s">
        <v>96</v>
      </c>
      <c r="C9" s="100" t="s">
        <v>96</v>
      </c>
      <c r="D9" s="100" t="s">
        <v>312</v>
      </c>
      <c r="E9" s="100" t="s">
        <v>312</v>
      </c>
      <c r="F9" s="100" t="s">
        <v>308</v>
      </c>
    </row>
  </sheetData>
  <mergeCells count="2">
    <mergeCell ref="B2:B3"/>
    <mergeCell ref="B6:C6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I10" sqref="I10"/>
    </sheetView>
  </sheetViews>
  <sheetFormatPr baseColWidth="10" defaultColWidth="9" defaultRowHeight="15" x14ac:dyDescent="0.2"/>
  <cols>
    <col min="1" max="1" width="21.5" customWidth="1"/>
    <col min="2" max="2" width="10.5" customWidth="1"/>
  </cols>
  <sheetData>
    <row r="1" spans="1:10" s="7" customFormat="1" ht="80" x14ac:dyDescent="0.2">
      <c r="B1" s="5" t="s">
        <v>133</v>
      </c>
      <c r="C1" s="90" t="s">
        <v>134</v>
      </c>
      <c r="D1" s="90" t="s">
        <v>135</v>
      </c>
      <c r="E1" s="90" t="s">
        <v>136</v>
      </c>
      <c r="F1" s="90" t="s">
        <v>137</v>
      </c>
      <c r="G1" s="90" t="s">
        <v>138</v>
      </c>
      <c r="H1" s="90" t="s">
        <v>139</v>
      </c>
      <c r="I1" s="90" t="s">
        <v>140</v>
      </c>
      <c r="J1" s="90" t="s">
        <v>141</v>
      </c>
    </row>
    <row r="2" spans="1:10" x14ac:dyDescent="0.2">
      <c r="B2" s="3" t="s">
        <v>142</v>
      </c>
      <c r="C2" s="88" t="s">
        <v>131</v>
      </c>
      <c r="D2" s="88">
        <v>1</v>
      </c>
      <c r="E2" s="88">
        <v>2</v>
      </c>
      <c r="F2" s="88">
        <v>0</v>
      </c>
      <c r="G2" s="88">
        <v>1</v>
      </c>
      <c r="H2" s="88">
        <v>0</v>
      </c>
      <c r="I2" s="88">
        <f>SUM(D2:H2)</f>
        <v>4</v>
      </c>
      <c r="J2" s="104">
        <f>SUM(I2:I3)</f>
        <v>8</v>
      </c>
    </row>
    <row r="3" spans="1:10" x14ac:dyDescent="0.2">
      <c r="B3" s="3" t="s">
        <v>142</v>
      </c>
      <c r="C3" s="88" t="s">
        <v>143</v>
      </c>
      <c r="D3" s="88">
        <v>2</v>
      </c>
      <c r="E3" s="88">
        <v>0</v>
      </c>
      <c r="F3" s="88">
        <v>1</v>
      </c>
      <c r="G3" s="88">
        <v>1</v>
      </c>
      <c r="H3" s="88">
        <v>0</v>
      </c>
      <c r="I3" s="88">
        <f>SUM(D3:H3)</f>
        <v>4</v>
      </c>
      <c r="J3" s="105"/>
    </row>
    <row r="4" spans="1:10" x14ac:dyDescent="0.2">
      <c r="B4" s="103" t="s">
        <v>65</v>
      </c>
      <c r="C4" s="103" t="s">
        <v>315</v>
      </c>
      <c r="D4" s="9">
        <f>SUM(D2:D3)</f>
        <v>3</v>
      </c>
      <c r="E4" s="9">
        <f>SUM(E2:E3)</f>
        <v>2</v>
      </c>
      <c r="F4" s="9">
        <f>SUM(F2:F3)</f>
        <v>1</v>
      </c>
      <c r="G4" s="9">
        <f>SUM(G2:G3)</f>
        <v>2</v>
      </c>
      <c r="H4" s="9">
        <f>SUM(H2:H3)</f>
        <v>0</v>
      </c>
      <c r="I4" s="9"/>
      <c r="J4" s="9">
        <f>SUM(J2:J3)</f>
        <v>8</v>
      </c>
    </row>
    <row r="7" spans="1:10" x14ac:dyDescent="0.2">
      <c r="A7" t="s">
        <v>300</v>
      </c>
      <c r="B7" s="96" t="s">
        <v>38</v>
      </c>
      <c r="C7" s="96" t="s">
        <v>127</v>
      </c>
      <c r="D7" s="9"/>
      <c r="E7" s="9"/>
      <c r="F7" s="9"/>
      <c r="G7" s="9"/>
      <c r="H7" s="9"/>
      <c r="I7" s="9"/>
      <c r="J7" s="9"/>
    </row>
    <row r="8" spans="1:10" x14ac:dyDescent="0.2">
      <c r="A8" t="s">
        <v>301</v>
      </c>
      <c r="B8" s="9"/>
      <c r="C8" s="9"/>
      <c r="D8" s="9"/>
      <c r="E8" s="9"/>
      <c r="F8" s="9"/>
      <c r="G8" s="9"/>
      <c r="H8" s="9"/>
      <c r="I8" s="9"/>
      <c r="J8" s="96" t="s">
        <v>316</v>
      </c>
    </row>
    <row r="9" spans="1:10" x14ac:dyDescent="0.2">
      <c r="A9" t="s">
        <v>302</v>
      </c>
      <c r="B9" s="9"/>
      <c r="C9" s="9"/>
      <c r="D9" s="93"/>
      <c r="E9" s="93"/>
      <c r="F9" s="93"/>
      <c r="G9" s="93"/>
      <c r="H9" s="93"/>
      <c r="I9" s="96" t="s">
        <v>328</v>
      </c>
      <c r="J9" s="9"/>
    </row>
    <row r="10" spans="1:10" x14ac:dyDescent="0.2">
      <c r="A10" t="s">
        <v>303</v>
      </c>
      <c r="B10" s="103" t="s">
        <v>96</v>
      </c>
      <c r="C10" s="103" t="s">
        <v>96</v>
      </c>
      <c r="D10" s="100" t="s">
        <v>312</v>
      </c>
      <c r="E10" s="100" t="s">
        <v>312</v>
      </c>
      <c r="F10" s="100" t="s">
        <v>312</v>
      </c>
      <c r="G10" s="100" t="s">
        <v>312</v>
      </c>
      <c r="H10" s="100" t="s">
        <v>312</v>
      </c>
      <c r="I10" s="100" t="s">
        <v>312</v>
      </c>
      <c r="J10" s="100" t="s">
        <v>312</v>
      </c>
    </row>
  </sheetData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workbookViewId="0">
      <selection activeCell="F13" sqref="F13"/>
    </sheetView>
  </sheetViews>
  <sheetFormatPr baseColWidth="10" defaultColWidth="9" defaultRowHeight="15" x14ac:dyDescent="0.2"/>
  <cols>
    <col min="1" max="1" width="26.5" bestFit="1" customWidth="1"/>
    <col min="2" max="2" width="21.6640625" bestFit="1" customWidth="1"/>
    <col min="3" max="3" width="13.6640625" bestFit="1" customWidth="1"/>
    <col min="4" max="4" width="12.33203125" bestFit="1" customWidth="1"/>
  </cols>
  <sheetData>
    <row r="1" spans="1:6" x14ac:dyDescent="0.2">
      <c r="B1" s="43" t="s">
        <v>126</v>
      </c>
      <c r="C1" s="43" t="s">
        <v>304</v>
      </c>
      <c r="D1" s="43" t="s">
        <v>144</v>
      </c>
      <c r="E1" s="43" t="s">
        <v>145</v>
      </c>
      <c r="F1" s="43" t="s">
        <v>146</v>
      </c>
    </row>
    <row r="2" spans="1:6" x14ac:dyDescent="0.2">
      <c r="B2" s="40" t="s">
        <v>44</v>
      </c>
      <c r="C2" s="40">
        <v>125</v>
      </c>
      <c r="D2" s="40">
        <v>103</v>
      </c>
      <c r="E2" s="40">
        <f t="shared" ref="E2:E9" si="0">C2-D2</f>
        <v>22</v>
      </c>
      <c r="F2" s="44">
        <f t="shared" ref="F2:F9" si="1">D2/C2</f>
        <v>0.82399999999999995</v>
      </c>
    </row>
    <row r="3" spans="1:6" x14ac:dyDescent="0.2">
      <c r="B3" s="40" t="s">
        <v>69</v>
      </c>
      <c r="C3" s="40">
        <v>216</v>
      </c>
      <c r="D3" s="40">
        <v>211</v>
      </c>
      <c r="E3" s="40">
        <f t="shared" si="0"/>
        <v>5</v>
      </c>
      <c r="F3" s="44">
        <f t="shared" si="1"/>
        <v>0.97685185185185186</v>
      </c>
    </row>
    <row r="4" spans="1:6" x14ac:dyDescent="0.2">
      <c r="B4" s="40" t="s">
        <v>45</v>
      </c>
      <c r="C4" s="40">
        <v>162</v>
      </c>
      <c r="D4" s="40">
        <v>150</v>
      </c>
      <c r="E4" s="40">
        <f t="shared" si="0"/>
        <v>12</v>
      </c>
      <c r="F4" s="44">
        <f t="shared" si="1"/>
        <v>0.92592592592592593</v>
      </c>
    </row>
    <row r="5" spans="1:6" x14ac:dyDescent="0.2">
      <c r="B5" s="40" t="s">
        <v>46</v>
      </c>
      <c r="C5" s="40">
        <v>141</v>
      </c>
      <c r="D5" s="40">
        <v>105</v>
      </c>
      <c r="E5" s="40">
        <f t="shared" si="0"/>
        <v>36</v>
      </c>
      <c r="F5" s="44">
        <f t="shared" si="1"/>
        <v>0.74468085106382975</v>
      </c>
    </row>
    <row r="6" spans="1:6" x14ac:dyDescent="0.2">
      <c r="B6" s="40" t="s">
        <v>47</v>
      </c>
      <c r="C6" s="40">
        <v>75</v>
      </c>
      <c r="D6" s="40">
        <v>71</v>
      </c>
      <c r="E6" s="40">
        <f t="shared" si="0"/>
        <v>4</v>
      </c>
      <c r="F6" s="44">
        <f t="shared" si="1"/>
        <v>0.94666666666666666</v>
      </c>
    </row>
    <row r="7" spans="1:6" x14ac:dyDescent="0.2">
      <c r="B7" s="40" t="s">
        <v>49</v>
      </c>
      <c r="C7" s="40">
        <v>143</v>
      </c>
      <c r="D7" s="40">
        <v>122</v>
      </c>
      <c r="E7" s="40">
        <f t="shared" si="0"/>
        <v>21</v>
      </c>
      <c r="F7" s="44">
        <f t="shared" si="1"/>
        <v>0.85314685314685312</v>
      </c>
    </row>
    <row r="8" spans="1:6" x14ac:dyDescent="0.2">
      <c r="B8" s="40" t="s">
        <v>50</v>
      </c>
      <c r="C8" s="40">
        <v>98</v>
      </c>
      <c r="D8" s="40">
        <v>74</v>
      </c>
      <c r="E8" s="40">
        <f t="shared" si="0"/>
        <v>24</v>
      </c>
      <c r="F8" s="44">
        <f t="shared" si="1"/>
        <v>0.75510204081632648</v>
      </c>
    </row>
    <row r="9" spans="1:6" x14ac:dyDescent="0.2">
      <c r="B9" s="87" t="s">
        <v>65</v>
      </c>
      <c r="C9" s="40">
        <v>960</v>
      </c>
      <c r="D9" s="40">
        <v>836</v>
      </c>
      <c r="E9" s="40">
        <f t="shared" si="0"/>
        <v>124</v>
      </c>
      <c r="F9" s="44">
        <f t="shared" si="1"/>
        <v>0.87083333333333335</v>
      </c>
    </row>
    <row r="11" spans="1:6" x14ac:dyDescent="0.2">
      <c r="A11" s="9" t="s">
        <v>300</v>
      </c>
      <c r="B11" s="96" t="s">
        <v>38</v>
      </c>
      <c r="C11" s="9"/>
      <c r="D11" s="9"/>
      <c r="E11" s="9"/>
      <c r="F11" s="9"/>
    </row>
    <row r="12" spans="1:6" x14ac:dyDescent="0.2">
      <c r="A12" s="9" t="s">
        <v>301</v>
      </c>
      <c r="B12" s="9"/>
      <c r="C12" s="9"/>
      <c r="D12" s="9"/>
      <c r="E12" s="9"/>
      <c r="F12" s="93"/>
    </row>
    <row r="13" spans="1:6" x14ac:dyDescent="0.2">
      <c r="A13" s="9" t="s">
        <v>302</v>
      </c>
      <c r="B13" s="9"/>
      <c r="C13" s="9"/>
      <c r="D13" s="93"/>
      <c r="E13" s="93"/>
      <c r="F13" s="96" t="s">
        <v>328</v>
      </c>
    </row>
    <row r="14" spans="1:6" x14ac:dyDescent="0.2">
      <c r="A14" s="9" t="s">
        <v>303</v>
      </c>
      <c r="B14" s="103" t="s">
        <v>96</v>
      </c>
      <c r="C14" s="100" t="s">
        <v>312</v>
      </c>
      <c r="D14" s="100" t="s">
        <v>312</v>
      </c>
      <c r="E14" s="100" t="s">
        <v>312</v>
      </c>
      <c r="F14" s="103" t="s">
        <v>308</v>
      </c>
    </row>
  </sheetData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workbookViewId="0">
      <selection activeCell="J9" sqref="J9"/>
    </sheetView>
  </sheetViews>
  <sheetFormatPr baseColWidth="10" defaultColWidth="9" defaultRowHeight="15" x14ac:dyDescent="0.2"/>
  <cols>
    <col min="1" max="1" width="28.5" customWidth="1"/>
    <col min="2" max="2" width="22.5" customWidth="1"/>
  </cols>
  <sheetData>
    <row r="1" spans="1:10" ht="84" x14ac:dyDescent="0.2">
      <c r="B1" s="39" t="s">
        <v>126</v>
      </c>
      <c r="C1" s="39" t="s">
        <v>147</v>
      </c>
      <c r="D1" s="39" t="s">
        <v>148</v>
      </c>
      <c r="E1" s="39" t="s">
        <v>149</v>
      </c>
      <c r="F1" s="39" t="s">
        <v>150</v>
      </c>
      <c r="G1" s="39" t="s">
        <v>151</v>
      </c>
      <c r="H1" s="39" t="s">
        <v>152</v>
      </c>
      <c r="I1" s="39" t="s">
        <v>329</v>
      </c>
      <c r="J1" s="39" t="s">
        <v>330</v>
      </c>
    </row>
    <row r="2" spans="1:10" x14ac:dyDescent="0.2">
      <c r="B2" s="40" t="s">
        <v>44</v>
      </c>
      <c r="C2" s="40">
        <v>125</v>
      </c>
      <c r="D2" s="40">
        <v>70</v>
      </c>
      <c r="E2" s="40">
        <v>30</v>
      </c>
      <c r="F2" s="41">
        <v>10</v>
      </c>
      <c r="G2" s="9">
        <v>5</v>
      </c>
      <c r="H2" s="9">
        <v>2</v>
      </c>
      <c r="I2" s="9">
        <f>SUM(D2:H2)</f>
        <v>117</v>
      </c>
      <c r="J2" s="42">
        <f>I2/C2</f>
        <v>0.93600000000000005</v>
      </c>
    </row>
    <row r="3" spans="1:10" x14ac:dyDescent="0.2">
      <c r="B3" s="103" t="s">
        <v>65</v>
      </c>
      <c r="C3" s="87">
        <v>125</v>
      </c>
      <c r="D3" s="87">
        <v>70</v>
      </c>
      <c r="E3" s="87">
        <v>30</v>
      </c>
      <c r="F3" s="41">
        <v>10</v>
      </c>
      <c r="G3" s="9">
        <v>5</v>
      </c>
      <c r="H3" s="9">
        <v>2</v>
      </c>
      <c r="I3" s="9">
        <f>SUM(D3:H3)</f>
        <v>117</v>
      </c>
      <c r="J3" s="42">
        <f>I3/C3</f>
        <v>0.93600000000000005</v>
      </c>
    </row>
    <row r="6" spans="1:10" x14ac:dyDescent="0.2">
      <c r="A6" s="9" t="s">
        <v>300</v>
      </c>
      <c r="B6" s="96" t="s">
        <v>38</v>
      </c>
      <c r="C6" s="99"/>
      <c r="D6" s="99"/>
      <c r="E6" s="99"/>
      <c r="F6" s="99"/>
      <c r="G6" s="9"/>
      <c r="H6" s="9"/>
      <c r="I6" s="9"/>
      <c r="J6" s="9"/>
    </row>
    <row r="7" spans="1:10" x14ac:dyDescent="0.2">
      <c r="A7" s="9" t="s">
        <v>301</v>
      </c>
      <c r="B7" s="99"/>
      <c r="C7" s="99"/>
      <c r="D7" s="99"/>
      <c r="E7" s="99"/>
      <c r="F7" s="99"/>
      <c r="G7" s="9"/>
      <c r="H7" s="9"/>
      <c r="I7" s="9"/>
      <c r="J7" s="93"/>
    </row>
    <row r="8" spans="1:10" x14ac:dyDescent="0.2">
      <c r="A8" s="9" t="s">
        <v>302</v>
      </c>
      <c r="B8" s="99"/>
      <c r="C8" s="99"/>
      <c r="D8" s="93"/>
      <c r="E8" s="93"/>
      <c r="F8" s="93"/>
      <c r="G8" s="93"/>
      <c r="H8" s="93"/>
      <c r="I8" s="93"/>
      <c r="J8" s="96" t="s">
        <v>328</v>
      </c>
    </row>
    <row r="9" spans="1:10" x14ac:dyDescent="0.2">
      <c r="A9" s="9" t="s">
        <v>303</v>
      </c>
      <c r="B9" s="100" t="s">
        <v>96</v>
      </c>
      <c r="C9" s="100" t="s">
        <v>312</v>
      </c>
      <c r="D9" s="100" t="s">
        <v>312</v>
      </c>
      <c r="E9" s="100" t="s">
        <v>312</v>
      </c>
      <c r="F9" s="100" t="s">
        <v>312</v>
      </c>
      <c r="G9" s="100" t="s">
        <v>312</v>
      </c>
      <c r="H9" s="100" t="s">
        <v>312</v>
      </c>
      <c r="I9" s="100" t="s">
        <v>312</v>
      </c>
      <c r="J9" s="103" t="s">
        <v>308</v>
      </c>
    </row>
  </sheetData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A6" sqref="A6"/>
    </sheetView>
  </sheetViews>
  <sheetFormatPr baseColWidth="10" defaultColWidth="9" defaultRowHeight="15" x14ac:dyDescent="0.2"/>
  <cols>
    <col min="1" max="1" width="14" customWidth="1"/>
    <col min="2" max="2" width="18.6640625" customWidth="1"/>
    <col min="3" max="3" width="19.6640625" customWidth="1"/>
    <col min="4" max="4" width="18.5" customWidth="1"/>
    <col min="5" max="5" width="19.5" customWidth="1"/>
    <col min="6" max="6" width="18.1640625" customWidth="1"/>
  </cols>
  <sheetData>
    <row r="1" spans="1:8" s="7" customFormat="1" ht="32" x14ac:dyDescent="0.2">
      <c r="A1" s="10" t="s">
        <v>153</v>
      </c>
      <c r="B1" s="10" t="s">
        <v>154</v>
      </c>
      <c r="C1" s="10" t="s">
        <v>155</v>
      </c>
      <c r="D1" s="10" t="s">
        <v>156</v>
      </c>
      <c r="E1" s="10" t="s">
        <v>157</v>
      </c>
      <c r="F1" s="10" t="s">
        <v>158</v>
      </c>
      <c r="G1" s="10" t="s">
        <v>159</v>
      </c>
      <c r="H1" s="38"/>
    </row>
    <row r="2" spans="1:8" x14ac:dyDescent="0.2">
      <c r="A2" s="1" t="s">
        <v>51</v>
      </c>
      <c r="B2" s="1">
        <v>50</v>
      </c>
      <c r="C2" s="1">
        <v>30</v>
      </c>
      <c r="D2" s="1">
        <v>40</v>
      </c>
      <c r="E2" s="1">
        <v>48</v>
      </c>
      <c r="F2" s="1">
        <v>50</v>
      </c>
      <c r="G2" s="1" t="s">
        <v>160</v>
      </c>
    </row>
    <row r="5" spans="1:8" x14ac:dyDescent="0.2">
      <c r="A5" t="s">
        <v>161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List</vt:lpstr>
      <vt:lpstr>1</vt:lpstr>
      <vt:lpstr>2 - Clubbed with 1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boddepalli</dc:creator>
  <cp:lastModifiedBy>Microsoft Office User</cp:lastModifiedBy>
  <dcterms:created xsi:type="dcterms:W3CDTF">2019-01-10T08:51:00Z</dcterms:created>
  <dcterms:modified xsi:type="dcterms:W3CDTF">2019-01-18T09:21:00Z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