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ycharmProjects\stamping_press\SYEI_stamping_press_system\"/>
    </mc:Choice>
  </mc:AlternateContent>
  <xr:revisionPtr revIDLastSave="0" documentId="13_ncr:1_{67C7B052-0062-404F-A661-A1B4AF7DCCF3}" xr6:coauthVersionLast="47" xr6:coauthVersionMax="47" xr10:uidLastSave="{00000000-0000-0000-0000-000000000000}"/>
  <bookViews>
    <workbookView xWindow="-28920" yWindow="-120" windowWidth="29040" windowHeight="15720" activeTab="2" xr2:uid="{B017E090-B7A9-48A7-9BDB-84B4BC9D96C8}"/>
  </bookViews>
  <sheets>
    <sheet name="機架總表" sheetId="2" r:id="rId1"/>
    <sheet name="FRAME1" sheetId="7" r:id="rId2"/>
    <sheet name="FRAME2" sheetId="8" r:id="rId3"/>
    <sheet name="FRAME5" sheetId="6" r:id="rId4"/>
  </sheets>
  <calcPr calcId="191029"/>
  <customWorkbookViews>
    <customWorkbookView name="蔡歆傑 - 個人檢視畫面" guid="{9A092115-4A5D-47B8-8DB2-2957D07707C1}" mergeInterval="0" personalView="1" maximized="1" xWindow="-9" yWindow="-9" windowWidth="1938" windowHeight="1038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68" i="2" l="1"/>
  <c r="H505" i="2"/>
  <c r="G442" i="2"/>
  <c r="F442" i="2"/>
  <c r="E442" i="2"/>
  <c r="D442" i="2"/>
  <c r="L441" i="2"/>
  <c r="K441" i="2"/>
  <c r="J441" i="2"/>
  <c r="J438" i="2"/>
  <c r="G438" i="2"/>
  <c r="E438" i="2"/>
  <c r="D438" i="2"/>
  <c r="E437" i="2"/>
  <c r="D437" i="2"/>
  <c r="L436" i="2"/>
  <c r="K436" i="2"/>
  <c r="J436" i="2"/>
  <c r="G432" i="2"/>
  <c r="F432" i="2"/>
  <c r="E432" i="2"/>
  <c r="D432" i="2"/>
  <c r="L431" i="2"/>
  <c r="K431" i="2"/>
  <c r="J431" i="2"/>
  <c r="J429" i="2"/>
  <c r="G429" i="2"/>
  <c r="E429" i="2"/>
  <c r="D429" i="2"/>
  <c r="E428" i="2"/>
  <c r="D428" i="2"/>
  <c r="L427" i="2"/>
  <c r="K427" i="2"/>
  <c r="J427" i="2"/>
  <c r="L43" i="2"/>
  <c r="L412" i="2"/>
  <c r="I412" i="2"/>
  <c r="H412" i="2"/>
  <c r="H411" i="2"/>
  <c r="G413" i="2"/>
  <c r="G412" i="2"/>
  <c r="G411" i="2"/>
  <c r="G410" i="2"/>
  <c r="F411" i="2"/>
  <c r="F410" i="2"/>
  <c r="E412" i="2"/>
  <c r="E410" i="2"/>
  <c r="D412" i="2"/>
  <c r="D410" i="2"/>
  <c r="G393" i="2"/>
  <c r="G373" i="2"/>
  <c r="I311" i="2"/>
  <c r="G243" i="2"/>
  <c r="F373" i="2"/>
  <c r="E373" i="2"/>
  <c r="F243" i="2"/>
  <c r="E243" i="2"/>
  <c r="D243" i="2"/>
  <c r="L373" i="2"/>
  <c r="D373" i="2"/>
  <c r="L243" i="2"/>
  <c r="L238" i="2"/>
  <c r="K243" i="2"/>
  <c r="K238" i="2"/>
  <c r="J243" i="2"/>
  <c r="I243" i="2"/>
  <c r="H243" i="2"/>
  <c r="K148" i="2"/>
  <c r="J148" i="2"/>
  <c r="I148" i="2"/>
  <c r="H148" i="2"/>
  <c r="G148" i="2"/>
  <c r="F148" i="2"/>
  <c r="D148" i="2"/>
  <c r="E148" i="2"/>
  <c r="L148" i="2"/>
  <c r="D137" i="2"/>
  <c r="L117" i="2"/>
  <c r="K165" i="2"/>
  <c r="K117" i="2"/>
  <c r="J165" i="2"/>
  <c r="J117" i="2"/>
  <c r="I131" i="2"/>
  <c r="I117" i="2"/>
  <c r="G164" i="2"/>
  <c r="F161" i="2"/>
  <c r="G160" i="2"/>
  <c r="E161" i="2"/>
  <c r="D164" i="2"/>
  <c r="D161" i="2"/>
</calcChain>
</file>

<file path=xl/sharedStrings.xml><?xml version="1.0" encoding="utf-8"?>
<sst xmlns="http://schemas.openxmlformats.org/spreadsheetml/2006/main" count="2250" uniqueCount="1056">
  <si>
    <t>零件名稱</t>
    <phoneticPr fontId="1" type="noConversion"/>
  </si>
  <si>
    <t>K</t>
    <phoneticPr fontId="1" type="noConversion"/>
  </si>
  <si>
    <t>FRAME1</t>
    <phoneticPr fontId="1" type="noConversion"/>
  </si>
  <si>
    <t>FRAME2</t>
    <phoneticPr fontId="1" type="noConversion"/>
  </si>
  <si>
    <t>變數                                                                 噸數</t>
    <phoneticPr fontId="1" type="noConversion"/>
  </si>
  <si>
    <t>FRAME1/FRAME2</t>
    <phoneticPr fontId="1" type="noConversion"/>
  </si>
  <si>
    <t>無</t>
    <phoneticPr fontId="1" type="noConversion"/>
  </si>
  <si>
    <t>_</t>
    <phoneticPr fontId="1" type="noConversion"/>
  </si>
  <si>
    <t>C10</t>
    <phoneticPr fontId="1" type="noConversion"/>
  </si>
  <si>
    <t>C12</t>
    <phoneticPr fontId="1" type="noConversion"/>
  </si>
  <si>
    <t>C15</t>
    <phoneticPr fontId="1" type="noConversion"/>
  </si>
  <si>
    <t>C20</t>
    <phoneticPr fontId="1" type="noConversion"/>
  </si>
  <si>
    <t>裁料圖(外型尺寸)</t>
    <phoneticPr fontId="1" type="noConversion"/>
  </si>
  <si>
    <t>裁料圖(內孔尺寸)</t>
    <phoneticPr fontId="1" type="noConversion"/>
  </si>
  <si>
    <t>a1</t>
    <phoneticPr fontId="1" type="noConversion"/>
  </si>
  <si>
    <t>a2</t>
    <phoneticPr fontId="1" type="noConversion"/>
  </si>
  <si>
    <t>b</t>
    <phoneticPr fontId="1" type="noConversion"/>
  </si>
  <si>
    <t>c1</t>
    <phoneticPr fontId="1" type="noConversion"/>
  </si>
  <si>
    <t>c2</t>
    <phoneticPr fontId="1" type="noConversion"/>
  </si>
  <si>
    <t>d</t>
    <phoneticPr fontId="1" type="noConversion"/>
  </si>
  <si>
    <t>e1</t>
    <phoneticPr fontId="1" type="noConversion"/>
  </si>
  <si>
    <t>e2</t>
    <phoneticPr fontId="1" type="noConversion"/>
  </si>
  <si>
    <t>e3</t>
    <phoneticPr fontId="1" type="noConversion"/>
  </si>
  <si>
    <t>f1</t>
    <phoneticPr fontId="1" type="noConversion"/>
  </si>
  <si>
    <t>f2</t>
    <phoneticPr fontId="1" type="noConversion"/>
  </si>
  <si>
    <t>f3</t>
    <phoneticPr fontId="1" type="noConversion"/>
  </si>
  <si>
    <t>g</t>
    <phoneticPr fontId="1" type="noConversion"/>
  </si>
  <si>
    <t>h1</t>
    <phoneticPr fontId="1" type="noConversion"/>
  </si>
  <si>
    <t>h2</t>
    <phoneticPr fontId="1" type="noConversion"/>
  </si>
  <si>
    <t>i</t>
    <phoneticPr fontId="1" type="noConversion"/>
  </si>
  <si>
    <t>j1</t>
    <phoneticPr fontId="1" type="noConversion"/>
  </si>
  <si>
    <t>j2</t>
    <phoneticPr fontId="1" type="noConversion"/>
  </si>
  <si>
    <t>e4</t>
    <phoneticPr fontId="1" type="noConversion"/>
  </si>
  <si>
    <t>k1</t>
    <phoneticPr fontId="1" type="noConversion"/>
  </si>
  <si>
    <t>k2</t>
    <phoneticPr fontId="1" type="noConversion"/>
  </si>
  <si>
    <t>k3</t>
    <phoneticPr fontId="1" type="noConversion"/>
  </si>
  <si>
    <t>k4</t>
    <phoneticPr fontId="1" type="noConversion"/>
  </si>
  <si>
    <t>k5</t>
    <phoneticPr fontId="1" type="noConversion"/>
  </si>
  <si>
    <t>j3</t>
    <phoneticPr fontId="1" type="noConversion"/>
  </si>
  <si>
    <t>l1</t>
    <phoneticPr fontId="1" type="noConversion"/>
  </si>
  <si>
    <t>l2</t>
    <phoneticPr fontId="1" type="noConversion"/>
  </si>
  <si>
    <t>l3</t>
    <phoneticPr fontId="1" type="noConversion"/>
  </si>
  <si>
    <t>m</t>
    <phoneticPr fontId="1" type="noConversion"/>
  </si>
  <si>
    <t>n</t>
    <phoneticPr fontId="1" type="noConversion"/>
  </si>
  <si>
    <t>o1</t>
    <phoneticPr fontId="1" type="noConversion"/>
  </si>
  <si>
    <t>o2</t>
    <phoneticPr fontId="1" type="noConversion"/>
  </si>
  <si>
    <t>p</t>
    <phoneticPr fontId="1" type="noConversion"/>
  </si>
  <si>
    <t>r1</t>
    <phoneticPr fontId="1" type="noConversion"/>
  </si>
  <si>
    <t>r2</t>
    <phoneticPr fontId="1" type="noConversion"/>
  </si>
  <si>
    <t>r3</t>
    <phoneticPr fontId="1" type="noConversion"/>
  </si>
  <si>
    <t>r4</t>
    <phoneticPr fontId="1" type="noConversion"/>
  </si>
  <si>
    <t>s</t>
    <phoneticPr fontId="1" type="noConversion"/>
  </si>
  <si>
    <t>t</t>
    <phoneticPr fontId="1" type="noConversion"/>
  </si>
  <si>
    <t>u</t>
    <phoneticPr fontId="1" type="noConversion"/>
  </si>
  <si>
    <t>v</t>
    <phoneticPr fontId="1" type="noConversion"/>
  </si>
  <si>
    <t>w1</t>
    <phoneticPr fontId="1" type="noConversion"/>
  </si>
  <si>
    <t>w2</t>
    <phoneticPr fontId="1" type="noConversion"/>
  </si>
  <si>
    <t>w3</t>
    <phoneticPr fontId="1" type="noConversion"/>
  </si>
  <si>
    <t>w4</t>
    <phoneticPr fontId="1" type="noConversion"/>
  </si>
  <si>
    <t>x1</t>
    <phoneticPr fontId="1" type="noConversion"/>
  </si>
  <si>
    <t>x2</t>
    <phoneticPr fontId="1" type="noConversion"/>
  </si>
  <si>
    <t>y1</t>
    <phoneticPr fontId="1" type="noConversion"/>
  </si>
  <si>
    <t>y2</t>
    <phoneticPr fontId="1" type="noConversion"/>
  </si>
  <si>
    <t>y3</t>
    <phoneticPr fontId="1" type="noConversion"/>
  </si>
  <si>
    <t>z1</t>
    <phoneticPr fontId="1" type="noConversion"/>
  </si>
  <si>
    <t>z2</t>
    <phoneticPr fontId="1" type="noConversion"/>
  </si>
  <si>
    <t>z3</t>
    <phoneticPr fontId="1" type="noConversion"/>
  </si>
  <si>
    <t>z4</t>
    <phoneticPr fontId="1" type="noConversion"/>
  </si>
  <si>
    <t>bb1</t>
    <phoneticPr fontId="1" type="noConversion"/>
  </si>
  <si>
    <t>bb2</t>
    <phoneticPr fontId="1" type="noConversion"/>
  </si>
  <si>
    <t>cc1</t>
    <phoneticPr fontId="1" type="noConversion"/>
  </si>
  <si>
    <t>cc2</t>
    <phoneticPr fontId="1" type="noConversion"/>
  </si>
  <si>
    <t>dd1</t>
    <phoneticPr fontId="1" type="noConversion"/>
  </si>
  <si>
    <t>dd2</t>
    <phoneticPr fontId="1" type="noConversion"/>
  </si>
  <si>
    <t>ee1</t>
    <phoneticPr fontId="1" type="noConversion"/>
  </si>
  <si>
    <t>ee2</t>
    <phoneticPr fontId="1" type="noConversion"/>
  </si>
  <si>
    <t>ee3</t>
    <phoneticPr fontId="1" type="noConversion"/>
  </si>
  <si>
    <t>ff</t>
    <phoneticPr fontId="1" type="noConversion"/>
  </si>
  <si>
    <t>gg</t>
    <phoneticPr fontId="1" type="noConversion"/>
  </si>
  <si>
    <t>hh1</t>
    <phoneticPr fontId="1" type="noConversion"/>
  </si>
  <si>
    <t>hh2</t>
    <phoneticPr fontId="1" type="noConversion"/>
  </si>
  <si>
    <t>M8</t>
    <phoneticPr fontId="1" type="noConversion"/>
  </si>
  <si>
    <t>M5</t>
    <phoneticPr fontId="1" type="noConversion"/>
  </si>
  <si>
    <t>c3</t>
    <phoneticPr fontId="1" type="noConversion"/>
  </si>
  <si>
    <t>f4(底孔)</t>
    <phoneticPr fontId="1" type="noConversion"/>
  </si>
  <si>
    <t>M5</t>
    <phoneticPr fontId="1" type="noConversion"/>
  </si>
  <si>
    <t>M8</t>
    <phoneticPr fontId="1" type="noConversion"/>
  </si>
  <si>
    <t>B2</t>
    <phoneticPr fontId="1" type="noConversion"/>
  </si>
  <si>
    <t>C8</t>
    <phoneticPr fontId="1" type="noConversion"/>
  </si>
  <si>
    <t>q1</t>
    <phoneticPr fontId="1" type="noConversion"/>
  </si>
  <si>
    <t>q2</t>
    <phoneticPr fontId="1" type="noConversion"/>
  </si>
  <si>
    <t>q3</t>
    <phoneticPr fontId="1" type="noConversion"/>
  </si>
  <si>
    <t>aa2</t>
    <phoneticPr fontId="1" type="noConversion"/>
  </si>
  <si>
    <t>aa1</t>
    <phoneticPr fontId="1" type="noConversion"/>
  </si>
  <si>
    <t>y4</t>
    <phoneticPr fontId="1" type="noConversion"/>
  </si>
  <si>
    <t>y5</t>
    <phoneticPr fontId="1" type="noConversion"/>
  </si>
  <si>
    <t>c4</t>
    <phoneticPr fontId="1" type="noConversion"/>
  </si>
  <si>
    <t>x3</t>
    <phoneticPr fontId="1" type="noConversion"/>
  </si>
  <si>
    <t>x4</t>
    <phoneticPr fontId="1" type="noConversion"/>
  </si>
  <si>
    <t>x5</t>
    <phoneticPr fontId="1" type="noConversion"/>
  </si>
  <si>
    <t>b1</t>
    <phoneticPr fontId="1" type="noConversion"/>
  </si>
  <si>
    <t>b2</t>
    <phoneticPr fontId="1" type="noConversion"/>
  </si>
  <si>
    <t>c1</t>
    <phoneticPr fontId="1" type="noConversion"/>
  </si>
  <si>
    <t>c2</t>
    <phoneticPr fontId="1" type="noConversion"/>
  </si>
  <si>
    <t>c3</t>
    <phoneticPr fontId="1" type="noConversion"/>
  </si>
  <si>
    <t>d1</t>
    <phoneticPr fontId="1" type="noConversion"/>
  </si>
  <si>
    <t>d2</t>
    <phoneticPr fontId="1" type="noConversion"/>
  </si>
  <si>
    <t>e1</t>
    <phoneticPr fontId="1" type="noConversion"/>
  </si>
  <si>
    <t>e2</t>
    <phoneticPr fontId="1" type="noConversion"/>
  </si>
  <si>
    <t>f1</t>
    <phoneticPr fontId="1" type="noConversion"/>
  </si>
  <si>
    <t>f2</t>
    <phoneticPr fontId="1" type="noConversion"/>
  </si>
  <si>
    <t>g1</t>
    <phoneticPr fontId="1" type="noConversion"/>
  </si>
  <si>
    <t>g2</t>
    <phoneticPr fontId="1" type="noConversion"/>
  </si>
  <si>
    <t>g3</t>
    <phoneticPr fontId="1" type="noConversion"/>
  </si>
  <si>
    <t>h</t>
    <phoneticPr fontId="1" type="noConversion"/>
  </si>
  <si>
    <t>i</t>
    <phoneticPr fontId="1" type="noConversion"/>
  </si>
  <si>
    <t>j1</t>
    <phoneticPr fontId="1" type="noConversion"/>
  </si>
  <si>
    <t>j2</t>
    <phoneticPr fontId="1" type="noConversion"/>
  </si>
  <si>
    <t>j3</t>
    <phoneticPr fontId="1" type="noConversion"/>
  </si>
  <si>
    <t>k</t>
    <phoneticPr fontId="1" type="noConversion"/>
  </si>
  <si>
    <t>m1</t>
    <phoneticPr fontId="1" type="noConversion"/>
  </si>
  <si>
    <t>m2</t>
    <phoneticPr fontId="1" type="noConversion"/>
  </si>
  <si>
    <t>m3</t>
    <phoneticPr fontId="1" type="noConversion"/>
  </si>
  <si>
    <t>l1</t>
    <phoneticPr fontId="1" type="noConversion"/>
  </si>
  <si>
    <t>l2</t>
    <phoneticPr fontId="1" type="noConversion"/>
  </si>
  <si>
    <t>l3</t>
    <phoneticPr fontId="1" type="noConversion"/>
  </si>
  <si>
    <t>l4</t>
    <phoneticPr fontId="1" type="noConversion"/>
  </si>
  <si>
    <t>l5</t>
    <phoneticPr fontId="1" type="noConversion"/>
  </si>
  <si>
    <t xml:space="preserve">n </t>
    <phoneticPr fontId="1" type="noConversion"/>
  </si>
  <si>
    <t>o1</t>
    <phoneticPr fontId="1" type="noConversion"/>
  </si>
  <si>
    <t>o2</t>
    <phoneticPr fontId="1" type="noConversion"/>
  </si>
  <si>
    <t>p</t>
    <phoneticPr fontId="1" type="noConversion"/>
  </si>
  <si>
    <t>q1</t>
    <phoneticPr fontId="1" type="noConversion"/>
  </si>
  <si>
    <t>q2</t>
    <phoneticPr fontId="1" type="noConversion"/>
  </si>
  <si>
    <t>q3</t>
    <phoneticPr fontId="1" type="noConversion"/>
  </si>
  <si>
    <t>r</t>
    <phoneticPr fontId="1" type="noConversion"/>
  </si>
  <si>
    <t>s</t>
    <phoneticPr fontId="1" type="noConversion"/>
  </si>
  <si>
    <t>t</t>
    <phoneticPr fontId="1" type="noConversion"/>
  </si>
  <si>
    <t>w1</t>
    <phoneticPr fontId="1" type="noConversion"/>
  </si>
  <si>
    <t>w2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</si>
  <si>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</si>
  <si>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</si>
  <si>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</si>
  <si>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aa1</t>
    <phoneticPr fontId="1" type="noConversion"/>
  </si>
  <si>
    <t>aa2</t>
    <phoneticPr fontId="1" type="noConversion"/>
  </si>
  <si>
    <t>aa3</t>
    <phoneticPr fontId="1" type="noConversion"/>
  </si>
  <si>
    <t>aa4</t>
    <phoneticPr fontId="1" type="noConversion"/>
  </si>
  <si>
    <t>dd1</t>
    <phoneticPr fontId="1" type="noConversion"/>
  </si>
  <si>
    <t>dd2</t>
    <phoneticPr fontId="1" type="noConversion"/>
  </si>
  <si>
    <t>dd3</t>
    <phoneticPr fontId="1" type="noConversion"/>
  </si>
  <si>
    <t>dd4</t>
    <phoneticPr fontId="1" type="noConversion"/>
  </si>
  <si>
    <t>ee1</t>
    <phoneticPr fontId="1" type="noConversion"/>
  </si>
  <si>
    <t>ee2</t>
    <phoneticPr fontId="1" type="noConversion"/>
  </si>
  <si>
    <t>ee3</t>
    <phoneticPr fontId="1" type="noConversion"/>
  </si>
  <si>
    <t>ee4</t>
    <phoneticPr fontId="1" type="noConversion"/>
  </si>
  <si>
    <t>ff1</t>
    <phoneticPr fontId="1" type="noConversion"/>
  </si>
  <si>
    <t>ff2</t>
    <phoneticPr fontId="1" type="noConversion"/>
  </si>
  <si>
    <t>gg1</t>
    <phoneticPr fontId="1" type="noConversion"/>
  </si>
  <si>
    <t>gg2</t>
    <phoneticPr fontId="1" type="noConversion"/>
  </si>
  <si>
    <t>hh1</t>
    <phoneticPr fontId="1" type="noConversion"/>
  </si>
  <si>
    <t>hh2</t>
    <phoneticPr fontId="1" type="noConversion"/>
  </si>
  <si>
    <t>ii1</t>
    <phoneticPr fontId="1" type="noConversion"/>
  </si>
  <si>
    <t>ii2</t>
    <phoneticPr fontId="1" type="noConversion"/>
  </si>
  <si>
    <t>ii3</t>
    <phoneticPr fontId="1" type="noConversion"/>
  </si>
  <si>
    <t>ii4</t>
    <phoneticPr fontId="1" type="noConversion"/>
  </si>
  <si>
    <t>jj</t>
    <phoneticPr fontId="1" type="noConversion"/>
  </si>
  <si>
    <t>kk1</t>
    <phoneticPr fontId="1" type="noConversion"/>
  </si>
  <si>
    <t>kk2</t>
    <phoneticPr fontId="1" type="noConversion"/>
  </si>
  <si>
    <t>mm1</t>
    <phoneticPr fontId="1" type="noConversion"/>
  </si>
  <si>
    <t>mm2</t>
    <phoneticPr fontId="1" type="noConversion"/>
  </si>
  <si>
    <t>nn1</t>
    <phoneticPr fontId="1" type="noConversion"/>
  </si>
  <si>
    <t>nn2</t>
    <phoneticPr fontId="1" type="noConversion"/>
  </si>
  <si>
    <t>nn3</t>
    <phoneticPr fontId="1" type="noConversion"/>
  </si>
  <si>
    <t>nn4</t>
    <phoneticPr fontId="1" type="noConversion"/>
  </si>
  <si>
    <t>oo1</t>
    <phoneticPr fontId="1" type="noConversion"/>
  </si>
  <si>
    <t>oo2</t>
    <phoneticPr fontId="1" type="noConversion"/>
  </si>
  <si>
    <t>oo3</t>
    <phoneticPr fontId="1" type="noConversion"/>
  </si>
  <si>
    <t>pp1</t>
    <phoneticPr fontId="1" type="noConversion"/>
  </si>
  <si>
    <t>pp2</t>
    <phoneticPr fontId="1" type="noConversion"/>
  </si>
  <si>
    <t>pp3</t>
    <phoneticPr fontId="1" type="noConversion"/>
  </si>
  <si>
    <t>qq1</t>
    <phoneticPr fontId="1" type="noConversion"/>
  </si>
  <si>
    <t>qq2</t>
    <phoneticPr fontId="1" type="noConversion"/>
  </si>
  <si>
    <t>qq4</t>
    <phoneticPr fontId="1" type="noConversion"/>
  </si>
  <si>
    <t>rr1</t>
    <phoneticPr fontId="1" type="noConversion"/>
  </si>
  <si>
    <t>rr2</t>
    <phoneticPr fontId="1" type="noConversion"/>
  </si>
  <si>
    <t>rr3</t>
    <phoneticPr fontId="1" type="noConversion"/>
  </si>
  <si>
    <t>ss1</t>
    <phoneticPr fontId="1" type="noConversion"/>
  </si>
  <si>
    <t>ss2</t>
    <phoneticPr fontId="1" type="noConversion"/>
  </si>
  <si>
    <t>ss3</t>
    <phoneticPr fontId="1" type="noConversion"/>
  </si>
  <si>
    <t>tt1</t>
    <phoneticPr fontId="1" type="noConversion"/>
  </si>
  <si>
    <t>tt2</t>
    <phoneticPr fontId="1" type="noConversion"/>
  </si>
  <si>
    <t>tt3</t>
    <phoneticPr fontId="1" type="noConversion"/>
  </si>
  <si>
    <t>tt4</t>
    <phoneticPr fontId="1" type="noConversion"/>
  </si>
  <si>
    <t>uu1</t>
    <phoneticPr fontId="1" type="noConversion"/>
  </si>
  <si>
    <t>uu2</t>
    <phoneticPr fontId="1" type="noConversion"/>
  </si>
  <si>
    <t>uu3</t>
    <phoneticPr fontId="1" type="noConversion"/>
  </si>
  <si>
    <t>vv</t>
    <phoneticPr fontId="1" type="noConversion"/>
  </si>
  <si>
    <t>ww1</t>
    <phoneticPr fontId="1" type="noConversion"/>
  </si>
  <si>
    <t>ww2</t>
    <phoneticPr fontId="1" type="noConversion"/>
  </si>
  <si>
    <t>ww3</t>
    <phoneticPr fontId="1" type="noConversion"/>
  </si>
  <si>
    <t>ww4</t>
    <phoneticPr fontId="1" type="noConversion"/>
  </si>
  <si>
    <t>a3</t>
    <phoneticPr fontId="1" type="noConversion"/>
  </si>
  <si>
    <t>b3</t>
    <phoneticPr fontId="1" type="noConversion"/>
  </si>
  <si>
    <t>M5</t>
    <phoneticPr fontId="1" type="noConversion"/>
  </si>
  <si>
    <t>M8</t>
    <phoneticPr fontId="1" type="noConversion"/>
  </si>
  <si>
    <t>m4</t>
    <phoneticPr fontId="1" type="noConversion"/>
  </si>
  <si>
    <t>M5</t>
    <phoneticPr fontId="1" type="noConversion"/>
  </si>
  <si>
    <t>q4</t>
    <phoneticPr fontId="1" type="noConversion"/>
  </si>
  <si>
    <t>M8</t>
    <phoneticPr fontId="1" type="noConversion"/>
  </si>
  <si>
    <t>C5</t>
    <phoneticPr fontId="1" type="noConversion"/>
  </si>
  <si>
    <t>M6</t>
    <phoneticPr fontId="1" type="noConversion"/>
  </si>
  <si>
    <t>M10</t>
    <phoneticPr fontId="1" type="noConversion"/>
  </si>
  <si>
    <t>ll1</t>
    <phoneticPr fontId="1" type="noConversion"/>
  </si>
  <si>
    <t>ll2</t>
    <phoneticPr fontId="1" type="noConversion"/>
  </si>
  <si>
    <t>M4</t>
    <phoneticPr fontId="1" type="noConversion"/>
  </si>
  <si>
    <t>M5</t>
    <phoneticPr fontId="1" type="noConversion"/>
  </si>
  <si>
    <t>j4</t>
    <phoneticPr fontId="1" type="noConversion"/>
  </si>
  <si>
    <t>x4</t>
    <phoneticPr fontId="1" type="noConversion"/>
  </si>
  <si>
    <t>c4</t>
    <phoneticPr fontId="1" type="noConversion"/>
  </si>
  <si>
    <t>c5</t>
    <phoneticPr fontId="1" type="noConversion"/>
  </si>
  <si>
    <t>c6</t>
    <phoneticPr fontId="1" type="noConversion"/>
  </si>
  <si>
    <t>M5</t>
    <phoneticPr fontId="1" type="noConversion"/>
  </si>
  <si>
    <t>孔洞名稱</t>
    <phoneticPr fontId="1" type="noConversion"/>
  </si>
  <si>
    <t>油面計</t>
    <phoneticPr fontId="1" type="noConversion"/>
  </si>
  <si>
    <t>電動黃油泵</t>
    <phoneticPr fontId="1" type="noConversion"/>
  </si>
  <si>
    <t>配管用</t>
    <phoneticPr fontId="1" type="noConversion"/>
  </si>
  <si>
    <t>光電裝置線用</t>
    <phoneticPr fontId="1" type="noConversion"/>
  </si>
  <si>
    <t>二點組合</t>
    <phoneticPr fontId="1" type="noConversion"/>
  </si>
  <si>
    <t>配管用(名稱待確認)</t>
    <phoneticPr fontId="1" type="noConversion"/>
  </si>
  <si>
    <t>吊孔</t>
    <phoneticPr fontId="1" type="noConversion"/>
  </si>
  <si>
    <t>110孔(名稱待定)</t>
    <phoneticPr fontId="1" type="noConversion"/>
  </si>
  <si>
    <t>xx1</t>
    <phoneticPr fontId="1" type="noConversion"/>
  </si>
  <si>
    <t>xx2</t>
    <phoneticPr fontId="1" type="noConversion"/>
  </si>
  <si>
    <t>xx3</t>
    <phoneticPr fontId="1" type="noConversion"/>
  </si>
  <si>
    <t>xx4</t>
    <phoneticPr fontId="1" type="noConversion"/>
  </si>
  <si>
    <t>yy1</t>
    <phoneticPr fontId="1" type="noConversion"/>
  </si>
  <si>
    <t>yy2</t>
    <phoneticPr fontId="1" type="noConversion"/>
  </si>
  <si>
    <t>zz1</t>
    <phoneticPr fontId="1" type="noConversion"/>
  </si>
  <si>
    <t>zz2</t>
    <phoneticPr fontId="1" type="noConversion"/>
  </si>
  <si>
    <t>aaa1</t>
    <phoneticPr fontId="1" type="noConversion"/>
  </si>
  <si>
    <t>aaa2</t>
    <phoneticPr fontId="1" type="noConversion"/>
  </si>
  <si>
    <t>bbb1</t>
    <phoneticPr fontId="1" type="noConversion"/>
  </si>
  <si>
    <t>bbb2</t>
    <phoneticPr fontId="1" type="noConversion"/>
  </si>
  <si>
    <t>ccc1</t>
    <phoneticPr fontId="1" type="noConversion"/>
  </si>
  <si>
    <t>ccc2</t>
    <phoneticPr fontId="1" type="noConversion"/>
  </si>
  <si>
    <t>台達變頻器440V, 15, 20HP；220V 15HP</t>
    <phoneticPr fontId="1" type="noConversion"/>
  </si>
  <si>
    <t>東元變頻器440V, 15, 20HP</t>
    <phoneticPr fontId="1" type="noConversion"/>
  </si>
  <si>
    <t>ddd1</t>
    <phoneticPr fontId="1" type="noConversion"/>
  </si>
  <si>
    <t>ddd2</t>
    <phoneticPr fontId="1" type="noConversion"/>
  </si>
  <si>
    <t>eee1</t>
    <phoneticPr fontId="1" type="noConversion"/>
  </si>
  <si>
    <t>eee2</t>
    <phoneticPr fontId="1" type="noConversion"/>
  </si>
  <si>
    <t>fff1</t>
    <phoneticPr fontId="1" type="noConversion"/>
  </si>
  <si>
    <t>fff2</t>
    <phoneticPr fontId="1" type="noConversion"/>
  </si>
  <si>
    <t>fff3</t>
    <phoneticPr fontId="1" type="noConversion"/>
  </si>
  <si>
    <t>fff4</t>
    <phoneticPr fontId="1" type="noConversion"/>
  </si>
  <si>
    <t>ggg1</t>
    <phoneticPr fontId="1" type="noConversion"/>
  </si>
  <si>
    <t>ggg2</t>
    <phoneticPr fontId="1" type="noConversion"/>
  </si>
  <si>
    <t>ggg3</t>
    <phoneticPr fontId="1" type="noConversion"/>
  </si>
  <si>
    <t>ggg4</t>
    <phoneticPr fontId="1" type="noConversion"/>
  </si>
  <si>
    <t>hhh1</t>
    <phoneticPr fontId="1" type="noConversion"/>
  </si>
  <si>
    <t>hhh2</t>
    <phoneticPr fontId="1" type="noConversion"/>
  </si>
  <si>
    <t>iii1</t>
    <phoneticPr fontId="1" type="noConversion"/>
  </si>
  <si>
    <t>iii2</t>
    <phoneticPr fontId="1" type="noConversion"/>
  </si>
  <si>
    <t>iii3</t>
    <phoneticPr fontId="1" type="noConversion"/>
  </si>
  <si>
    <t>iii4</t>
    <phoneticPr fontId="1" type="noConversion"/>
  </si>
  <si>
    <t>台達變頻器220V, 20HP</t>
    <phoneticPr fontId="1" type="noConversion"/>
  </si>
  <si>
    <t>C5</t>
    <phoneticPr fontId="1" type="noConversion"/>
  </si>
  <si>
    <t>M8</t>
    <phoneticPr fontId="1" type="noConversion"/>
  </si>
  <si>
    <t>M6</t>
    <phoneticPr fontId="1" type="noConversion"/>
  </si>
  <si>
    <t>C3</t>
    <phoneticPr fontId="1" type="noConversion"/>
  </si>
  <si>
    <t>東元變頻器, 15HP220V</t>
    <phoneticPr fontId="1" type="noConversion"/>
  </si>
  <si>
    <t>w1</t>
    <phoneticPr fontId="1" type="noConversion"/>
  </si>
  <si>
    <t>w2</t>
    <phoneticPr fontId="1" type="noConversion"/>
  </si>
  <si>
    <t>u</t>
    <phoneticPr fontId="1" type="noConversion"/>
  </si>
  <si>
    <t>東元變頻器10, 15HP440V</t>
    <phoneticPr fontId="1" type="noConversion"/>
  </si>
  <si>
    <t>bb1</t>
    <phoneticPr fontId="1" type="noConversion"/>
  </si>
  <si>
    <t>bb2</t>
    <phoneticPr fontId="1" type="noConversion"/>
  </si>
  <si>
    <t>台達變頻器10, 15HP</t>
    <phoneticPr fontId="1" type="noConversion"/>
  </si>
  <si>
    <t>z1</t>
    <phoneticPr fontId="1" type="noConversion"/>
  </si>
  <si>
    <t>z2</t>
    <phoneticPr fontId="1" type="noConversion"/>
  </si>
  <si>
    <t>y1</t>
    <phoneticPr fontId="1" type="noConversion"/>
  </si>
  <si>
    <t>y2+bb2</t>
    <phoneticPr fontId="1" type="noConversion"/>
  </si>
  <si>
    <t>電氣箱用</t>
    <phoneticPr fontId="1" type="noConversion"/>
  </si>
  <si>
    <t>台達變頻器10HP</t>
    <phoneticPr fontId="1" type="noConversion"/>
  </si>
  <si>
    <t>jjj1</t>
    <phoneticPr fontId="1" type="noConversion"/>
  </si>
  <si>
    <t>jjj2</t>
    <phoneticPr fontId="1" type="noConversion"/>
  </si>
  <si>
    <t>jjj3</t>
    <phoneticPr fontId="1" type="noConversion"/>
  </si>
  <si>
    <t>jjj4</t>
    <phoneticPr fontId="1" type="noConversion"/>
  </si>
  <si>
    <t>kkk1</t>
    <phoneticPr fontId="1" type="noConversion"/>
  </si>
  <si>
    <t>kkk2</t>
    <phoneticPr fontId="1" type="noConversion"/>
  </si>
  <si>
    <t>ooo1</t>
    <phoneticPr fontId="1" type="noConversion"/>
  </si>
  <si>
    <t>ooo2</t>
    <phoneticPr fontId="1" type="noConversion"/>
  </si>
  <si>
    <t>東元變頻器10HP</t>
    <phoneticPr fontId="1" type="noConversion"/>
  </si>
  <si>
    <t>mmm1</t>
    <phoneticPr fontId="1" type="noConversion"/>
  </si>
  <si>
    <t>mmm2</t>
    <phoneticPr fontId="1" type="noConversion"/>
  </si>
  <si>
    <t>mmm3</t>
    <phoneticPr fontId="1" type="noConversion"/>
  </si>
  <si>
    <t>mmm4</t>
    <phoneticPr fontId="1" type="noConversion"/>
  </si>
  <si>
    <t>nnn1</t>
    <phoneticPr fontId="1" type="noConversion"/>
  </si>
  <si>
    <t>nnn2</t>
    <phoneticPr fontId="1" type="noConversion"/>
  </si>
  <si>
    <t>lll1</t>
    <phoneticPr fontId="1" type="noConversion"/>
  </si>
  <si>
    <t>lll2</t>
    <phoneticPr fontId="1" type="noConversion"/>
  </si>
  <si>
    <t>東元變頻器220V/440V, 20HP</t>
    <phoneticPr fontId="1" type="noConversion"/>
  </si>
  <si>
    <t>qqq1</t>
    <phoneticPr fontId="1" type="noConversion"/>
  </si>
  <si>
    <t>qqq2</t>
    <phoneticPr fontId="1" type="noConversion"/>
  </si>
  <si>
    <t>qqq3</t>
    <phoneticPr fontId="1" type="noConversion"/>
  </si>
  <si>
    <t>qqq4</t>
    <phoneticPr fontId="1" type="noConversion"/>
  </si>
  <si>
    <t>ppp1</t>
    <phoneticPr fontId="1" type="noConversion"/>
  </si>
  <si>
    <t>ppp2</t>
    <phoneticPr fontId="1" type="noConversion"/>
  </si>
  <si>
    <t>rrr1</t>
    <phoneticPr fontId="1" type="noConversion"/>
  </si>
  <si>
    <t>rrr2</t>
    <phoneticPr fontId="1" type="noConversion"/>
  </si>
  <si>
    <t>台達變頻器440V, 20HP</t>
    <phoneticPr fontId="1" type="noConversion"/>
  </si>
  <si>
    <t>sss1</t>
    <phoneticPr fontId="1" type="noConversion"/>
  </si>
  <si>
    <t>sss2</t>
    <phoneticPr fontId="1" type="noConversion"/>
  </si>
  <si>
    <t>sss3</t>
    <phoneticPr fontId="1" type="noConversion"/>
  </si>
  <si>
    <t>sss4</t>
    <phoneticPr fontId="1" type="noConversion"/>
  </si>
  <si>
    <t>ttt1</t>
    <phoneticPr fontId="1" type="noConversion"/>
  </si>
  <si>
    <t>ttt2</t>
    <phoneticPr fontId="1" type="noConversion"/>
  </si>
  <si>
    <t>uuu</t>
    <phoneticPr fontId="1" type="noConversion"/>
  </si>
  <si>
    <t>M10</t>
    <phoneticPr fontId="1" type="noConversion"/>
  </si>
  <si>
    <t>M5</t>
    <phoneticPr fontId="1" type="noConversion"/>
  </si>
  <si>
    <t>g4</t>
    <phoneticPr fontId="1" type="noConversion"/>
  </si>
  <si>
    <t>o3</t>
    <phoneticPr fontId="1" type="noConversion"/>
  </si>
  <si>
    <t>gg3</t>
    <phoneticPr fontId="1" type="noConversion"/>
  </si>
  <si>
    <t>gg4</t>
    <phoneticPr fontId="1" type="noConversion"/>
  </si>
  <si>
    <t>vvv1</t>
    <phoneticPr fontId="1" type="noConversion"/>
  </si>
  <si>
    <t>vvv2</t>
    <phoneticPr fontId="1" type="noConversion"/>
  </si>
  <si>
    <t>www</t>
    <phoneticPr fontId="1" type="noConversion"/>
  </si>
  <si>
    <t>xxx</t>
    <phoneticPr fontId="1" type="noConversion"/>
  </si>
  <si>
    <t>mm3</t>
    <phoneticPr fontId="1" type="noConversion"/>
  </si>
  <si>
    <t>東元變頻器25HP</t>
    <phoneticPr fontId="1" type="noConversion"/>
  </si>
  <si>
    <t>yyy1</t>
    <phoneticPr fontId="1" type="noConversion"/>
  </si>
  <si>
    <t>yyy2</t>
    <phoneticPr fontId="1" type="noConversion"/>
  </si>
  <si>
    <t>yyy3</t>
    <phoneticPr fontId="1" type="noConversion"/>
  </si>
  <si>
    <t>zzz1</t>
    <phoneticPr fontId="1" type="noConversion"/>
  </si>
  <si>
    <t>zzz2</t>
    <phoneticPr fontId="1" type="noConversion"/>
  </si>
  <si>
    <t>aaaa1</t>
    <phoneticPr fontId="1" type="noConversion"/>
  </si>
  <si>
    <t>aaaa2</t>
    <phoneticPr fontId="1" type="noConversion"/>
  </si>
  <si>
    <t>台達變頻器25HP</t>
    <phoneticPr fontId="1" type="noConversion"/>
  </si>
  <si>
    <t>bbbb1</t>
    <phoneticPr fontId="1" type="noConversion"/>
  </si>
  <si>
    <t>bbbb2</t>
    <phoneticPr fontId="1" type="noConversion"/>
  </si>
  <si>
    <t>bbbb3</t>
    <phoneticPr fontId="1" type="noConversion"/>
  </si>
  <si>
    <t>cccc1</t>
    <phoneticPr fontId="1" type="noConversion"/>
  </si>
  <si>
    <t>cccc2</t>
    <phoneticPr fontId="1" type="noConversion"/>
  </si>
  <si>
    <t>dddd1</t>
    <phoneticPr fontId="1" type="noConversion"/>
  </si>
  <si>
    <t>dddd2</t>
    <phoneticPr fontId="1" type="noConversion"/>
  </si>
  <si>
    <t>m8</t>
    <phoneticPr fontId="1" type="noConversion"/>
  </si>
  <si>
    <t>解角器用</t>
    <phoneticPr fontId="1" type="noConversion"/>
  </si>
  <si>
    <t>eeee</t>
    <phoneticPr fontId="1" type="noConversion"/>
  </si>
  <si>
    <t>ffff</t>
    <phoneticPr fontId="1" type="noConversion"/>
  </si>
  <si>
    <t>gggg</t>
    <phoneticPr fontId="1" type="noConversion"/>
  </si>
  <si>
    <t>變頻器用</t>
    <phoneticPr fontId="1" type="noConversion"/>
  </si>
  <si>
    <t>iiii1</t>
    <phoneticPr fontId="1" type="noConversion"/>
  </si>
  <si>
    <t>iiii2</t>
    <phoneticPr fontId="1" type="noConversion"/>
  </si>
  <si>
    <t>iiii3</t>
    <phoneticPr fontId="1" type="noConversion"/>
  </si>
  <si>
    <t>hhhh1</t>
    <phoneticPr fontId="1" type="noConversion"/>
  </si>
  <si>
    <t>hhhh2</t>
    <phoneticPr fontId="1" type="noConversion"/>
  </si>
  <si>
    <t>hhhh3</t>
    <phoneticPr fontId="1" type="noConversion"/>
  </si>
  <si>
    <t>jjjj</t>
    <phoneticPr fontId="1" type="noConversion"/>
  </si>
  <si>
    <t>解角器護套用</t>
    <phoneticPr fontId="1" type="noConversion"/>
  </si>
  <si>
    <t>kkkk1</t>
    <phoneticPr fontId="1" type="noConversion"/>
  </si>
  <si>
    <t>kkkk2</t>
    <phoneticPr fontId="1" type="noConversion"/>
  </si>
  <si>
    <t>kkkk3</t>
    <phoneticPr fontId="1" type="noConversion"/>
  </si>
  <si>
    <t>llll1</t>
    <phoneticPr fontId="1" type="noConversion"/>
  </si>
  <si>
    <t>mmmm1</t>
    <phoneticPr fontId="1" type="noConversion"/>
  </si>
  <si>
    <t>mmmm2</t>
    <phoneticPr fontId="1" type="noConversion"/>
  </si>
  <si>
    <t>mmmm3</t>
    <phoneticPr fontId="1" type="noConversion"/>
  </si>
  <si>
    <t>llll3</t>
    <phoneticPr fontId="1" type="noConversion"/>
  </si>
  <si>
    <t>nnnn</t>
    <phoneticPr fontId="1" type="noConversion"/>
  </si>
  <si>
    <t>oooo</t>
    <phoneticPr fontId="1" type="noConversion"/>
  </si>
  <si>
    <t>pppp1</t>
    <phoneticPr fontId="1" type="noConversion"/>
  </si>
  <si>
    <t>pppp2</t>
    <phoneticPr fontId="1" type="noConversion"/>
  </si>
  <si>
    <t>qqqq1</t>
    <phoneticPr fontId="1" type="noConversion"/>
  </si>
  <si>
    <t>qqqq2</t>
    <phoneticPr fontId="1" type="noConversion"/>
  </si>
  <si>
    <t>rrrr</t>
    <phoneticPr fontId="1" type="noConversion"/>
  </si>
  <si>
    <t>ssss</t>
    <phoneticPr fontId="1" type="noConversion"/>
  </si>
  <si>
    <t>4-M8X16L</t>
    <phoneticPr fontId="1" type="noConversion"/>
  </si>
  <si>
    <t>2-M5(配管用)</t>
    <phoneticPr fontId="1" type="noConversion"/>
  </si>
  <si>
    <t>1-M5x10L(配管用)</t>
    <phoneticPr fontId="1" type="noConversion"/>
  </si>
  <si>
    <t>90通孔</t>
    <phoneticPr fontId="1" type="noConversion"/>
  </si>
  <si>
    <t>旋轉凸輪用</t>
    <phoneticPr fontId="1" type="noConversion"/>
  </si>
  <si>
    <t>tttt</t>
    <phoneticPr fontId="1" type="noConversion"/>
  </si>
  <si>
    <t>uuuu</t>
    <phoneticPr fontId="1" type="noConversion"/>
  </si>
  <si>
    <t>vvvv</t>
    <phoneticPr fontId="1" type="noConversion"/>
  </si>
  <si>
    <t>60通孔</t>
    <phoneticPr fontId="1" type="noConversion"/>
  </si>
  <si>
    <t>電氣箱連桿</t>
    <phoneticPr fontId="1" type="noConversion"/>
  </si>
  <si>
    <t>2-M5(側邊配管用)</t>
    <phoneticPr fontId="1" type="noConversion"/>
  </si>
  <si>
    <t>M5</t>
    <phoneticPr fontId="1" type="noConversion"/>
  </si>
  <si>
    <t>M8</t>
    <phoneticPr fontId="1" type="noConversion"/>
  </si>
  <si>
    <t>M10</t>
    <phoneticPr fontId="1" type="noConversion"/>
  </si>
  <si>
    <t>M5X8L</t>
    <phoneticPr fontId="1" type="noConversion"/>
  </si>
  <si>
    <t>iiii4</t>
    <phoneticPr fontId="1" type="noConversion"/>
  </si>
  <si>
    <t>解角器裝置線用</t>
    <phoneticPr fontId="1" type="noConversion"/>
  </si>
  <si>
    <t>吊孔</t>
    <phoneticPr fontId="1" type="noConversion"/>
  </si>
  <si>
    <t>xxxx1</t>
    <phoneticPr fontId="1" type="noConversion"/>
  </si>
  <si>
    <t>xxxx2</t>
    <phoneticPr fontId="1" type="noConversion"/>
  </si>
  <si>
    <t>xxxx3</t>
    <phoneticPr fontId="1" type="noConversion"/>
  </si>
  <si>
    <t>xxxx4</t>
    <phoneticPr fontId="1" type="noConversion"/>
  </si>
  <si>
    <t>yyyy1</t>
    <phoneticPr fontId="1" type="noConversion"/>
  </si>
  <si>
    <t>yyyy2</t>
    <phoneticPr fontId="1" type="noConversion"/>
  </si>
  <si>
    <t>yyyy3</t>
    <phoneticPr fontId="1" type="noConversion"/>
  </si>
  <si>
    <t>yyyy4</t>
    <phoneticPr fontId="1" type="noConversion"/>
  </si>
  <si>
    <t>zzzz1</t>
    <phoneticPr fontId="1" type="noConversion"/>
  </si>
  <si>
    <t>zzzz2</t>
    <phoneticPr fontId="1" type="noConversion"/>
  </si>
  <si>
    <t>aaaaa1</t>
    <phoneticPr fontId="1" type="noConversion"/>
  </si>
  <si>
    <t>aaaaa2</t>
    <phoneticPr fontId="1" type="noConversion"/>
  </si>
  <si>
    <t>電線護罩(WIRE_CASING)</t>
    <phoneticPr fontId="1" type="noConversion"/>
  </si>
  <si>
    <t>使用者可調整尺寸</t>
  </si>
  <si>
    <t>可調整尺寸關聯方程式</t>
    <phoneticPr fontId="1" type="noConversion"/>
  </si>
  <si>
    <t>k+delta</t>
    <phoneticPr fontId="1" type="noConversion"/>
  </si>
  <si>
    <t>if l5==0:Hole5==Deactivate；else:Hole5==Activate</t>
    <phoneticPr fontId="1" type="noConversion"/>
  </si>
  <si>
    <t>關聯方程式</t>
    <phoneticPr fontId="1" type="noConversion"/>
  </si>
  <si>
    <t>變數</t>
    <phoneticPr fontId="1" type="noConversion"/>
  </si>
  <si>
    <t>噸數</t>
    <phoneticPr fontId="1" type="noConversion"/>
  </si>
  <si>
    <t>g+delta</t>
    <phoneticPr fontId="1" type="noConversion"/>
  </si>
  <si>
    <t>2-M5X10L(配管用)</t>
    <phoneticPr fontId="1" type="noConversion"/>
  </si>
  <si>
    <t>氣壓錶箱用</t>
    <phoneticPr fontId="1" type="noConversion"/>
  </si>
  <si>
    <t>2D圖部件編號</t>
    <phoneticPr fontId="1" type="noConversion"/>
  </si>
  <si>
    <t>使用者可調整尺寸</t>
    <phoneticPr fontId="1" type="noConversion"/>
  </si>
  <si>
    <t>標準零件尺寸</t>
    <phoneticPr fontId="1" type="noConversion"/>
  </si>
  <si>
    <t>A+0.5α+β</t>
    <phoneticPr fontId="1" type="noConversion"/>
  </si>
  <si>
    <t>FRAME1_A</t>
  </si>
  <si>
    <t>B+0.5δ</t>
    <phoneticPr fontId="1" type="noConversion"/>
  </si>
  <si>
    <t>FRAME1_B</t>
  </si>
  <si>
    <t>FRAME1_C</t>
  </si>
  <si>
    <t>FRAME1_D</t>
  </si>
  <si>
    <t>D+β</t>
    <phoneticPr fontId="1" type="noConversion"/>
  </si>
  <si>
    <t>FRAME1_E</t>
  </si>
  <si>
    <t>E+γ</t>
  </si>
  <si>
    <t>FRAME1_F</t>
  </si>
  <si>
    <t>FRAME1_G</t>
  </si>
  <si>
    <t>FRAME1_G1</t>
  </si>
  <si>
    <t>FRAME1_H</t>
  </si>
  <si>
    <t>FRAME1_I</t>
  </si>
  <si>
    <t>FRAME1_J</t>
  </si>
  <si>
    <t>FRAME1_K</t>
  </si>
  <si>
    <t>FRAME1_L</t>
  </si>
  <si>
    <t>FRAME1_M</t>
  </si>
  <si>
    <t>FRAME1_N</t>
  </si>
  <si>
    <t>FRAME1_O</t>
  </si>
  <si>
    <t>FRAME1_P</t>
  </si>
  <si>
    <t>FRAME1_Q</t>
  </si>
  <si>
    <t>FRAME1_R</t>
  </si>
  <si>
    <t>FRAME1_S</t>
  </si>
  <si>
    <t>FRAME1_RR</t>
  </si>
  <si>
    <t>FRAME1_SS</t>
  </si>
  <si>
    <t>FRAME1_B_R</t>
  </si>
  <si>
    <t>FRAME1_B_S</t>
  </si>
  <si>
    <t>FRAME1_B1_R</t>
  </si>
  <si>
    <t>FRAME1_B1_S</t>
  </si>
  <si>
    <t>FRAME1_B2_R</t>
  </si>
  <si>
    <t>FRAME1_B2_S</t>
  </si>
  <si>
    <t>FRAME1_T</t>
  </si>
  <si>
    <t>FRAME1_U</t>
  </si>
  <si>
    <t>FRAME1_T250_A(-15)</t>
  </si>
  <si>
    <t>FRAME1_T250_B</t>
  </si>
  <si>
    <t>FRAME1_T250_C</t>
  </si>
  <si>
    <t>FRAME1_T250_D</t>
  </si>
  <si>
    <t>FRAME1_T250_E</t>
  </si>
  <si>
    <t>FRAME1_V</t>
  </si>
  <si>
    <t>FRAME1_V1</t>
  </si>
  <si>
    <t>FRAME1_V2</t>
  </si>
  <si>
    <t>FRAME1_V3</t>
  </si>
  <si>
    <t>FRAME1_V4</t>
  </si>
  <si>
    <t>FRAME1_V5</t>
  </si>
  <si>
    <t>FRAME1_X</t>
  </si>
  <si>
    <t>X+0.5δ</t>
    <phoneticPr fontId="1" type="noConversion"/>
  </si>
  <si>
    <t>FRAME1_Y</t>
  </si>
  <si>
    <t>FRAME1_Z</t>
  </si>
  <si>
    <t>FRAME1_Z1</t>
  </si>
  <si>
    <t>FRAME1_AA1</t>
  </si>
  <si>
    <t>FRAME1_AA2</t>
  </si>
  <si>
    <t>FRAME1_BB</t>
  </si>
  <si>
    <t>if aa1 == 0: Deactivate</t>
    <phoneticPr fontId="1" type="noConversion"/>
  </si>
  <si>
    <t>5-M5X15L(配管用)</t>
    <phoneticPr fontId="1" type="noConversion"/>
  </si>
  <si>
    <t>2-M4X10L</t>
    <phoneticPr fontId="1" type="noConversion"/>
  </si>
  <si>
    <t>2-M10X20L</t>
    <phoneticPr fontId="1" type="noConversion"/>
  </si>
  <si>
    <t>變數名稱</t>
    <phoneticPr fontId="1" type="noConversion"/>
  </si>
  <si>
    <t>H+Z</t>
    <phoneticPr fontId="1" type="noConversion"/>
  </si>
  <si>
    <t>FRAME11</t>
    <phoneticPr fontId="1" type="noConversion"/>
  </si>
  <si>
    <t>A</t>
    <phoneticPr fontId="1" type="noConversion"/>
  </si>
  <si>
    <t>B</t>
    <phoneticPr fontId="1" type="noConversion"/>
  </si>
  <si>
    <t>a</t>
    <phoneticPr fontId="1" type="noConversion"/>
  </si>
  <si>
    <t>b</t>
    <phoneticPr fontId="1" type="noConversion"/>
  </si>
  <si>
    <t>c1</t>
    <phoneticPr fontId="1" type="noConversion"/>
  </si>
  <si>
    <t>c2(deg)</t>
    <phoneticPr fontId="1" type="noConversion"/>
  </si>
  <si>
    <t>c3</t>
    <phoneticPr fontId="1" type="noConversion"/>
  </si>
  <si>
    <t>行程(α)</t>
    <phoneticPr fontId="1" type="noConversion"/>
  </si>
  <si>
    <t>閉合工作高度(β)</t>
    <phoneticPr fontId="1" type="noConversion"/>
  </si>
  <si>
    <t>作業面高度(γ)</t>
    <phoneticPr fontId="1" type="noConversion"/>
  </si>
  <si>
    <t>喉部調整(ζ)</t>
    <phoneticPr fontId="1" type="noConversion"/>
  </si>
  <si>
    <t>平板前後(δ)</t>
    <phoneticPr fontId="1" type="noConversion"/>
  </si>
  <si>
    <t>行程(α)</t>
  </si>
  <si>
    <t>閉合工作高度(β)</t>
  </si>
  <si>
    <t>作業面高度(γ)</t>
  </si>
  <si>
    <t>平板前後(δ)</t>
  </si>
  <si>
    <t>東元變頻器220V, 15, 20HP</t>
  </si>
  <si>
    <t>孔洞名稱</t>
    <phoneticPr fontId="1" type="noConversion"/>
  </si>
  <si>
    <t>大孔</t>
    <phoneticPr fontId="1" type="noConversion"/>
  </si>
  <si>
    <t>RC1/8</t>
    <phoneticPr fontId="1" type="noConversion"/>
  </si>
  <si>
    <t>FRAME5</t>
    <phoneticPr fontId="1" type="noConversion"/>
  </si>
  <si>
    <t>61.5mm</t>
    <phoneticPr fontId="1" type="noConversion"/>
  </si>
  <si>
    <t>107.5mm</t>
    <phoneticPr fontId="1" type="noConversion"/>
  </si>
  <si>
    <t>86.5mm</t>
    <phoneticPr fontId="1" type="noConversion"/>
  </si>
  <si>
    <t>147.5mm</t>
    <phoneticPr fontId="1" type="noConversion"/>
  </si>
  <si>
    <t>233.5mm</t>
    <phoneticPr fontId="1" type="noConversion"/>
  </si>
  <si>
    <t>246.5mm</t>
    <phoneticPr fontId="1" type="noConversion"/>
  </si>
  <si>
    <t>293.5mm</t>
    <phoneticPr fontId="1" type="noConversion"/>
  </si>
  <si>
    <t>397.5mm</t>
    <phoneticPr fontId="1" type="noConversion"/>
  </si>
  <si>
    <t>325.5mm</t>
    <phoneticPr fontId="1" type="noConversion"/>
  </si>
  <si>
    <t>90mm</t>
    <phoneticPr fontId="1" type="noConversion"/>
  </si>
  <si>
    <t>40mm</t>
    <phoneticPr fontId="1" type="noConversion"/>
  </si>
  <si>
    <t>C</t>
    <phoneticPr fontId="1" type="noConversion"/>
  </si>
  <si>
    <t>50mm</t>
    <phoneticPr fontId="1" type="noConversion"/>
  </si>
  <si>
    <t>10mm</t>
    <phoneticPr fontId="1" type="noConversion"/>
  </si>
  <si>
    <t>D</t>
    <phoneticPr fontId="1" type="noConversion"/>
  </si>
  <si>
    <t>220mm</t>
    <phoneticPr fontId="1" type="noConversion"/>
  </si>
  <si>
    <t>255mm</t>
    <phoneticPr fontId="1" type="noConversion"/>
  </si>
  <si>
    <t>245mm</t>
    <phoneticPr fontId="1" type="noConversion"/>
  </si>
  <si>
    <t>E</t>
    <phoneticPr fontId="1" type="noConversion"/>
  </si>
  <si>
    <t>234mm</t>
    <phoneticPr fontId="1" type="noConversion"/>
  </si>
  <si>
    <t>283mm</t>
    <phoneticPr fontId="1" type="noConversion"/>
  </si>
  <si>
    <t>302mm</t>
    <phoneticPr fontId="1" type="noConversion"/>
  </si>
  <si>
    <t>332mm</t>
    <phoneticPr fontId="1" type="noConversion"/>
  </si>
  <si>
    <t>362mm</t>
    <phoneticPr fontId="1" type="noConversion"/>
  </si>
  <si>
    <t>425mm</t>
    <phoneticPr fontId="1" type="noConversion"/>
  </si>
  <si>
    <t>460mm</t>
    <phoneticPr fontId="1" type="noConversion"/>
  </si>
  <si>
    <t>545mm</t>
    <phoneticPr fontId="1" type="noConversion"/>
  </si>
  <si>
    <t>F</t>
    <phoneticPr fontId="1" type="noConversion"/>
  </si>
  <si>
    <t>265mm</t>
    <phoneticPr fontId="1" type="noConversion"/>
  </si>
  <si>
    <t>G</t>
    <phoneticPr fontId="1" type="noConversion"/>
  </si>
  <si>
    <t>8mm</t>
    <phoneticPr fontId="1" type="noConversion"/>
  </si>
  <si>
    <t>295mm</t>
    <phoneticPr fontId="1" type="noConversion"/>
  </si>
  <si>
    <t>H</t>
    <phoneticPr fontId="1" type="noConversion"/>
  </si>
  <si>
    <t>*8mm</t>
    <phoneticPr fontId="1" type="noConversion"/>
  </si>
  <si>
    <t>I</t>
    <phoneticPr fontId="1" type="noConversion"/>
  </si>
  <si>
    <t>238mm</t>
    <phoneticPr fontId="1" type="noConversion"/>
  </si>
  <si>
    <t>290mm</t>
    <phoneticPr fontId="1" type="noConversion"/>
  </si>
  <si>
    <t>333mm</t>
    <phoneticPr fontId="1" type="noConversion"/>
  </si>
  <si>
    <t>353mm</t>
    <phoneticPr fontId="1" type="noConversion"/>
  </si>
  <si>
    <t>350mm</t>
    <phoneticPr fontId="1" type="noConversion"/>
  </si>
  <si>
    <t>292mm</t>
    <phoneticPr fontId="1" type="noConversion"/>
  </si>
  <si>
    <t>J</t>
    <phoneticPr fontId="1" type="noConversion"/>
  </si>
  <si>
    <t>*40mm</t>
    <phoneticPr fontId="1" type="noConversion"/>
  </si>
  <si>
    <t>23.5mm</t>
    <phoneticPr fontId="1" type="noConversion"/>
  </si>
  <si>
    <t>66.5mm</t>
    <phoneticPr fontId="1" type="noConversion"/>
  </si>
  <si>
    <t>43.5mm</t>
    <phoneticPr fontId="1" type="noConversion"/>
  </si>
  <si>
    <t>104.5mm</t>
    <phoneticPr fontId="1" type="noConversion"/>
  </si>
  <si>
    <t>190.5mm</t>
    <phoneticPr fontId="1" type="noConversion"/>
  </si>
  <si>
    <t>203.5mm</t>
    <phoneticPr fontId="1" type="noConversion"/>
  </si>
  <si>
    <t>*203.5mm</t>
    <phoneticPr fontId="1" type="noConversion"/>
  </si>
  <si>
    <t>L</t>
    <phoneticPr fontId="1" type="noConversion"/>
  </si>
  <si>
    <t>473mm</t>
    <phoneticPr fontId="1" type="noConversion"/>
  </si>
  <si>
    <t>530mm</t>
    <phoneticPr fontId="1" type="noConversion"/>
  </si>
  <si>
    <t>590mm</t>
    <phoneticPr fontId="1" type="noConversion"/>
  </si>
  <si>
    <t>790mm</t>
    <phoneticPr fontId="1" type="noConversion"/>
  </si>
  <si>
    <t>800mm</t>
    <phoneticPr fontId="1" type="noConversion"/>
  </si>
  <si>
    <t>825mm</t>
    <phoneticPr fontId="1" type="noConversion"/>
  </si>
  <si>
    <t>M</t>
    <phoneticPr fontId="1" type="noConversion"/>
  </si>
  <si>
    <t>N</t>
    <phoneticPr fontId="1" type="noConversion"/>
  </si>
  <si>
    <t>125mm</t>
    <phoneticPr fontId="1" type="noConversion"/>
  </si>
  <si>
    <t>70mm</t>
    <phoneticPr fontId="1" type="noConversion"/>
  </si>
  <si>
    <t>65mm</t>
    <phoneticPr fontId="1" type="noConversion"/>
  </si>
  <si>
    <t>30mm</t>
    <phoneticPr fontId="1" type="noConversion"/>
  </si>
  <si>
    <t>O</t>
    <phoneticPr fontId="1" type="noConversion"/>
  </si>
  <si>
    <t>25mm</t>
    <phoneticPr fontId="1" type="noConversion"/>
  </si>
  <si>
    <t>*25mm</t>
    <phoneticPr fontId="1" type="noConversion"/>
  </si>
  <si>
    <t>P</t>
    <phoneticPr fontId="1" type="noConversion"/>
  </si>
  <si>
    <t>105mm</t>
    <phoneticPr fontId="1" type="noConversion"/>
  </si>
  <si>
    <t>*105m</t>
    <phoneticPr fontId="1" type="noConversion"/>
  </si>
  <si>
    <t>Q</t>
    <phoneticPr fontId="1" type="noConversion"/>
  </si>
  <si>
    <t>488mm</t>
    <phoneticPr fontId="1" type="noConversion"/>
  </si>
  <si>
    <t>586mm</t>
    <phoneticPr fontId="1" type="noConversion"/>
  </si>
  <si>
    <t>626mm</t>
    <phoneticPr fontId="1" type="noConversion"/>
  </si>
  <si>
    <t>664mm</t>
    <phoneticPr fontId="1" type="noConversion"/>
  </si>
  <si>
    <t>744mm</t>
    <phoneticPr fontId="1" type="noConversion"/>
  </si>
  <si>
    <t>850mm</t>
    <phoneticPr fontId="1" type="noConversion"/>
  </si>
  <si>
    <t>940mm</t>
    <phoneticPr fontId="1" type="noConversion"/>
  </si>
  <si>
    <t>1110mm</t>
    <phoneticPr fontId="1" type="noConversion"/>
  </si>
  <si>
    <t>1180mm</t>
    <phoneticPr fontId="1" type="noConversion"/>
  </si>
  <si>
    <t>R</t>
    <phoneticPr fontId="1" type="noConversion"/>
  </si>
  <si>
    <t>5mm</t>
    <phoneticPr fontId="1" type="noConversion"/>
  </si>
  <si>
    <t>15mm</t>
    <phoneticPr fontId="1" type="noConversion"/>
  </si>
  <si>
    <t>S</t>
    <phoneticPr fontId="1" type="noConversion"/>
  </si>
  <si>
    <t>55mm</t>
    <phoneticPr fontId="1" type="noConversion"/>
  </si>
  <si>
    <t>80mm</t>
    <phoneticPr fontId="1" type="noConversion"/>
  </si>
  <si>
    <t>73mm</t>
    <phoneticPr fontId="1" type="noConversion"/>
  </si>
  <si>
    <t>74mm</t>
    <phoneticPr fontId="1" type="noConversion"/>
  </si>
  <si>
    <t>T</t>
    <phoneticPr fontId="1" type="noConversion"/>
  </si>
  <si>
    <t>12.7mm</t>
    <phoneticPr fontId="1" type="noConversion"/>
  </si>
  <si>
    <t>*5mm</t>
    <phoneticPr fontId="1" type="noConversion"/>
  </si>
  <si>
    <t>U1</t>
    <phoneticPr fontId="1" type="noConversion"/>
  </si>
  <si>
    <t>6mm</t>
    <phoneticPr fontId="1" type="noConversion"/>
  </si>
  <si>
    <t>U2</t>
    <phoneticPr fontId="1" type="noConversion"/>
  </si>
  <si>
    <t>*12mm</t>
    <phoneticPr fontId="1" type="noConversion"/>
  </si>
  <si>
    <t>9mm</t>
    <phoneticPr fontId="1" type="noConversion"/>
  </si>
  <si>
    <t>*19mm</t>
    <phoneticPr fontId="1" type="noConversion"/>
  </si>
  <si>
    <t>*22mm</t>
    <phoneticPr fontId="1" type="noConversion"/>
  </si>
  <si>
    <t>12mm</t>
    <phoneticPr fontId="1" type="noConversion"/>
  </si>
  <si>
    <t>V</t>
    <phoneticPr fontId="1" type="noConversion"/>
  </si>
  <si>
    <t>20mm</t>
    <phoneticPr fontId="1" type="noConversion"/>
  </si>
  <si>
    <t>W</t>
    <phoneticPr fontId="1" type="noConversion"/>
  </si>
  <si>
    <t>*70mm</t>
    <phoneticPr fontId="1" type="noConversion"/>
  </si>
  <si>
    <t>X</t>
    <phoneticPr fontId="1" type="noConversion"/>
  </si>
  <si>
    <t>188mm</t>
    <phoneticPr fontId="1" type="noConversion"/>
  </si>
  <si>
    <t>*188mm</t>
    <phoneticPr fontId="1" type="noConversion"/>
  </si>
  <si>
    <t>Y</t>
    <phoneticPr fontId="1" type="noConversion"/>
  </si>
  <si>
    <t>11mm</t>
    <phoneticPr fontId="1" type="noConversion"/>
  </si>
  <si>
    <t>13mm</t>
    <phoneticPr fontId="1" type="noConversion"/>
  </si>
  <si>
    <t>Z</t>
    <phoneticPr fontId="1" type="noConversion"/>
  </si>
  <si>
    <t>45deg</t>
    <phoneticPr fontId="1" type="noConversion"/>
  </si>
  <si>
    <t>40deg</t>
    <phoneticPr fontId="1" type="noConversion"/>
  </si>
  <si>
    <t>AA</t>
    <phoneticPr fontId="1" type="noConversion"/>
  </si>
  <si>
    <t>*10mm</t>
    <phoneticPr fontId="1" type="noConversion"/>
  </si>
  <si>
    <t>AB</t>
    <phoneticPr fontId="1" type="noConversion"/>
  </si>
  <si>
    <t>*150mm</t>
    <phoneticPr fontId="1" type="noConversion"/>
  </si>
  <si>
    <t>150mm</t>
    <phoneticPr fontId="1" type="noConversion"/>
  </si>
  <si>
    <t>AC</t>
    <phoneticPr fontId="1" type="noConversion"/>
  </si>
  <si>
    <t>*35mm</t>
    <phoneticPr fontId="1" type="noConversion"/>
  </si>
  <si>
    <t>35mm</t>
    <phoneticPr fontId="1" type="noConversion"/>
  </si>
  <si>
    <t>100mm</t>
    <phoneticPr fontId="1" type="noConversion"/>
  </si>
  <si>
    <t>AD</t>
    <phoneticPr fontId="1" type="noConversion"/>
  </si>
  <si>
    <t>AE</t>
    <phoneticPr fontId="1" type="noConversion"/>
  </si>
  <si>
    <t>*65mm</t>
    <phoneticPr fontId="1" type="noConversion"/>
  </si>
  <si>
    <t>AF</t>
    <phoneticPr fontId="1" type="noConversion"/>
  </si>
  <si>
    <t>165mm</t>
    <phoneticPr fontId="1" type="noConversion"/>
  </si>
  <si>
    <t>*165mm</t>
    <phoneticPr fontId="1" type="noConversion"/>
  </si>
  <si>
    <t>AG</t>
    <phoneticPr fontId="1" type="noConversion"/>
  </si>
  <si>
    <t>415mm</t>
    <phoneticPr fontId="1" type="noConversion"/>
  </si>
  <si>
    <t>*415mm</t>
    <phoneticPr fontId="1" type="noConversion"/>
  </si>
  <si>
    <t>AH(板厚)</t>
    <phoneticPr fontId="1" type="noConversion"/>
  </si>
  <si>
    <t>16mm</t>
    <phoneticPr fontId="1" type="noConversion"/>
  </si>
  <si>
    <t>19mm</t>
    <phoneticPr fontId="1" type="noConversion"/>
  </si>
  <si>
    <t>22mm</t>
    <phoneticPr fontId="1" type="noConversion"/>
  </si>
  <si>
    <t>TY牌電磁閥</t>
    <phoneticPr fontId="1" type="noConversion"/>
  </si>
  <si>
    <t>537mm</t>
    <phoneticPr fontId="1" type="noConversion"/>
  </si>
  <si>
    <t>M6</t>
  </si>
  <si>
    <t>bb</t>
    <phoneticPr fontId="1" type="noConversion"/>
  </si>
  <si>
    <t>6-M8通</t>
    <phoneticPr fontId="1" type="noConversion"/>
  </si>
  <si>
    <t>M8</t>
  </si>
  <si>
    <t>45deg</t>
  </si>
  <si>
    <t>A</t>
  </si>
  <si>
    <t>B</t>
  </si>
  <si>
    <t>C</t>
  </si>
  <si>
    <t>K</t>
  </si>
  <si>
    <t>J</t>
  </si>
  <si>
    <t>FRAME1_CC</t>
    <phoneticPr fontId="1" type="noConversion"/>
  </si>
  <si>
    <t>板厚</t>
    <phoneticPr fontId="1" type="noConversion"/>
  </si>
  <si>
    <t>FRAME1_VV1</t>
    <phoneticPr fontId="1" type="noConversion"/>
  </si>
  <si>
    <t>FRAME1_VV2</t>
    <phoneticPr fontId="1" type="noConversion"/>
  </si>
  <si>
    <t>FRAME1_VV3</t>
    <phoneticPr fontId="1" type="noConversion"/>
  </si>
  <si>
    <t>FRAME1_VV4</t>
    <phoneticPr fontId="1" type="noConversion"/>
  </si>
  <si>
    <t>FRAME1_W</t>
    <phoneticPr fontId="1" type="noConversion"/>
  </si>
  <si>
    <t>k6</t>
    <phoneticPr fontId="1" type="noConversion"/>
  </si>
  <si>
    <t>R詳圖</t>
    <phoneticPr fontId="1" type="noConversion"/>
  </si>
  <si>
    <t>D</t>
  </si>
  <si>
    <t>E</t>
  </si>
  <si>
    <t>F</t>
  </si>
  <si>
    <t>G</t>
  </si>
  <si>
    <t>G1</t>
  </si>
  <si>
    <t>H</t>
  </si>
  <si>
    <t>I</t>
  </si>
  <si>
    <t>L</t>
  </si>
  <si>
    <t>M</t>
  </si>
  <si>
    <t>N</t>
  </si>
  <si>
    <t>O</t>
  </si>
  <si>
    <t>P</t>
  </si>
  <si>
    <t>Q</t>
  </si>
  <si>
    <t>R</t>
  </si>
  <si>
    <t>S</t>
  </si>
  <si>
    <t>RR</t>
  </si>
  <si>
    <t>SS</t>
  </si>
  <si>
    <t>B_R</t>
  </si>
  <si>
    <t>B_S</t>
  </si>
  <si>
    <t>B1_R</t>
  </si>
  <si>
    <t>B1_S</t>
  </si>
  <si>
    <t>B2_R</t>
  </si>
  <si>
    <t>B2_S</t>
  </si>
  <si>
    <t>T</t>
  </si>
  <si>
    <t>U</t>
  </si>
  <si>
    <t>T250_B</t>
  </si>
  <si>
    <t>T250_C</t>
  </si>
  <si>
    <t>T250_D</t>
  </si>
  <si>
    <t>T250_E</t>
  </si>
  <si>
    <t>V</t>
  </si>
  <si>
    <t>V1</t>
  </si>
  <si>
    <t>V2</t>
  </si>
  <si>
    <t>V3</t>
  </si>
  <si>
    <t>V4</t>
  </si>
  <si>
    <t>V5</t>
  </si>
  <si>
    <t>VV1</t>
  </si>
  <si>
    <t>VV2</t>
  </si>
  <si>
    <t>VV3</t>
  </si>
  <si>
    <t>VV4</t>
  </si>
  <si>
    <t>W</t>
  </si>
  <si>
    <t>X</t>
  </si>
  <si>
    <t>Y</t>
  </si>
  <si>
    <t>Z</t>
  </si>
  <si>
    <t>Z1</t>
  </si>
  <si>
    <t>AA1</t>
  </si>
  <si>
    <t>AA2</t>
  </si>
  <si>
    <t>CC</t>
  </si>
  <si>
    <t>T250_A</t>
    <phoneticPr fontId="1" type="noConversion"/>
  </si>
  <si>
    <t>f4</t>
    <phoneticPr fontId="1" type="noConversion"/>
  </si>
  <si>
    <t>61.5</t>
  </si>
  <si>
    <t>90</t>
  </si>
  <si>
    <t>50</t>
  </si>
  <si>
    <t>220</t>
  </si>
  <si>
    <t>234</t>
  </si>
  <si>
    <t>238</t>
  </si>
  <si>
    <t>40</t>
  </si>
  <si>
    <t>23.5</t>
  </si>
  <si>
    <t>350</t>
  </si>
  <si>
    <t>125</t>
  </si>
  <si>
    <t>25</t>
  </si>
  <si>
    <t>105</t>
  </si>
  <si>
    <t>488</t>
  </si>
  <si>
    <t>5</t>
  </si>
  <si>
    <t>55</t>
  </si>
  <si>
    <t>12.7</t>
  </si>
  <si>
    <t>20</t>
  </si>
  <si>
    <t>70</t>
  </si>
  <si>
    <t>188</t>
  </si>
  <si>
    <t>6</t>
  </si>
  <si>
    <t>12</t>
  </si>
  <si>
    <t>415</t>
  </si>
  <si>
    <t>246.5</t>
  </si>
  <si>
    <t>203.5</t>
  </si>
  <si>
    <t>65</t>
  </si>
  <si>
    <t>107.5</t>
  </si>
  <si>
    <t>86.5</t>
  </si>
  <si>
    <t>147.5</t>
  </si>
  <si>
    <t>233.5</t>
  </si>
  <si>
    <t>293.5</t>
  </si>
  <si>
    <t>397.5</t>
  </si>
  <si>
    <t>325.5</t>
  </si>
  <si>
    <t>10</t>
  </si>
  <si>
    <t>255</t>
  </si>
  <si>
    <t>245</t>
  </si>
  <si>
    <t>283</t>
  </si>
  <si>
    <t>302</t>
  </si>
  <si>
    <t>332</t>
  </si>
  <si>
    <t>362</t>
  </si>
  <si>
    <t>425</t>
  </si>
  <si>
    <t>460</t>
  </si>
  <si>
    <t>545</t>
  </si>
  <si>
    <t>537</t>
  </si>
  <si>
    <t>265</t>
  </si>
  <si>
    <t>295</t>
  </si>
  <si>
    <t>290</t>
  </si>
  <si>
    <t>333</t>
  </si>
  <si>
    <t>353</t>
  </si>
  <si>
    <t>292</t>
  </si>
  <si>
    <t>66.5</t>
  </si>
  <si>
    <t>43.5</t>
  </si>
  <si>
    <t>104.5</t>
  </si>
  <si>
    <t>190.5</t>
  </si>
  <si>
    <t>0</t>
  </si>
  <si>
    <t>473</t>
  </si>
  <si>
    <t>530</t>
  </si>
  <si>
    <t>590</t>
  </si>
  <si>
    <t>790</t>
  </si>
  <si>
    <t>800</t>
  </si>
  <si>
    <t>825</t>
  </si>
  <si>
    <t>30</t>
  </si>
  <si>
    <t>586</t>
  </si>
  <si>
    <t>626</t>
  </si>
  <si>
    <t>664</t>
  </si>
  <si>
    <t>744</t>
  </si>
  <si>
    <t>850</t>
  </si>
  <si>
    <t>940</t>
  </si>
  <si>
    <t>1110</t>
  </si>
  <si>
    <t>1180</t>
  </si>
  <si>
    <t>15</t>
  </si>
  <si>
    <t>80</t>
  </si>
  <si>
    <t>73</t>
  </si>
  <si>
    <t>74</t>
  </si>
  <si>
    <t>9</t>
  </si>
  <si>
    <t>8</t>
  </si>
  <si>
    <t>11</t>
  </si>
  <si>
    <t>13</t>
  </si>
  <si>
    <t>150</t>
  </si>
  <si>
    <t>35</t>
  </si>
  <si>
    <t>100</t>
  </si>
  <si>
    <t>165</t>
  </si>
  <si>
    <t>16</t>
  </si>
  <si>
    <t>19</t>
  </si>
  <si>
    <t>22</t>
  </si>
  <si>
    <t>AH</t>
    <phoneticPr fontId="1" type="noConversion"/>
  </si>
  <si>
    <t>M6</t>
    <phoneticPr fontId="1" type="noConversion"/>
  </si>
  <si>
    <t>BB1</t>
    <phoneticPr fontId="1" type="noConversion"/>
  </si>
  <si>
    <t>BB2</t>
    <phoneticPr fontId="1" type="noConversion"/>
  </si>
  <si>
    <t>dd3</t>
    <phoneticPr fontId="1" type="noConversion"/>
  </si>
  <si>
    <t>cc</t>
    <phoneticPr fontId="1" type="noConversion"/>
  </si>
  <si>
    <t>dd</t>
    <phoneticPr fontId="1" type="noConversion"/>
  </si>
  <si>
    <t>變數                         噸數</t>
    <phoneticPr fontId="1" type="noConversion"/>
  </si>
  <si>
    <t>3-M5X10L(配管用)(r1)</t>
    <phoneticPr fontId="1" type="noConversion"/>
  </si>
  <si>
    <t>a1</t>
  </si>
  <si>
    <t>a2</t>
  </si>
  <si>
    <t>a3</t>
  </si>
  <si>
    <t>b1</t>
  </si>
  <si>
    <t>b2</t>
  </si>
  <si>
    <t>b3</t>
  </si>
  <si>
    <t>c1</t>
  </si>
  <si>
    <t>c2</t>
  </si>
  <si>
    <t>M5</t>
  </si>
  <si>
    <t>c3</t>
  </si>
  <si>
    <t>c4</t>
  </si>
  <si>
    <t>c5</t>
  </si>
  <si>
    <t>c6</t>
  </si>
  <si>
    <t>d1</t>
  </si>
  <si>
    <t>d2</t>
  </si>
  <si>
    <t>e1</t>
  </si>
  <si>
    <t>e2</t>
  </si>
  <si>
    <t>f1</t>
  </si>
  <si>
    <t>f2</t>
  </si>
  <si>
    <t>g1</t>
  </si>
  <si>
    <t>g2</t>
  </si>
  <si>
    <t>g3</t>
  </si>
  <si>
    <t>g4</t>
  </si>
  <si>
    <t>h</t>
  </si>
  <si>
    <t>i</t>
  </si>
  <si>
    <t>j1</t>
  </si>
  <si>
    <t>j2</t>
  </si>
  <si>
    <t>j3</t>
  </si>
  <si>
    <t>j4</t>
  </si>
  <si>
    <t>k</t>
  </si>
  <si>
    <t>l1</t>
  </si>
  <si>
    <t>l2</t>
  </si>
  <si>
    <t>l3</t>
  </si>
  <si>
    <t>l4</t>
  </si>
  <si>
    <t>l5</t>
  </si>
  <si>
    <t>m1</t>
  </si>
  <si>
    <t>m2</t>
  </si>
  <si>
    <t>m3</t>
  </si>
  <si>
    <t>m4</t>
  </si>
  <si>
    <t xml:space="preserve">n </t>
  </si>
  <si>
    <t>o1</t>
  </si>
  <si>
    <t>o2</t>
  </si>
  <si>
    <t>o3</t>
  </si>
  <si>
    <t>p</t>
  </si>
  <si>
    <t>q1</t>
  </si>
  <si>
    <t>q2</t>
  </si>
  <si>
    <t>q3</t>
  </si>
  <si>
    <t>q4</t>
  </si>
  <si>
    <t>r</t>
  </si>
  <si>
    <t>s</t>
  </si>
  <si>
    <t>t</t>
  </si>
  <si>
    <t>gg1</t>
  </si>
  <si>
    <t>gg2</t>
  </si>
  <si>
    <t>gg3</t>
  </si>
  <si>
    <t>gg4</t>
  </si>
  <si>
    <t>hh1</t>
  </si>
  <si>
    <t>hh2</t>
  </si>
  <si>
    <t>ii1</t>
  </si>
  <si>
    <t>ii2</t>
  </si>
  <si>
    <t>M10</t>
  </si>
  <si>
    <t>ii3</t>
  </si>
  <si>
    <t>ii4</t>
  </si>
  <si>
    <t>jj</t>
  </si>
  <si>
    <t>tt1</t>
  </si>
  <si>
    <t>tt2</t>
  </si>
  <si>
    <t>tt3</t>
  </si>
  <si>
    <t>tt4</t>
  </si>
  <si>
    <t>uu1</t>
  </si>
  <si>
    <t>uu2</t>
  </si>
  <si>
    <t>uu3</t>
  </si>
  <si>
    <t>vv</t>
  </si>
  <si>
    <t>ww1</t>
  </si>
  <si>
    <t>ww2</t>
  </si>
  <si>
    <t>ww3</t>
  </si>
  <si>
    <t>ww4</t>
  </si>
  <si>
    <t>xx1</t>
  </si>
  <si>
    <t>xx2</t>
  </si>
  <si>
    <t>xx3</t>
  </si>
  <si>
    <t>xx4</t>
  </si>
  <si>
    <t>C5</t>
  </si>
  <si>
    <t>yy1</t>
  </si>
  <si>
    <t>yy2</t>
  </si>
  <si>
    <t>ddd1</t>
  </si>
  <si>
    <t>ddd2</t>
  </si>
  <si>
    <t>iii1</t>
  </si>
  <si>
    <t>iii2</t>
  </si>
  <si>
    <t>iii3</t>
  </si>
  <si>
    <t>iii4</t>
  </si>
  <si>
    <t>zz1</t>
  </si>
  <si>
    <t>zz2</t>
  </si>
  <si>
    <t>eee1</t>
  </si>
  <si>
    <t>eee2</t>
  </si>
  <si>
    <t>ggg1</t>
  </si>
  <si>
    <t>ggg2</t>
  </si>
  <si>
    <t>ggg3</t>
  </si>
  <si>
    <t>ggg4</t>
  </si>
  <si>
    <t>C3</t>
  </si>
  <si>
    <t>bbb1</t>
  </si>
  <si>
    <t>bbb2</t>
  </si>
  <si>
    <t>ccc1</t>
  </si>
  <si>
    <t>ccc2</t>
  </si>
  <si>
    <t>fff1</t>
  </si>
  <si>
    <t>fff2</t>
  </si>
  <si>
    <t>fff3</t>
  </si>
  <si>
    <t>fff4</t>
  </si>
  <si>
    <t>aaa1</t>
  </si>
  <si>
    <t>aaa2</t>
  </si>
  <si>
    <t>hhh1</t>
  </si>
  <si>
    <t>hhh2</t>
  </si>
  <si>
    <t>x1</t>
  </si>
  <si>
    <t>x2</t>
  </si>
  <si>
    <t>x3</t>
  </si>
  <si>
    <t>x4</t>
  </si>
  <si>
    <t>w1</t>
  </si>
  <si>
    <t>w2</t>
  </si>
  <si>
    <t>u</t>
  </si>
  <si>
    <t>v</t>
  </si>
  <si>
    <t>dd1</t>
  </si>
  <si>
    <t>dd2</t>
  </si>
  <si>
    <t>dd3</t>
  </si>
  <si>
    <t>dd4</t>
  </si>
  <si>
    <t>cc1</t>
  </si>
  <si>
    <t>cc2</t>
  </si>
  <si>
    <t>bb1</t>
  </si>
  <si>
    <t>bb2</t>
  </si>
  <si>
    <t>aa1</t>
  </si>
  <si>
    <t>aa2</t>
  </si>
  <si>
    <t>aa3</t>
  </si>
  <si>
    <t>aa4</t>
  </si>
  <si>
    <t>z1</t>
  </si>
  <si>
    <t>z2</t>
  </si>
  <si>
    <t>y1</t>
  </si>
  <si>
    <t>ee1</t>
  </si>
  <si>
    <t>ee2</t>
  </si>
  <si>
    <t>ee3</t>
  </si>
  <si>
    <t>ee4</t>
  </si>
  <si>
    <t>ff1</t>
  </si>
  <si>
    <t>ff2</t>
  </si>
  <si>
    <t>w3</t>
  </si>
  <si>
    <t>w4</t>
  </si>
  <si>
    <t>kk1</t>
  </si>
  <si>
    <t>kk2</t>
  </si>
  <si>
    <t>ll1</t>
  </si>
  <si>
    <t>ll2</t>
  </si>
  <si>
    <t>jjj1</t>
  </si>
  <si>
    <t>jjj2</t>
  </si>
  <si>
    <t>jjj3</t>
  </si>
  <si>
    <t>jjj4</t>
  </si>
  <si>
    <t>kkk1</t>
  </si>
  <si>
    <t>kkk2</t>
  </si>
  <si>
    <t>ooo1</t>
  </si>
  <si>
    <t>ooo2</t>
  </si>
  <si>
    <t>mmm1</t>
  </si>
  <si>
    <t>mmm2</t>
  </si>
  <si>
    <t>mmm3</t>
  </si>
  <si>
    <t>mmm4</t>
  </si>
  <si>
    <t>nnn1</t>
  </si>
  <si>
    <t>nnn2</t>
  </si>
  <si>
    <t>lll1</t>
  </si>
  <si>
    <t>lll2</t>
  </si>
  <si>
    <t>qqq1</t>
  </si>
  <si>
    <t>qqq2</t>
  </si>
  <si>
    <t>qqq3</t>
  </si>
  <si>
    <t>qqq4</t>
  </si>
  <si>
    <t>ppp1</t>
  </si>
  <si>
    <t>ppp2</t>
  </si>
  <si>
    <t>rrr1</t>
  </si>
  <si>
    <t>rrr2</t>
  </si>
  <si>
    <t>sss1</t>
  </si>
  <si>
    <t>sss2</t>
  </si>
  <si>
    <t>sss3</t>
  </si>
  <si>
    <t>sss4</t>
  </si>
  <si>
    <t>ttt1</t>
  </si>
  <si>
    <t>ttt2</t>
  </si>
  <si>
    <t>uuu</t>
  </si>
  <si>
    <t>yyy1</t>
  </si>
  <si>
    <t>yyy2</t>
  </si>
  <si>
    <t>yyy3</t>
  </si>
  <si>
    <t>zzz1</t>
  </si>
  <si>
    <t>zzz2</t>
  </si>
  <si>
    <t>aaaa1</t>
  </si>
  <si>
    <t>aaaa2</t>
  </si>
  <si>
    <t>bbbb1</t>
  </si>
  <si>
    <t>bbbb2</t>
  </si>
  <si>
    <t>m8</t>
  </si>
  <si>
    <t>bbbb3</t>
  </si>
  <si>
    <t>cccc1</t>
  </si>
  <si>
    <t>cccc2</t>
  </si>
  <si>
    <t>dddd1</t>
  </si>
  <si>
    <t>dddd2</t>
  </si>
  <si>
    <t>vvv1</t>
  </si>
  <si>
    <t>vvv2</t>
  </si>
  <si>
    <t>www</t>
  </si>
  <si>
    <t>xxx</t>
  </si>
  <si>
    <t>eeee</t>
  </si>
  <si>
    <t>ffff</t>
  </si>
  <si>
    <t>gggg</t>
  </si>
  <si>
    <t>iiii1</t>
  </si>
  <si>
    <t>iiii2</t>
  </si>
  <si>
    <t>iiii3</t>
  </si>
  <si>
    <t>iiii4</t>
  </si>
  <si>
    <t>hhhh1</t>
  </si>
  <si>
    <t>hhhh2</t>
  </si>
  <si>
    <t>hhhh3</t>
  </si>
  <si>
    <t>jjjj</t>
  </si>
  <si>
    <t>kkkk1</t>
  </si>
  <si>
    <t>kkkk2</t>
  </si>
  <si>
    <t>kkkk3</t>
  </si>
  <si>
    <t>llll1</t>
  </si>
  <si>
    <t>llll3</t>
  </si>
  <si>
    <t>mmmm1</t>
  </si>
  <si>
    <t>mmmm2</t>
  </si>
  <si>
    <t>mmmm3</t>
  </si>
  <si>
    <t>nnnn</t>
  </si>
  <si>
    <t>oooo</t>
  </si>
  <si>
    <t>pppp1</t>
  </si>
  <si>
    <t>pppp2</t>
  </si>
  <si>
    <t>qqqq1</t>
  </si>
  <si>
    <t>qqqq2</t>
  </si>
  <si>
    <t>rrrr</t>
  </si>
  <si>
    <t>ssss</t>
  </si>
  <si>
    <t>tttt</t>
  </si>
  <si>
    <t>uuuu</t>
  </si>
  <si>
    <t>vvvv</t>
  </si>
  <si>
    <t>xxxx1</t>
  </si>
  <si>
    <t>xxxx2</t>
  </si>
  <si>
    <t>xxxx3</t>
  </si>
  <si>
    <t>xxxx4</t>
  </si>
  <si>
    <t>yyyy1</t>
  </si>
  <si>
    <t>yyyy2</t>
  </si>
  <si>
    <t>yyyy3</t>
  </si>
  <si>
    <t>yyyy4</t>
  </si>
  <si>
    <t>zzzz1</t>
  </si>
  <si>
    <t>zzzz2</t>
  </si>
  <si>
    <t>aaaaa1</t>
  </si>
  <si>
    <t>aaaaa2</t>
  </si>
  <si>
    <t>qq1</t>
  </si>
  <si>
    <t>qq2</t>
  </si>
  <si>
    <t>qq4</t>
  </si>
  <si>
    <t>rr1</t>
  </si>
  <si>
    <t>rr2</t>
  </si>
  <si>
    <t>rr3</t>
  </si>
  <si>
    <t>ss1</t>
  </si>
  <si>
    <t>ss2</t>
  </si>
  <si>
    <t>ss3</t>
  </si>
  <si>
    <t>mm1</t>
  </si>
  <si>
    <t>mm2</t>
  </si>
  <si>
    <t>mm3</t>
  </si>
  <si>
    <t>nn1</t>
  </si>
  <si>
    <t>nn3</t>
  </si>
  <si>
    <t>nn4</t>
  </si>
  <si>
    <t>pp1</t>
  </si>
  <si>
    <t>pp2</t>
  </si>
  <si>
    <t>M4</t>
  </si>
  <si>
    <t>pp3</t>
  </si>
  <si>
    <t>nn2</t>
  </si>
  <si>
    <t>oo1</t>
  </si>
  <si>
    <t>oo2</t>
  </si>
  <si>
    <t>oo3</t>
  </si>
  <si>
    <t>qqqq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</si>
</sst>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</font>
    <font>
      <sz val="14"/>
      <color theme="1"/>
      <name val="微軟正黑體"/>
      <family val="2"/>
    </font>
    <font>
      <sz val="18"/>
      <color theme="1"/>
      <name val="微軟正黑體"/>
      <family val="2"/>
    </font>
    <font>
      <sz val="18"/>
      <color theme="1"/>
      <name val="微軟正黑體"/>
      <family val="2"/>
      <charset val="136"/>
    </font>
    <font>
      <b/>
      <sz val="12"/>
      <color theme="1"/>
      <name val="微軟正黑體"/>
      <family val="2"/>
    </font>
    <font>
      <sz val="12"/>
      <name val="微軟正黑體"/>
      <family val="2"/>
    </font>
    <font>
      <sz val="12"/>
      <color rgb="FF000000"/>
      <name val="微軟正黑體"/>
      <family val="2"/>
    </font>
    <font>
      <sz val="20"/>
      <color theme="1"/>
      <name val="微軟正黑體"/>
      <family val="2"/>
    </font>
    <font>
      <sz val="14"/>
      <color theme="1"/>
      <name val="微軟正黑體"/>
      <family val="2"/>
      <charset val="136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auto="1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0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49" fontId="3" fillId="0" borderId="35" xfId="0" applyNumberFormat="1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49" fontId="3" fillId="0" borderId="31" xfId="0" applyNumberFormat="1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49" fontId="3" fillId="0" borderId="36" xfId="0" applyNumberFormat="1" applyFont="1" applyBorder="1" applyAlignment="1">
      <alignment horizontal="center" vertical="center"/>
    </xf>
    <xf numFmtId="49" fontId="3" fillId="0" borderId="34" xfId="0" applyNumberFormat="1" applyFont="1" applyBorder="1" applyAlignment="1">
      <alignment horizontal="center" vertical="center"/>
    </xf>
    <xf numFmtId="49" fontId="3" fillId="0" borderId="38" xfId="0" applyNumberFormat="1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49" fontId="4" fillId="0" borderId="6" xfId="0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0" fontId="3" fillId="0" borderId="28" xfId="0" applyFont="1" applyBorder="1">
      <alignment vertical="center"/>
    </xf>
    <xf numFmtId="0" fontId="3" fillId="0" borderId="27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4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3" fillId="0" borderId="48" xfId="0" applyFont="1" applyBorder="1">
      <alignment vertical="center"/>
    </xf>
    <xf numFmtId="49" fontId="4" fillId="0" borderId="12" xfId="0" applyNumberFormat="1" applyFont="1" applyBorder="1" applyAlignment="1">
      <alignment horizontal="center" vertical="center"/>
    </xf>
    <xf numFmtId="49" fontId="4" fillId="0" borderId="19" xfId="0" applyNumberFormat="1" applyFont="1" applyBorder="1" applyAlignment="1">
      <alignment horizontal="center" vertical="center"/>
    </xf>
    <xf numFmtId="0" fontId="3" fillId="0" borderId="19" xfId="0" applyFont="1" applyBorder="1">
      <alignment vertical="center"/>
    </xf>
    <xf numFmtId="0" fontId="3" fillId="0" borderId="5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52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53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49" fontId="3" fillId="0" borderId="24" xfId="0" applyNumberFormat="1" applyFont="1" applyBorder="1" applyAlignment="1">
      <alignment horizontal="center" vertical="center"/>
    </xf>
    <xf numFmtId="0" fontId="3" fillId="0" borderId="22" xfId="0" applyFont="1" applyBorder="1">
      <alignment vertical="center"/>
    </xf>
    <xf numFmtId="0" fontId="2" fillId="0" borderId="40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0" borderId="22" xfId="0" applyFont="1" applyBorder="1">
      <alignment vertic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>
      <alignment vertical="center"/>
    </xf>
    <xf numFmtId="0" fontId="4" fillId="0" borderId="6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19" xfId="0" applyFont="1" applyFill="1" applyBorder="1" applyAlignment="1">
      <alignment horizontal="center" vertical="center"/>
    </xf>
    <xf numFmtId="0" fontId="3" fillId="5" borderId="21" xfId="0" applyFont="1" applyFill="1" applyBorder="1" applyAlignment="1">
      <alignment horizontal="center" vertical="center"/>
    </xf>
    <xf numFmtId="0" fontId="3" fillId="5" borderId="24" xfId="0" applyFont="1" applyFill="1" applyBorder="1" applyAlignment="1">
      <alignment horizontal="center" vertical="center"/>
    </xf>
    <xf numFmtId="0" fontId="3" fillId="5" borderId="20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0" fontId="3" fillId="5" borderId="15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0" borderId="61" xfId="0" applyFont="1" applyBorder="1" applyAlignment="1">
      <alignment horizontal="center" vertical="center"/>
    </xf>
    <xf numFmtId="49" fontId="3" fillId="0" borderId="19" xfId="0" applyNumberFormat="1" applyFont="1" applyBorder="1" applyAlignment="1">
      <alignment horizontal="center" vertical="center"/>
    </xf>
    <xf numFmtId="0" fontId="3" fillId="0" borderId="63" xfId="0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21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54" xfId="0" applyFont="1" applyBorder="1" applyAlignment="1">
      <alignment horizontal="center" vertical="center"/>
    </xf>
    <xf numFmtId="0" fontId="4" fillId="0" borderId="58" xfId="0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54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3" fillId="2" borderId="29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22" xfId="0" applyNumberFormat="1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4" fillId="4" borderId="4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27" xfId="0" applyFont="1" applyFill="1" applyBorder="1" applyAlignment="1">
      <alignment horizontal="center" vertical="center"/>
    </xf>
    <xf numFmtId="0" fontId="4" fillId="2" borderId="4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54" xfId="0" applyFont="1" applyBorder="1" applyAlignment="1">
      <alignment horizontal="center" vertical="center"/>
    </xf>
    <xf numFmtId="0" fontId="4" fillId="0" borderId="58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58" xfId="0" applyFont="1" applyBorder="1" applyAlignment="1">
      <alignment horizontal="center" vertical="center"/>
    </xf>
    <xf numFmtId="49" fontId="4" fillId="0" borderId="11" xfId="0" applyNumberFormat="1" applyFont="1" applyBorder="1" applyAlignment="1">
      <alignment horizontal="center" vertical="center"/>
    </xf>
    <xf numFmtId="49" fontId="4" fillId="0" borderId="55" xfId="0" applyNumberFormat="1" applyFont="1" applyBorder="1" applyAlignment="1">
      <alignment horizontal="center" vertical="center"/>
    </xf>
    <xf numFmtId="49" fontId="4" fillId="0" borderId="12" xfId="0" applyNumberFormat="1" applyFont="1" applyBorder="1" applyAlignment="1">
      <alignment horizontal="center" vertical="center"/>
    </xf>
    <xf numFmtId="49" fontId="4" fillId="0" borderId="56" xfId="0" applyNumberFormat="1" applyFont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57" xfId="0" applyNumberFormat="1" applyFont="1" applyBorder="1" applyAlignment="1">
      <alignment horizontal="center" vertical="center"/>
    </xf>
    <xf numFmtId="49" fontId="4" fillId="0" borderId="13" xfId="0" applyNumberFormat="1" applyFont="1" applyBorder="1" applyAlignment="1">
      <alignment horizontal="center" vertical="center"/>
    </xf>
    <xf numFmtId="49" fontId="4" fillId="0" borderId="14" xfId="0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center" vertical="center"/>
    </xf>
    <xf numFmtId="49" fontId="4" fillId="0" borderId="3" xfId="0" applyNumberFormat="1" applyFont="1" applyBorder="1" applyAlignment="1">
      <alignment horizontal="center" vertical="center"/>
    </xf>
    <xf numFmtId="49" fontId="4" fillId="0" borderId="4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64" xfId="0" applyFont="1" applyBorder="1" applyAlignment="1">
      <alignment horizontal="center" vertical="center"/>
    </xf>
    <xf numFmtId="0" fontId="3" fillId="0" borderId="62" xfId="0" applyFont="1" applyBorder="1" applyAlignment="1">
      <alignment horizontal="center" vertical="center"/>
    </xf>
    <xf numFmtId="0" fontId="3" fillId="0" borderId="65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4" fillId="4" borderId="50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11" fillId="0" borderId="4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0" fillId="0" borderId="1" xfId="0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270164</xdr:colOff>
      <xdr:row>7</xdr:row>
      <xdr:rowOff>62346</xdr:rowOff>
    </xdr:from>
    <xdr:to>
      <xdr:col>23</xdr:col>
      <xdr:colOff>173183</xdr:colOff>
      <xdr:row>8</xdr:row>
      <xdr:rowOff>187036</xdr:rowOff>
    </xdr:to>
    <xdr:grpSp>
      <xdr:nvGrpSpPr>
        <xdr:cNvPr id="115" name="群組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GrpSpPr/>
      </xdr:nvGrpSpPr>
      <xdr:grpSpPr>
        <a:xfrm>
          <a:off x="22976675" y="1718607"/>
          <a:ext cx="1185901" cy="363632"/>
          <a:chOff x="10529455" y="5701147"/>
          <a:chExt cx="1177637" cy="332508"/>
        </a:xfrm>
      </xdr:grpSpPr>
      <xdr:pic>
        <xdr:nvPicPr>
          <xdr:cNvPr id="116" name="圖片 115">
            <a:extLst>
              <a:ext uri="{FF2B5EF4-FFF2-40B4-BE49-F238E27FC236}">
                <a16:creationId xmlns:a16="http://schemas.microsoft.com/office/drawing/2014/main" id="{00000000-0008-0000-0000-00007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584873" y="5701147"/>
            <a:ext cx="1122219" cy="266528"/>
          </a:xfrm>
          <a:prstGeom prst="rect">
            <a:avLst/>
          </a:prstGeom>
        </xdr:spPr>
      </xdr:pic>
      <xdr:sp macro="" textlink="">
        <xdr:nvSpPr>
          <xdr:cNvPr id="117" name="矩形 116">
            <a:extLst>
              <a:ext uri="{FF2B5EF4-FFF2-40B4-BE49-F238E27FC236}">
                <a16:creationId xmlns:a16="http://schemas.microsoft.com/office/drawing/2014/main" id="{00000000-0008-0000-0000-000075000000}"/>
              </a:ext>
            </a:extLst>
          </xdr:cNvPr>
          <xdr:cNvSpPr/>
        </xdr:nvSpPr>
        <xdr:spPr>
          <a:xfrm>
            <a:off x="10529455" y="5853545"/>
            <a:ext cx="554181" cy="18011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23</xdr:col>
      <xdr:colOff>473808</xdr:colOff>
      <xdr:row>4</xdr:row>
      <xdr:rowOff>28990</xdr:rowOff>
    </xdr:from>
    <xdr:to>
      <xdr:col>25</xdr:col>
      <xdr:colOff>238014</xdr:colOff>
      <xdr:row>11</xdr:row>
      <xdr:rowOff>133779</xdr:rowOff>
    </xdr:to>
    <xdr:grpSp>
      <xdr:nvGrpSpPr>
        <xdr:cNvPr id="49" name="群組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pSpPr/>
      </xdr:nvGrpSpPr>
      <xdr:grpSpPr>
        <a:xfrm>
          <a:off x="24467011" y="993192"/>
          <a:ext cx="1041372" cy="1685123"/>
          <a:chOff x="20333804" y="828261"/>
          <a:chExt cx="1036339" cy="1600901"/>
        </a:xfrm>
      </xdr:grpSpPr>
      <xdr:pic>
        <xdr:nvPicPr>
          <xdr:cNvPr id="17" name="圖片 16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381809" y="1084076"/>
            <a:ext cx="940329" cy="1345086"/>
          </a:xfrm>
          <a:prstGeom prst="rect">
            <a:avLst/>
          </a:prstGeom>
          <a:ln w="28575">
            <a:solidFill>
              <a:srgbClr val="FFFF00"/>
            </a:solidFill>
          </a:ln>
        </xdr:spPr>
      </xdr:pic>
      <xdr:sp macro="" textlink="">
        <xdr:nvSpPr>
          <xdr:cNvPr id="27" name="矩形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SpPr/>
        </xdr:nvSpPr>
        <xdr:spPr>
          <a:xfrm>
            <a:off x="20915518" y="828261"/>
            <a:ext cx="254219" cy="37966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8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</a:t>
            </a:r>
            <a:endParaRPr lang="zh-TW" altLang="en-US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34" name="矩形 33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21123544" y="1507487"/>
            <a:ext cx="246599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</a:t>
            </a:r>
            <a:endParaRPr lang="zh-TW" altLang="en-US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36" name="矩形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20333804" y="1241742"/>
            <a:ext cx="258029" cy="37966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8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</a:t>
            </a:r>
            <a:endParaRPr lang="zh-TW" altLang="en-US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37" name="矩形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20456568" y="1920684"/>
            <a:ext cx="258029" cy="38728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N</a:t>
            </a:r>
            <a:endParaRPr lang="zh-TW" altLang="en-US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23</xdr:col>
      <xdr:colOff>234505</xdr:colOff>
      <xdr:row>12</xdr:row>
      <xdr:rowOff>30928</xdr:rowOff>
    </xdr:from>
    <xdr:to>
      <xdr:col>25</xdr:col>
      <xdr:colOff>69767</xdr:colOff>
      <xdr:row>18</xdr:row>
      <xdr:rowOff>112687</xdr:rowOff>
    </xdr:to>
    <xdr:grpSp>
      <xdr:nvGrpSpPr>
        <xdr:cNvPr id="61" name="群組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pSpPr/>
      </xdr:nvGrpSpPr>
      <xdr:grpSpPr>
        <a:xfrm>
          <a:off x="24225803" y="2764059"/>
          <a:ext cx="1110523" cy="1226664"/>
          <a:chOff x="9904690" y="3021136"/>
          <a:chExt cx="1111936" cy="1327361"/>
        </a:xfrm>
      </xdr:grpSpPr>
      <xdr:pic>
        <xdr:nvPicPr>
          <xdr:cNvPr id="62" name="圖片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046940" y="3338067"/>
            <a:ext cx="969686" cy="1010430"/>
          </a:xfrm>
          <a:prstGeom prst="rect">
            <a:avLst/>
          </a:prstGeom>
          <a:ln w="28575">
            <a:solidFill>
              <a:srgbClr val="00B0F0"/>
            </a:solidFill>
          </a:ln>
        </xdr:spPr>
      </xdr:pic>
      <xdr:sp macro="" textlink="">
        <xdr:nvSpPr>
          <xdr:cNvPr id="63" name="矩形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/>
        </xdr:nvSpPr>
        <xdr:spPr>
          <a:xfrm>
            <a:off x="9904690" y="3596639"/>
            <a:ext cx="254219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O</a:t>
            </a:r>
            <a:endParaRPr lang="zh-TW" altLang="en-US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64" name="矩形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SpPr/>
        </xdr:nvSpPr>
        <xdr:spPr>
          <a:xfrm>
            <a:off x="10450282" y="3021136"/>
            <a:ext cx="254219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</a:t>
            </a:r>
            <a:endParaRPr lang="zh-TW" altLang="en-US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23</xdr:col>
      <xdr:colOff>310977</xdr:colOff>
      <xdr:row>18</xdr:row>
      <xdr:rowOff>46238</xdr:rowOff>
    </xdr:from>
    <xdr:to>
      <xdr:col>25</xdr:col>
      <xdr:colOff>88375</xdr:colOff>
      <xdr:row>24</xdr:row>
      <xdr:rowOff>112737</xdr:rowOff>
    </xdr:to>
    <xdr:grpSp>
      <xdr:nvGrpSpPr>
        <xdr:cNvPr id="65" name="群組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GrpSpPr/>
      </xdr:nvGrpSpPr>
      <xdr:grpSpPr>
        <a:xfrm>
          <a:off x="24302275" y="3926179"/>
          <a:ext cx="1052659" cy="1221201"/>
          <a:chOff x="9941595" y="4428315"/>
          <a:chExt cx="1058042" cy="1311937"/>
        </a:xfrm>
      </xdr:grpSpPr>
      <xdr:pic>
        <xdr:nvPicPr>
          <xdr:cNvPr id="66" name="圖片 65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068705" y="4688338"/>
            <a:ext cx="763153" cy="1051914"/>
          </a:xfrm>
          <a:prstGeom prst="rect">
            <a:avLst/>
          </a:prstGeom>
          <a:ln w="28575">
            <a:solidFill>
              <a:srgbClr val="92D050"/>
            </a:solidFill>
          </a:ln>
        </xdr:spPr>
      </xdr:pic>
      <xdr:sp macro="" textlink="">
        <xdr:nvSpPr>
          <xdr:cNvPr id="67" name="矩形 66">
            <a:extLst>
              <a:ext uri="{FF2B5EF4-FFF2-40B4-BE49-F238E27FC236}">
                <a16:creationId xmlns:a16="http://schemas.microsoft.com/office/drawing/2014/main" id="{00000000-0008-0000-0000-000043000000}"/>
              </a:ext>
            </a:extLst>
          </xdr:cNvPr>
          <xdr:cNvSpPr/>
        </xdr:nvSpPr>
        <xdr:spPr>
          <a:xfrm>
            <a:off x="9941595" y="4941534"/>
            <a:ext cx="254219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8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</a:t>
            </a:r>
            <a:endParaRPr lang="zh-TW" altLang="en-US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68" name="矩形 67">
            <a:extLst>
              <a:ext uri="{FF2B5EF4-FFF2-40B4-BE49-F238E27FC236}">
                <a16:creationId xmlns:a16="http://schemas.microsoft.com/office/drawing/2014/main" id="{00000000-0008-0000-0000-000044000000}"/>
              </a:ext>
            </a:extLst>
          </xdr:cNvPr>
          <xdr:cNvSpPr/>
        </xdr:nvSpPr>
        <xdr:spPr>
          <a:xfrm>
            <a:off x="10267187" y="4428315"/>
            <a:ext cx="254219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</a:t>
            </a:r>
            <a:endParaRPr lang="zh-TW" altLang="en-US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69" name="矩形 68">
            <a:extLst>
              <a:ext uri="{FF2B5EF4-FFF2-40B4-BE49-F238E27FC236}">
                <a16:creationId xmlns:a16="http://schemas.microsoft.com/office/drawing/2014/main" id="{00000000-0008-0000-0000-000045000000}"/>
              </a:ext>
            </a:extLst>
          </xdr:cNvPr>
          <xdr:cNvSpPr/>
        </xdr:nvSpPr>
        <xdr:spPr>
          <a:xfrm>
            <a:off x="10745418" y="4929661"/>
            <a:ext cx="254219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8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</a:t>
            </a:r>
            <a:endParaRPr lang="zh-TW" altLang="en-US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oneCellAnchor>
    <xdr:from>
      <xdr:col>18</xdr:col>
      <xdr:colOff>156525</xdr:colOff>
      <xdr:row>1</xdr:row>
      <xdr:rowOff>250339</xdr:rowOff>
    </xdr:from>
    <xdr:ext cx="954107" cy="358496"/>
    <xdr:sp macro="" textlink="">
      <xdr:nvSpPr>
        <xdr:cNvPr id="104" name="文字方塊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 txBox="1"/>
      </xdr:nvSpPr>
      <xdr:spPr>
        <a:xfrm>
          <a:off x="21561798" y="458157"/>
          <a:ext cx="954107" cy="358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200">
              <a:latin typeface="微軟正黑體" panose="020B0604030504040204" pitchFamily="34" charset="-120"/>
              <a:ea typeface="微軟正黑體" panose="020B0604030504040204" pitchFamily="34" charset="-120"/>
            </a:rPr>
            <a:t>機架裁料圖</a:t>
          </a:r>
        </a:p>
      </xdr:txBody>
    </xdr:sp>
    <xdr:clientData/>
  </xdr:oneCellAnchor>
  <xdr:twoCellAnchor>
    <xdr:from>
      <xdr:col>28</xdr:col>
      <xdr:colOff>581391</xdr:colOff>
      <xdr:row>6</xdr:row>
      <xdr:rowOff>103166</xdr:rowOff>
    </xdr:from>
    <xdr:to>
      <xdr:col>37</xdr:col>
      <xdr:colOff>43221</xdr:colOff>
      <xdr:row>24</xdr:row>
      <xdr:rowOff>160435</xdr:rowOff>
    </xdr:to>
    <xdr:grpSp>
      <xdr:nvGrpSpPr>
        <xdr:cNvPr id="59" name="群組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GrpSpPr/>
      </xdr:nvGrpSpPr>
      <xdr:grpSpPr>
        <a:xfrm>
          <a:off x="27766557" y="1533821"/>
          <a:ext cx="5215747" cy="3663162"/>
          <a:chOff x="16567062" y="636566"/>
          <a:chExt cx="5242145" cy="3878155"/>
        </a:xfrm>
      </xdr:grpSpPr>
      <xdr:sp macro="" textlink="">
        <xdr:nvSpPr>
          <xdr:cNvPr id="114" name="文字方塊 113">
            <a:extLst>
              <a:ext uri="{FF2B5EF4-FFF2-40B4-BE49-F238E27FC236}">
                <a16:creationId xmlns:a16="http://schemas.microsoft.com/office/drawing/2014/main" id="{00000000-0008-0000-0000-000072000000}"/>
              </a:ext>
            </a:extLst>
          </xdr:cNvPr>
          <xdr:cNvSpPr txBox="1"/>
        </xdr:nvSpPr>
        <xdr:spPr>
          <a:xfrm>
            <a:off x="16567062" y="636566"/>
            <a:ext cx="1846573" cy="3660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200">
                <a:latin typeface="微軟正黑體" panose="020B0604030504040204" pitchFamily="34" charset="-120"/>
                <a:ea typeface="微軟正黑體" panose="020B0604030504040204" pitchFamily="34" charset="-120"/>
              </a:rPr>
              <a:t>機架裁料圖</a:t>
            </a:r>
            <a:r>
              <a:rPr lang="en-US" altLang="zh-TW" sz="1200">
                <a:latin typeface="微軟正黑體" panose="020B0604030504040204" pitchFamily="34" charset="-120"/>
                <a:ea typeface="微軟正黑體" panose="020B0604030504040204" pitchFamily="34" charset="-120"/>
              </a:rPr>
              <a:t>(</a:t>
            </a:r>
            <a:r>
              <a:rPr lang="zh-TW" altLang="en-US" sz="1200">
                <a:latin typeface="微軟正黑體" panose="020B0604030504040204" pitchFamily="34" charset="-120"/>
                <a:ea typeface="微軟正黑體" panose="020B0604030504040204" pitchFamily="34" charset="-120"/>
              </a:rPr>
              <a:t>噸數</a:t>
            </a:r>
            <a:r>
              <a:rPr lang="en-US" altLang="zh-TW" sz="1200">
                <a:latin typeface="微軟正黑體" panose="020B0604030504040204" pitchFamily="34" charset="-120"/>
                <a:ea typeface="微軟正黑體" panose="020B0604030504040204" pitchFamily="34" charset="-120"/>
              </a:rPr>
              <a:t>25~45)</a:t>
            </a:r>
            <a:endParaRPr lang="zh-TW" altLang="en-US" sz="12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grpSp>
        <xdr:nvGrpSpPr>
          <xdr:cNvPr id="58" name="群組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GrpSpPr/>
        </xdr:nvGrpSpPr>
        <xdr:grpSpPr>
          <a:xfrm>
            <a:off x="16607646" y="795953"/>
            <a:ext cx="5201561" cy="3718768"/>
            <a:chOff x="19465146" y="545581"/>
            <a:chExt cx="5201561" cy="3718768"/>
          </a:xfrm>
        </xdr:grpSpPr>
        <xdr:grpSp>
          <xdr:nvGrpSpPr>
            <xdr:cNvPr id="113" name="群組 112">
              <a:extLst>
                <a:ext uri="{FF2B5EF4-FFF2-40B4-BE49-F238E27FC236}">
                  <a16:creationId xmlns:a16="http://schemas.microsoft.com/office/drawing/2014/main" id="{00000000-0008-0000-0000-000071000000}"/>
                </a:ext>
              </a:extLst>
            </xdr:cNvPr>
            <xdr:cNvGrpSpPr/>
          </xdr:nvGrpSpPr>
          <xdr:grpSpPr>
            <a:xfrm>
              <a:off x="19465146" y="682488"/>
              <a:ext cx="4457618" cy="3581861"/>
              <a:chOff x="17860451" y="621196"/>
              <a:chExt cx="4426144" cy="3495261"/>
            </a:xfrm>
          </xdr:grpSpPr>
          <xdr:pic>
            <xdr:nvPicPr>
              <xdr:cNvPr id="108" name="圖片 107">
                <a:extLst>
                  <a:ext uri="{FF2B5EF4-FFF2-40B4-BE49-F238E27FC236}">
                    <a16:creationId xmlns:a16="http://schemas.microsoft.com/office/drawing/2014/main" id="{00000000-0008-0000-0000-00006C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5"/>
              <a:srcRect l="4369"/>
              <a:stretch/>
            </xdr:blipFill>
            <xdr:spPr>
              <a:xfrm>
                <a:off x="17877680" y="725060"/>
                <a:ext cx="2171600" cy="3391397"/>
              </a:xfrm>
              <a:prstGeom prst="rect">
                <a:avLst/>
              </a:prstGeom>
            </xdr:spPr>
          </xdr:pic>
          <xdr:sp macro="" textlink="">
            <xdr:nvSpPr>
              <xdr:cNvPr id="109" name="矩形 108">
                <a:extLst>
                  <a:ext uri="{FF2B5EF4-FFF2-40B4-BE49-F238E27FC236}">
                    <a16:creationId xmlns:a16="http://schemas.microsoft.com/office/drawing/2014/main" id="{00000000-0008-0000-0000-00006D000000}"/>
                  </a:ext>
                </a:extLst>
              </xdr:cNvPr>
              <xdr:cNvSpPr/>
            </xdr:nvSpPr>
            <xdr:spPr>
              <a:xfrm>
                <a:off x="17860451" y="2935854"/>
                <a:ext cx="246335" cy="376237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>
                <a:noAutofit/>
              </a:bodyPr>
              <a:lstStyle>
                <a:defPPr>
                  <a:defRPr lang="zh-TW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zh-TW" sz="1800" b="0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Y</a:t>
                </a:r>
                <a:endParaRPr lang="zh-TW" altLang="en-US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</xdr:txBody>
          </xdr:sp>
          <xdr:pic>
            <xdr:nvPicPr>
              <xdr:cNvPr id="110" name="圖片 109">
                <a:extLst>
                  <a:ext uri="{FF2B5EF4-FFF2-40B4-BE49-F238E27FC236}">
                    <a16:creationId xmlns:a16="http://schemas.microsoft.com/office/drawing/2014/main" id="{00000000-0008-0000-0000-00006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20103797" y="621196"/>
                <a:ext cx="1323312" cy="2073411"/>
              </a:xfrm>
              <a:prstGeom prst="rect">
                <a:avLst/>
              </a:prstGeom>
            </xdr:spPr>
          </xdr:pic>
          <xdr:pic>
            <xdr:nvPicPr>
              <xdr:cNvPr id="111" name="圖片 110">
                <a:extLst>
                  <a:ext uri="{FF2B5EF4-FFF2-40B4-BE49-F238E27FC236}">
                    <a16:creationId xmlns:a16="http://schemas.microsoft.com/office/drawing/2014/main" id="{00000000-0008-0000-0000-00006F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7"/>
              <a:srcRect t="2507"/>
              <a:stretch/>
            </xdr:blipFill>
            <xdr:spPr>
              <a:xfrm>
                <a:off x="20103796" y="2588646"/>
                <a:ext cx="1438606" cy="1518188"/>
              </a:xfrm>
              <a:prstGeom prst="rect">
                <a:avLst/>
              </a:prstGeom>
            </xdr:spPr>
          </xdr:pic>
          <xdr:pic>
            <xdr:nvPicPr>
              <xdr:cNvPr id="112" name="圖片 111">
                <a:extLst>
                  <a:ext uri="{FF2B5EF4-FFF2-40B4-BE49-F238E27FC236}">
                    <a16:creationId xmlns:a16="http://schemas.microsoft.com/office/drawing/2014/main" id="{00000000-0008-0000-0000-000070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8"/>
              <a:srcRect l="13328" t="1907"/>
              <a:stretch/>
            </xdr:blipFill>
            <xdr:spPr>
              <a:xfrm>
                <a:off x="21408639" y="832070"/>
                <a:ext cx="877956" cy="1749329"/>
              </a:xfrm>
              <a:prstGeom prst="rect">
                <a:avLst/>
              </a:prstGeom>
            </xdr:spPr>
          </xdr:pic>
        </xdr:grpSp>
        <xdr:sp macro="" textlink="">
          <xdr:nvSpPr>
            <xdr:cNvPr id="2" name="矩形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>
            <a:xfrm>
              <a:off x="21589609" y="1795197"/>
              <a:ext cx="812870" cy="392375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B_R</a:t>
              </a:r>
              <a:endParaRPr lang="zh-TW" altLang="en-US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3" name="矩形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/>
          </xdr:nvSpPr>
          <xdr:spPr>
            <a:xfrm>
              <a:off x="21989820" y="599369"/>
              <a:ext cx="812869" cy="392375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B_S</a:t>
              </a:r>
              <a:endParaRPr lang="zh-TW" altLang="en-US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4" name="矩形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23853837" y="1276524"/>
              <a:ext cx="812870" cy="392375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B2_S</a:t>
              </a:r>
              <a:endParaRPr lang="zh-TW" altLang="en-US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5" name="矩形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22439334" y="2626354"/>
              <a:ext cx="812870" cy="392374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B1_S</a:t>
              </a:r>
              <a:endParaRPr lang="zh-TW" altLang="en-US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6" name="矩形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>
            <a:xfrm>
              <a:off x="23077110" y="545581"/>
              <a:ext cx="812869" cy="390773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B2_R</a:t>
              </a:r>
              <a:endParaRPr lang="zh-TW" altLang="en-US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7" name="矩形 6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SpPr/>
          </xdr:nvSpPr>
          <xdr:spPr>
            <a:xfrm>
              <a:off x="21652362" y="3488886"/>
              <a:ext cx="814150" cy="392374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B1_R</a:t>
              </a:r>
              <a:endParaRPr lang="zh-TW" altLang="en-US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</xdr:grpSp>
    <xdr:clientData/>
  </xdr:twoCellAnchor>
  <xdr:twoCellAnchor>
    <xdr:from>
      <xdr:col>25</xdr:col>
      <xdr:colOff>298239</xdr:colOff>
      <xdr:row>8</xdr:row>
      <xdr:rowOff>93297</xdr:rowOff>
    </xdr:from>
    <xdr:to>
      <xdr:col>29</xdr:col>
      <xdr:colOff>69442</xdr:colOff>
      <xdr:row>23</xdr:row>
      <xdr:rowOff>83484</xdr:rowOff>
    </xdr:to>
    <xdr:grpSp>
      <xdr:nvGrpSpPr>
        <xdr:cNvPr id="28" name="群組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pSpPr/>
      </xdr:nvGrpSpPr>
      <xdr:grpSpPr>
        <a:xfrm>
          <a:off x="25564798" y="1988500"/>
          <a:ext cx="2329346" cy="2941032"/>
          <a:chOff x="14249643" y="975040"/>
          <a:chExt cx="2336149" cy="3174258"/>
        </a:xfrm>
      </xdr:grpSpPr>
      <xdr:grpSp>
        <xdr:nvGrpSpPr>
          <xdr:cNvPr id="26" name="群組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GrpSpPr/>
        </xdr:nvGrpSpPr>
        <xdr:grpSpPr>
          <a:xfrm>
            <a:off x="14249643" y="975040"/>
            <a:ext cx="2336149" cy="3174258"/>
            <a:chOff x="14249643" y="975040"/>
            <a:chExt cx="2336149" cy="3174258"/>
          </a:xfrm>
        </xdr:grpSpPr>
        <xdr:grpSp>
          <xdr:nvGrpSpPr>
            <xdr:cNvPr id="8" name="群組 7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GrpSpPr/>
          </xdr:nvGrpSpPr>
          <xdr:grpSpPr>
            <a:xfrm>
              <a:off x="14249643" y="975040"/>
              <a:ext cx="2336149" cy="3174258"/>
              <a:chOff x="14440143" y="898840"/>
              <a:chExt cx="2336149" cy="3174258"/>
            </a:xfrm>
          </xdr:grpSpPr>
          <xdr:pic>
            <xdr:nvPicPr>
              <xdr:cNvPr id="94" name="圖片 93">
                <a:extLst>
                  <a:ext uri="{FF2B5EF4-FFF2-40B4-BE49-F238E27FC236}">
                    <a16:creationId xmlns:a16="http://schemas.microsoft.com/office/drawing/2014/main" id="{00000000-0008-0000-0000-00005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/>
              <a:stretch>
                <a:fillRect/>
              </a:stretch>
            </xdr:blipFill>
            <xdr:spPr>
              <a:xfrm>
                <a:off x="14440143" y="898840"/>
                <a:ext cx="2336149" cy="3174258"/>
              </a:xfrm>
              <a:prstGeom prst="rect">
                <a:avLst/>
              </a:prstGeom>
            </xdr:spPr>
          </xdr:pic>
          <xdr:sp macro="" textlink="">
            <xdr:nvSpPr>
              <xdr:cNvPr id="95" name="矩形 94">
                <a:extLst>
                  <a:ext uri="{FF2B5EF4-FFF2-40B4-BE49-F238E27FC236}">
                    <a16:creationId xmlns:a16="http://schemas.microsoft.com/office/drawing/2014/main" id="{00000000-0008-0000-0000-00005F000000}"/>
                  </a:ext>
                </a:extLst>
              </xdr:cNvPr>
              <xdr:cNvSpPr/>
            </xdr:nvSpPr>
            <xdr:spPr>
              <a:xfrm>
                <a:off x="15143382" y="3009735"/>
                <a:ext cx="257454" cy="393239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>
                <a:noAutofit/>
              </a:bodyPr>
              <a:lstStyle>
                <a:defPPr>
                  <a:defRPr lang="zh-TW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zh-TW" sz="1800" b="0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T</a:t>
                </a:r>
                <a:endParaRPr lang="zh-TW" altLang="en-US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</xdr:txBody>
          </xdr:sp>
          <xdr:sp macro="" textlink="">
            <xdr:nvSpPr>
              <xdr:cNvPr id="96" name="矩形 95">
                <a:extLst>
                  <a:ext uri="{FF2B5EF4-FFF2-40B4-BE49-F238E27FC236}">
                    <a16:creationId xmlns:a16="http://schemas.microsoft.com/office/drawing/2014/main" id="{00000000-0008-0000-0000-000060000000}"/>
                  </a:ext>
                </a:extLst>
              </xdr:cNvPr>
              <xdr:cNvSpPr/>
            </xdr:nvSpPr>
            <xdr:spPr>
              <a:xfrm>
                <a:off x="15027048" y="3364858"/>
                <a:ext cx="254615" cy="393239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>
                <a:noAutofit/>
              </a:bodyPr>
              <a:lstStyle>
                <a:defPPr>
                  <a:defRPr lang="zh-TW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zh-TW" sz="1800" b="0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U</a:t>
                </a:r>
                <a:endParaRPr lang="zh-TW" altLang="en-US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</xdr:txBody>
          </xdr:sp>
          <xdr:sp macro="" textlink="">
            <xdr:nvSpPr>
              <xdr:cNvPr id="97" name="矩形 96">
                <a:extLst>
                  <a:ext uri="{FF2B5EF4-FFF2-40B4-BE49-F238E27FC236}">
                    <a16:creationId xmlns:a16="http://schemas.microsoft.com/office/drawing/2014/main" id="{00000000-0008-0000-0000-000061000000}"/>
                  </a:ext>
                </a:extLst>
              </xdr:cNvPr>
              <xdr:cNvSpPr/>
            </xdr:nvSpPr>
            <xdr:spPr>
              <a:xfrm>
                <a:off x="14656067" y="2685423"/>
                <a:ext cx="257455" cy="389690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>
                <a:noAutofit/>
              </a:bodyPr>
              <a:lstStyle>
                <a:defPPr>
                  <a:defRPr lang="zh-TW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zh-TW" sz="180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V</a:t>
                </a:r>
                <a:endParaRPr lang="zh-TW" altLang="en-US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</xdr:txBody>
          </xdr:sp>
        </xdr:grpSp>
        <xdr:sp macro="" textlink="">
          <xdr:nvSpPr>
            <xdr:cNvPr id="24" name="橢圓 23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>
            <a:xfrm>
              <a:off x="14488885" y="2612572"/>
              <a:ext cx="326572" cy="228599"/>
            </a:xfrm>
            <a:prstGeom prst="ellipse">
              <a:avLst/>
            </a:prstGeom>
            <a:noFill/>
            <a:ln w="28575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5" name="橢圓 24">
              <a:extLs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>
            <a:xfrm>
              <a:off x="14467113" y="1763486"/>
              <a:ext cx="495301" cy="288471"/>
            </a:xfrm>
            <a:prstGeom prst="ellipse">
              <a:avLst/>
            </a:prstGeom>
            <a:noFill/>
            <a:ln w="28575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23" name="橢圓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4510657" y="3227614"/>
            <a:ext cx="250372" cy="228600"/>
          </a:xfrm>
          <a:prstGeom prst="ellipse">
            <a:avLst/>
          </a:prstGeom>
          <a:noFill/>
          <a:ln w="28575"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25</xdr:col>
      <xdr:colOff>168729</xdr:colOff>
      <xdr:row>24</xdr:row>
      <xdr:rowOff>48985</xdr:rowOff>
    </xdr:from>
    <xdr:to>
      <xdr:col>27</xdr:col>
      <xdr:colOff>266182</xdr:colOff>
      <xdr:row>27</xdr:row>
      <xdr:rowOff>145127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27629" y="4403271"/>
          <a:ext cx="1381967" cy="702129"/>
        </a:xfrm>
        <a:prstGeom prst="rect">
          <a:avLst/>
        </a:prstGeom>
        <a:ln w="28575">
          <a:solidFill>
            <a:srgbClr val="7030A0"/>
          </a:solidFill>
        </a:ln>
      </xdr:spPr>
    </xdr:pic>
    <xdr:clientData/>
  </xdr:twoCellAnchor>
  <xdr:twoCellAnchor>
    <xdr:from>
      <xdr:col>25</xdr:col>
      <xdr:colOff>174414</xdr:colOff>
      <xdr:row>20</xdr:row>
      <xdr:rowOff>71526</xdr:rowOff>
    </xdr:from>
    <xdr:to>
      <xdr:col>25</xdr:col>
      <xdr:colOff>424786</xdr:colOff>
      <xdr:row>21</xdr:row>
      <xdr:rowOff>87855</xdr:rowOff>
    </xdr:to>
    <xdr:sp macro="" textlink="">
      <xdr:nvSpPr>
        <xdr:cNvPr id="30" name="橢圓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4233314" y="3576726"/>
          <a:ext cx="250372" cy="228600"/>
        </a:xfrm>
        <a:prstGeom prst="ellipse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370848</xdr:colOff>
      <xdr:row>26</xdr:row>
      <xdr:rowOff>40794</xdr:rowOff>
    </xdr:from>
    <xdr:to>
      <xdr:col>26</xdr:col>
      <xdr:colOff>206828</xdr:colOff>
      <xdr:row>28</xdr:row>
      <xdr:rowOff>7970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14429748" y="4819623"/>
          <a:ext cx="478237" cy="391718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RR</a:t>
          </a:r>
          <a:endParaRPr lang="zh-TW" altLang="en-US" sz="18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26</xdr:col>
      <xdr:colOff>229334</xdr:colOff>
      <xdr:row>23</xdr:row>
      <xdr:rowOff>198637</xdr:rowOff>
    </xdr:from>
    <xdr:to>
      <xdr:col>27</xdr:col>
      <xdr:colOff>65314</xdr:colOff>
      <xdr:row>25</xdr:row>
      <xdr:rowOff>165812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14930491" y="4340651"/>
          <a:ext cx="478237" cy="391718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SS</a:t>
          </a:r>
          <a:endParaRPr lang="zh-TW" altLang="en-US" sz="18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16</xdr:col>
      <xdr:colOff>248904</xdr:colOff>
      <xdr:row>3</xdr:row>
      <xdr:rowOff>125037</xdr:rowOff>
    </xdr:from>
    <xdr:to>
      <xdr:col>23</xdr:col>
      <xdr:colOff>304900</xdr:colOff>
      <xdr:row>28</xdr:row>
      <xdr:rowOff>27505</xdr:rowOff>
    </xdr:to>
    <xdr:grpSp>
      <xdr:nvGrpSpPr>
        <xdr:cNvPr id="57" name="群組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pSpPr/>
      </xdr:nvGrpSpPr>
      <xdr:grpSpPr>
        <a:xfrm>
          <a:off x="19761547" y="857918"/>
          <a:ext cx="4532746" cy="4981742"/>
          <a:chOff x="10605326" y="-645974"/>
          <a:chExt cx="2151742" cy="5102060"/>
        </a:xfrm>
      </xdr:grpSpPr>
      <xdr:grpSp>
        <xdr:nvGrpSpPr>
          <xdr:cNvPr id="55" name="群組 54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GrpSpPr/>
        </xdr:nvGrpSpPr>
        <xdr:grpSpPr>
          <a:xfrm>
            <a:off x="10605326" y="-645974"/>
            <a:ext cx="2151742" cy="5102060"/>
            <a:chOff x="10605326" y="-645974"/>
            <a:chExt cx="2151742" cy="5102060"/>
          </a:xfrm>
        </xdr:grpSpPr>
        <xdr:grpSp>
          <xdr:nvGrpSpPr>
            <xdr:cNvPr id="22" name="群組 21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GrpSpPr/>
          </xdr:nvGrpSpPr>
          <xdr:grpSpPr>
            <a:xfrm>
              <a:off x="10605326" y="-645974"/>
              <a:ext cx="2151742" cy="5102060"/>
              <a:chOff x="10659755" y="-939887"/>
              <a:chExt cx="2151742" cy="5102060"/>
            </a:xfrm>
          </xdr:grpSpPr>
          <xdr:grpSp>
            <xdr:nvGrpSpPr>
              <xdr:cNvPr id="20" name="群組 19">
                <a:extLst>
                  <a:ext uri="{FF2B5EF4-FFF2-40B4-BE49-F238E27FC236}">
                    <a16:creationId xmlns:a16="http://schemas.microsoft.com/office/drawing/2014/main" id="{00000000-0008-0000-0000-000014000000}"/>
                  </a:ext>
                </a:extLst>
              </xdr:cNvPr>
              <xdr:cNvGrpSpPr/>
            </xdr:nvGrpSpPr>
            <xdr:grpSpPr>
              <a:xfrm>
                <a:off x="10659755" y="-939887"/>
                <a:ext cx="2151742" cy="5102060"/>
                <a:chOff x="11987812" y="-847359"/>
                <a:chExt cx="2151742" cy="5102060"/>
              </a:xfrm>
            </xdr:grpSpPr>
            <xdr:pic>
              <xdr:nvPicPr>
                <xdr:cNvPr id="82" name="圖片 81">
                  <a:extLst>
                    <a:ext uri="{FF2B5EF4-FFF2-40B4-BE49-F238E27FC236}">
                      <a16:creationId xmlns:a16="http://schemas.microsoft.com/office/drawing/2014/main" id="{00000000-0008-0000-0000-000052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1"/>
                <a:srcRect l="-1" r="57054"/>
                <a:stretch/>
              </xdr:blipFill>
              <xdr:spPr>
                <a:xfrm>
                  <a:off x="12110170" y="-847359"/>
                  <a:ext cx="1828988" cy="502348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83" name="矩形 82">
                  <a:extLst>
                    <a:ext uri="{FF2B5EF4-FFF2-40B4-BE49-F238E27FC236}">
                      <a16:creationId xmlns:a16="http://schemas.microsoft.com/office/drawing/2014/main" id="{00000000-0008-0000-0000-000053000000}"/>
                    </a:ext>
                  </a:extLst>
                </xdr:cNvPr>
                <xdr:cNvSpPr/>
              </xdr:nvSpPr>
              <xdr:spPr>
                <a:xfrm>
                  <a:off x="12748153" y="3860994"/>
                  <a:ext cx="255955" cy="39370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>
                  <a:defPPr>
                    <a:defRPr lang="zh-TW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zh-TW" sz="1800" b="0" u="none" cap="none" spc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B</a:t>
                  </a:r>
                  <a:endParaRPr lang="zh-TW" altLang="en-US" sz="1800" b="0" u="none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endParaRPr>
                </a:p>
              </xdr:txBody>
            </xdr:sp>
            <xdr:sp macro="" textlink="">
              <xdr:nvSpPr>
                <xdr:cNvPr id="86" name="矩形 85">
                  <a:extLst>
                    <a:ext uri="{FF2B5EF4-FFF2-40B4-BE49-F238E27FC236}">
                      <a16:creationId xmlns:a16="http://schemas.microsoft.com/office/drawing/2014/main" id="{00000000-0008-0000-0000-000056000000}"/>
                    </a:ext>
                  </a:extLst>
                </xdr:cNvPr>
                <xdr:cNvSpPr/>
              </xdr:nvSpPr>
              <xdr:spPr>
                <a:xfrm>
                  <a:off x="13199188" y="2267652"/>
                  <a:ext cx="255955" cy="39370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>
                  <a:defPPr>
                    <a:defRPr lang="zh-TW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zh-TW" sz="1800" b="0" u="none" cap="none" spc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H</a:t>
                  </a:r>
                  <a:endParaRPr lang="zh-TW" altLang="en-US" sz="1800" b="0" u="none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endParaRPr>
                </a:p>
              </xdr:txBody>
            </xdr:sp>
            <xdr:sp macro="" textlink="">
              <xdr:nvSpPr>
                <xdr:cNvPr id="87" name="矩形 86">
                  <a:extLst>
                    <a:ext uri="{FF2B5EF4-FFF2-40B4-BE49-F238E27FC236}">
                      <a16:creationId xmlns:a16="http://schemas.microsoft.com/office/drawing/2014/main" id="{00000000-0008-0000-0000-000057000000}"/>
                    </a:ext>
                  </a:extLst>
                </xdr:cNvPr>
                <xdr:cNvSpPr/>
              </xdr:nvSpPr>
              <xdr:spPr>
                <a:xfrm>
                  <a:off x="11987812" y="3279480"/>
                  <a:ext cx="255955" cy="39370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>
                  <a:defPPr>
                    <a:defRPr lang="zh-TW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zh-TW" sz="1800" b="0" u="none" cap="none" spc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I</a:t>
                  </a:r>
                  <a:endParaRPr lang="zh-TW" altLang="en-US" sz="1800" b="0" u="none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endParaRPr>
                </a:p>
              </xdr:txBody>
            </xdr:sp>
            <xdr:sp macro="" textlink="">
              <xdr:nvSpPr>
                <xdr:cNvPr id="88" name="矩形 87">
                  <a:extLst>
                    <a:ext uri="{FF2B5EF4-FFF2-40B4-BE49-F238E27FC236}">
                      <a16:creationId xmlns:a16="http://schemas.microsoft.com/office/drawing/2014/main" id="{00000000-0008-0000-0000-000058000000}"/>
                    </a:ext>
                  </a:extLst>
                </xdr:cNvPr>
                <xdr:cNvSpPr/>
              </xdr:nvSpPr>
              <xdr:spPr>
                <a:xfrm>
                  <a:off x="12208287" y="3777870"/>
                  <a:ext cx="255955" cy="39370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>
                  <a:defPPr>
                    <a:defRPr lang="zh-TW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zh-TW" sz="1800" u="none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J</a:t>
                  </a:r>
                  <a:endParaRPr lang="zh-TW" altLang="en-US" sz="1800" b="0" u="none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endParaRPr>
                </a:p>
              </xdr:txBody>
            </xdr:sp>
            <xdr:sp macro="" textlink="">
              <xdr:nvSpPr>
                <xdr:cNvPr id="89" name="矩形 88">
                  <a:extLst>
                    <a:ext uri="{FF2B5EF4-FFF2-40B4-BE49-F238E27FC236}">
                      <a16:creationId xmlns:a16="http://schemas.microsoft.com/office/drawing/2014/main" id="{00000000-0008-0000-0000-000059000000}"/>
                    </a:ext>
                  </a:extLst>
                </xdr:cNvPr>
                <xdr:cNvSpPr/>
              </xdr:nvSpPr>
              <xdr:spPr>
                <a:xfrm>
                  <a:off x="12840321" y="-671754"/>
                  <a:ext cx="255955" cy="393706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>
                  <a:defPPr>
                    <a:defRPr lang="zh-TW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zh-TW" sz="1800" b="0" u="none" cap="none" spc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F</a:t>
                  </a:r>
                  <a:endParaRPr lang="zh-TW" altLang="en-US" sz="1800" b="0" u="none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endParaRPr>
                </a:p>
              </xdr:txBody>
            </xdr:sp>
            <xdr:sp macro="" textlink="">
              <xdr:nvSpPr>
                <xdr:cNvPr id="81" name="矩形 80">
                  <a:extLst>
                    <a:ext uri="{FF2B5EF4-FFF2-40B4-BE49-F238E27FC236}">
                      <a16:creationId xmlns:a16="http://schemas.microsoft.com/office/drawing/2014/main" id="{00000000-0008-0000-0000-000051000000}"/>
                    </a:ext>
                  </a:extLst>
                </xdr:cNvPr>
                <xdr:cNvSpPr/>
              </xdr:nvSpPr>
              <xdr:spPr>
                <a:xfrm>
                  <a:off x="13405241" y="2083892"/>
                  <a:ext cx="255955" cy="39370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>
                  <a:defPPr>
                    <a:defRPr lang="zh-TW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zh-TW" sz="1800" b="0" u="none" cap="none" spc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G</a:t>
                  </a:r>
                  <a:endParaRPr lang="zh-TW" altLang="en-US" sz="1800" b="0" u="none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endParaRPr>
                </a:p>
              </xdr:txBody>
            </xdr:sp>
            <xdr:sp macro="" textlink="">
              <xdr:nvSpPr>
                <xdr:cNvPr id="98" name="矩形 97">
                  <a:extLst>
                    <a:ext uri="{FF2B5EF4-FFF2-40B4-BE49-F238E27FC236}">
                      <a16:creationId xmlns:a16="http://schemas.microsoft.com/office/drawing/2014/main" id="{00000000-0008-0000-0000-000062000000}"/>
                    </a:ext>
                  </a:extLst>
                </xdr:cNvPr>
                <xdr:cNvSpPr/>
              </xdr:nvSpPr>
              <xdr:spPr>
                <a:xfrm>
                  <a:off x="12896582" y="1442746"/>
                  <a:ext cx="247186" cy="40207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>
                  <a:defPPr>
                    <a:defRPr lang="zh-TW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zh-TW" sz="1800" b="0" cap="none" spc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W</a:t>
                  </a:r>
                  <a:endParaRPr lang="zh-TW" altLang="en-US" sz="1800" b="0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endParaRPr>
                </a:p>
              </xdr:txBody>
            </xdr:sp>
            <xdr:sp macro="" textlink="">
              <xdr:nvSpPr>
                <xdr:cNvPr id="76" name="矩形 75">
                  <a:extLst>
                    <a:ext uri="{FF2B5EF4-FFF2-40B4-BE49-F238E27FC236}">
                      <a16:creationId xmlns:a16="http://schemas.microsoft.com/office/drawing/2014/main" id="{00000000-0008-0000-0000-00004C000000}"/>
                    </a:ext>
                  </a:extLst>
                </xdr:cNvPr>
                <xdr:cNvSpPr/>
              </xdr:nvSpPr>
              <xdr:spPr>
                <a:xfrm>
                  <a:off x="13883599" y="2346678"/>
                  <a:ext cx="255955" cy="39370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>
                  <a:defPPr>
                    <a:defRPr lang="zh-TW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zh-TW" sz="1800" b="0" u="none" cap="none" spc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</a:rPr>
                    <a:t>A</a:t>
                  </a:r>
                  <a:endParaRPr lang="zh-TW" altLang="en-US" sz="1800" b="0" u="none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endParaRPr>
                </a:p>
              </xdr:txBody>
            </xdr:sp>
          </xdr:grpSp>
          <xdr:sp macro="" textlink="">
            <xdr:nvSpPr>
              <xdr:cNvPr id="85" name="矩形 84">
                <a:extLst>
                  <a:ext uri="{FF2B5EF4-FFF2-40B4-BE49-F238E27FC236}">
                    <a16:creationId xmlns:a16="http://schemas.microsoft.com/office/drawing/2014/main" id="{00000000-0008-0000-0000-000055000000}"/>
                  </a:ext>
                </a:extLst>
              </xdr:cNvPr>
              <xdr:cNvSpPr/>
            </xdr:nvSpPr>
            <xdr:spPr>
              <a:xfrm>
                <a:off x="12415622" y="2829030"/>
                <a:ext cx="255955" cy="393707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>
                <a:noAutofit/>
              </a:bodyPr>
              <a:lstStyle>
                <a:defPPr>
                  <a:defRPr lang="zh-TW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zh-TW" sz="1800" b="0" u="none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E</a:t>
                </a:r>
                <a:endParaRPr lang="zh-TW" altLang="en-US" sz="1800" b="0" u="none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</xdr:txBody>
          </xdr:sp>
          <xdr:sp macro="" textlink="">
            <xdr:nvSpPr>
              <xdr:cNvPr id="73" name="矩形 72">
                <a:extLst>
                  <a:ext uri="{FF2B5EF4-FFF2-40B4-BE49-F238E27FC236}">
                    <a16:creationId xmlns:a16="http://schemas.microsoft.com/office/drawing/2014/main" id="{00000000-0008-0000-0000-000049000000}"/>
                  </a:ext>
                </a:extLst>
              </xdr:cNvPr>
              <xdr:cNvSpPr/>
            </xdr:nvSpPr>
            <xdr:spPr>
              <a:xfrm>
                <a:off x="12418758" y="902453"/>
                <a:ext cx="254824" cy="394096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>
                <a:noAutofit/>
              </a:bodyPr>
              <a:lstStyle>
                <a:defPPr>
                  <a:defRPr lang="zh-TW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zh-TW" sz="1800" b="0" u="none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C</a:t>
                </a:r>
                <a:endParaRPr lang="zh-TW" altLang="en-US" sz="1800" b="0" u="none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</xdr:txBody>
          </xdr:sp>
          <xdr:sp macro="" textlink="">
            <xdr:nvSpPr>
              <xdr:cNvPr id="21" name="矩形 20">
                <a:extLst>
                  <a:ext uri="{FF2B5EF4-FFF2-40B4-BE49-F238E27FC236}">
                    <a16:creationId xmlns:a16="http://schemas.microsoft.com/office/drawing/2014/main" id="{00000000-0008-0000-0000-000015000000}"/>
                  </a:ext>
                </a:extLst>
              </xdr:cNvPr>
              <xdr:cNvSpPr/>
            </xdr:nvSpPr>
            <xdr:spPr>
              <a:xfrm>
                <a:off x="12390749" y="1865939"/>
                <a:ext cx="254824" cy="394098"/>
              </a:xfrm>
              <a:prstGeom prst="rect">
                <a:avLst/>
              </a:prstGeom>
              <a:noFill/>
            </xdr:spPr>
            <xdr:txBody>
              <a:bodyPr wrap="square" lIns="91440" tIns="45720" rIns="91440" bIns="45720">
                <a:noAutofit/>
              </a:bodyPr>
              <a:lstStyle>
                <a:defPPr>
                  <a:defRPr lang="zh-TW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zh-TW" sz="1800" b="0" u="none" cap="none" spc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D</a:t>
                </a:r>
                <a:endParaRPr lang="zh-TW" altLang="en-US" sz="1800" b="0" u="none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</xdr:txBody>
          </xdr:sp>
        </xdr:grpSp>
        <xdr:sp macro="" textlink="">
          <xdr:nvSpPr>
            <xdr:cNvPr id="33" name="矩形 32">
              <a:extLs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:cNvPr>
            <xdr:cNvSpPr/>
          </xdr:nvSpPr>
          <xdr:spPr>
            <a:xfrm>
              <a:off x="12015093" y="-247605"/>
              <a:ext cx="620486" cy="11974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35" name="矩形 34">
              <a:extLs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SpPr/>
          </xdr:nvSpPr>
          <xdr:spPr>
            <a:xfrm>
              <a:off x="12299947" y="-183292"/>
              <a:ext cx="337456" cy="146957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56" name="矩形 55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SpPr/>
        </xdr:nvSpPr>
        <xdr:spPr>
          <a:xfrm>
            <a:off x="12024226" y="1268090"/>
            <a:ext cx="254824" cy="39409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800" b="0" u="none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X</a:t>
            </a:r>
            <a:endParaRPr lang="zh-TW" altLang="en-US" sz="1800" b="0" u="none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22</xdr:col>
      <xdr:colOff>599770</xdr:colOff>
      <xdr:row>6</xdr:row>
      <xdr:rowOff>96690</xdr:rowOff>
    </xdr:from>
    <xdr:to>
      <xdr:col>23</xdr:col>
      <xdr:colOff>216701</xdr:colOff>
      <xdr:row>8</xdr:row>
      <xdr:rowOff>66514</xdr:rowOff>
    </xdr:to>
    <xdr:sp macro="" textlink="">
      <xdr:nvSpPr>
        <xdr:cNvPr id="101" name="矩形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12694788" y="630090"/>
          <a:ext cx="254240" cy="38546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800" b="0" u="none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Z</a:t>
          </a:r>
          <a:endParaRPr lang="zh-TW" altLang="en-US" sz="1800" b="0" u="none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26</xdr:col>
      <xdr:colOff>372342</xdr:colOff>
      <xdr:row>17</xdr:row>
      <xdr:rowOff>171450</xdr:rowOff>
    </xdr:from>
    <xdr:to>
      <xdr:col>27</xdr:col>
      <xdr:colOff>628650</xdr:colOff>
      <xdr:row>22</xdr:row>
      <xdr:rowOff>85725</xdr:rowOff>
    </xdr:to>
    <xdr:sp macro="" textlink="">
      <xdr:nvSpPr>
        <xdr:cNvPr id="126" name="矩形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/>
      </xdr:nvSpPr>
      <xdr:spPr>
        <a:xfrm>
          <a:off x="25213542" y="3629025"/>
          <a:ext cx="894483" cy="9620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28</xdr:col>
      <xdr:colOff>25824</xdr:colOff>
      <xdr:row>7</xdr:row>
      <xdr:rowOff>70437</xdr:rowOff>
    </xdr:from>
    <xdr:to>
      <xdr:col>28</xdr:col>
      <xdr:colOff>484415</xdr:colOff>
      <xdr:row>9</xdr:row>
      <xdr:rowOff>36016</xdr:rowOff>
    </xdr:to>
    <xdr:sp macro="" textlink="">
      <xdr:nvSpPr>
        <xdr:cNvPr id="134" name="矩形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/>
      </xdr:nvSpPr>
      <xdr:spPr>
        <a:xfrm>
          <a:off x="16011495" y="816108"/>
          <a:ext cx="458591" cy="39012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8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Z1</a:t>
          </a:r>
          <a:endParaRPr lang="zh-TW" altLang="en-US" sz="18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16</xdr:col>
      <xdr:colOff>531669</xdr:colOff>
      <xdr:row>32</xdr:row>
      <xdr:rowOff>48960</xdr:rowOff>
    </xdr:from>
    <xdr:to>
      <xdr:col>33</xdr:col>
      <xdr:colOff>26670</xdr:colOff>
      <xdr:row>54</xdr:row>
      <xdr:rowOff>11257</xdr:rowOff>
    </xdr:to>
    <xdr:grpSp>
      <xdr:nvGrpSpPr>
        <xdr:cNvPr id="138" name="群組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GrpSpPr/>
      </xdr:nvGrpSpPr>
      <xdr:grpSpPr>
        <a:xfrm>
          <a:off x="20044312" y="6619305"/>
          <a:ext cx="10369013" cy="4153297"/>
          <a:chOff x="21372369" y="654750"/>
          <a:chExt cx="7892241" cy="4157107"/>
        </a:xfrm>
      </xdr:grpSpPr>
      <xdr:sp macro="" textlink="">
        <xdr:nvSpPr>
          <xdr:cNvPr id="120" name="文字方塊 119">
            <a:extLst>
              <a:ext uri="{FF2B5EF4-FFF2-40B4-BE49-F238E27FC236}">
                <a16:creationId xmlns:a16="http://schemas.microsoft.com/office/drawing/2014/main" id="{00000000-0008-0000-0000-000078000000}"/>
              </a:ext>
            </a:extLst>
          </xdr:cNvPr>
          <xdr:cNvSpPr txBox="1"/>
        </xdr:nvSpPr>
        <xdr:spPr>
          <a:xfrm>
            <a:off x="21663679" y="654750"/>
            <a:ext cx="1832618" cy="3238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200">
                <a:latin typeface="微軟正黑體" panose="020B0604030504040204" pitchFamily="34" charset="-120"/>
                <a:ea typeface="微軟正黑體" panose="020B0604030504040204" pitchFamily="34" charset="-120"/>
              </a:rPr>
              <a:t>機架裁料圖</a:t>
            </a:r>
            <a:r>
              <a:rPr lang="en-US" altLang="zh-TW" sz="1200">
                <a:latin typeface="微軟正黑體" panose="020B0604030504040204" pitchFamily="34" charset="-120"/>
                <a:ea typeface="微軟正黑體" panose="020B0604030504040204" pitchFamily="34" charset="-120"/>
              </a:rPr>
              <a:t>(</a:t>
            </a:r>
            <a:r>
              <a:rPr lang="zh-TW" altLang="en-US" sz="1200">
                <a:latin typeface="微軟正黑體" panose="020B0604030504040204" pitchFamily="34" charset="-120"/>
                <a:ea typeface="微軟正黑體" panose="020B0604030504040204" pitchFamily="34" charset="-120"/>
              </a:rPr>
              <a:t>噸數</a:t>
            </a:r>
            <a:r>
              <a:rPr lang="en-US" altLang="zh-TW" sz="1200">
                <a:latin typeface="微軟正黑體" panose="020B0604030504040204" pitchFamily="34" charset="-120"/>
                <a:ea typeface="微軟正黑體" panose="020B0604030504040204" pitchFamily="34" charset="-120"/>
              </a:rPr>
              <a:t>250)</a:t>
            </a:r>
            <a:endParaRPr lang="zh-TW" altLang="en-US" sz="12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grpSp>
        <xdr:nvGrpSpPr>
          <xdr:cNvPr id="137" name="群組 136">
            <a:extLst>
              <a:ext uri="{FF2B5EF4-FFF2-40B4-BE49-F238E27FC236}">
                <a16:creationId xmlns:a16="http://schemas.microsoft.com/office/drawing/2014/main" id="{00000000-0008-0000-0000-000089000000}"/>
              </a:ext>
            </a:extLst>
          </xdr:cNvPr>
          <xdr:cNvGrpSpPr/>
        </xdr:nvGrpSpPr>
        <xdr:grpSpPr>
          <a:xfrm>
            <a:off x="21372369" y="1008783"/>
            <a:ext cx="7892241" cy="3803074"/>
            <a:chOff x="21372369" y="1008783"/>
            <a:chExt cx="7892241" cy="3803074"/>
          </a:xfrm>
        </xdr:grpSpPr>
        <xdr:grpSp>
          <xdr:nvGrpSpPr>
            <xdr:cNvPr id="130" name="群組 129">
              <a:extLst>
                <a:ext uri="{FF2B5EF4-FFF2-40B4-BE49-F238E27FC236}">
                  <a16:creationId xmlns:a16="http://schemas.microsoft.com/office/drawing/2014/main" id="{00000000-0008-0000-0000-000082000000}"/>
                </a:ext>
              </a:extLst>
            </xdr:cNvPr>
            <xdr:cNvGrpSpPr/>
          </xdr:nvGrpSpPr>
          <xdr:grpSpPr>
            <a:xfrm>
              <a:off x="21372369" y="1008783"/>
              <a:ext cx="7288356" cy="3803074"/>
              <a:chOff x="21372369" y="1046883"/>
              <a:chExt cx="7288356" cy="4184074"/>
            </a:xfrm>
          </xdr:grpSpPr>
          <xdr:pic>
            <xdr:nvPicPr>
              <xdr:cNvPr id="121" name="圖片 120">
                <a:extLst>
                  <a:ext uri="{FF2B5EF4-FFF2-40B4-BE49-F238E27FC236}">
                    <a16:creationId xmlns:a16="http://schemas.microsoft.com/office/drawing/2014/main" id="{00000000-0008-0000-0000-000079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2"/>
              <a:srcRect t="1375"/>
              <a:stretch/>
            </xdr:blipFill>
            <xdr:spPr>
              <a:xfrm>
                <a:off x="21747306" y="1053811"/>
                <a:ext cx="3274001" cy="4008201"/>
              </a:xfrm>
              <a:prstGeom prst="rect">
                <a:avLst/>
              </a:prstGeom>
            </xdr:spPr>
          </xdr:pic>
          <xdr:sp macro="" textlink="">
            <xdr:nvSpPr>
              <xdr:cNvPr id="122" name="矩形 121">
                <a:extLst>
                  <a:ext uri="{FF2B5EF4-FFF2-40B4-BE49-F238E27FC236}">
                    <a16:creationId xmlns:a16="http://schemas.microsoft.com/office/drawing/2014/main" id="{00000000-0008-0000-0000-00007A000000}"/>
                  </a:ext>
                </a:extLst>
              </xdr:cNvPr>
              <xdr:cNvSpPr/>
            </xdr:nvSpPr>
            <xdr:spPr>
              <a:xfrm>
                <a:off x="21372369" y="3861088"/>
                <a:ext cx="845993" cy="1369869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23" name="矩形 122">
                <a:extLst>
                  <a:ext uri="{FF2B5EF4-FFF2-40B4-BE49-F238E27FC236}">
                    <a16:creationId xmlns:a16="http://schemas.microsoft.com/office/drawing/2014/main" id="{00000000-0008-0000-0000-00007B000000}"/>
                  </a:ext>
                </a:extLst>
              </xdr:cNvPr>
              <xdr:cNvSpPr/>
            </xdr:nvSpPr>
            <xdr:spPr>
              <a:xfrm>
                <a:off x="21678035" y="1046883"/>
                <a:ext cx="749012" cy="2130138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27" name="矩形 126">
                <a:extLst>
                  <a:ext uri="{FF2B5EF4-FFF2-40B4-BE49-F238E27FC236}">
                    <a16:creationId xmlns:a16="http://schemas.microsoft.com/office/drawing/2014/main" id="{00000000-0008-0000-0000-00007F000000}"/>
                  </a:ext>
                </a:extLst>
              </xdr:cNvPr>
              <xdr:cNvSpPr/>
            </xdr:nvSpPr>
            <xdr:spPr>
              <a:xfrm>
                <a:off x="21979580" y="2122343"/>
                <a:ext cx="894483" cy="1935307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pic>
            <xdr:nvPicPr>
              <xdr:cNvPr id="128" name="圖片 127">
                <a:extLst>
                  <a:ext uri="{FF2B5EF4-FFF2-40B4-BE49-F238E27FC236}">
                    <a16:creationId xmlns:a16="http://schemas.microsoft.com/office/drawing/2014/main" id="{00000000-0008-0000-0000-000080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3"/>
              <a:stretch>
                <a:fillRect/>
              </a:stretch>
            </xdr:blipFill>
            <xdr:spPr>
              <a:xfrm>
                <a:off x="25612725" y="1533525"/>
                <a:ext cx="3048000" cy="2765402"/>
              </a:xfrm>
              <a:prstGeom prst="rect">
                <a:avLst/>
              </a:prstGeom>
            </xdr:spPr>
          </xdr:pic>
          <xdr:sp macro="" textlink="">
            <xdr:nvSpPr>
              <xdr:cNvPr id="129" name="矩形 128">
                <a:extLst>
                  <a:ext uri="{FF2B5EF4-FFF2-40B4-BE49-F238E27FC236}">
                    <a16:creationId xmlns:a16="http://schemas.microsoft.com/office/drawing/2014/main" id="{00000000-0008-0000-0000-000081000000}"/>
                  </a:ext>
                </a:extLst>
              </xdr:cNvPr>
              <xdr:cNvSpPr/>
            </xdr:nvSpPr>
            <xdr:spPr>
              <a:xfrm>
                <a:off x="25242117" y="3629025"/>
                <a:ext cx="894483" cy="96202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131" name="矩形 130">
              <a:extLst>
                <a:ext uri="{FF2B5EF4-FFF2-40B4-BE49-F238E27FC236}">
                  <a16:creationId xmlns:a16="http://schemas.microsoft.com/office/drawing/2014/main" id="{00000000-0008-0000-0000-000083000000}"/>
                </a:ext>
              </a:extLst>
            </xdr:cNvPr>
            <xdr:cNvSpPr/>
          </xdr:nvSpPr>
          <xdr:spPr>
            <a:xfrm>
              <a:off x="26207105" y="1340550"/>
              <a:ext cx="1070590" cy="349118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T250_B</a:t>
              </a:r>
              <a:endParaRPr lang="zh-TW" altLang="en-US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132" name="矩形 131">
              <a:extLst>
                <a:ext uri="{FF2B5EF4-FFF2-40B4-BE49-F238E27FC236}">
                  <a16:creationId xmlns:a16="http://schemas.microsoft.com/office/drawing/2014/main" id="{00000000-0008-0000-0000-000084000000}"/>
                </a:ext>
              </a:extLst>
            </xdr:cNvPr>
            <xdr:cNvSpPr/>
          </xdr:nvSpPr>
          <xdr:spPr>
            <a:xfrm>
              <a:off x="25021848" y="1599284"/>
              <a:ext cx="1137612" cy="349118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T250_A</a:t>
              </a:r>
              <a:endParaRPr lang="zh-TW" altLang="en-US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133" name="矩形 132">
              <a:extLst>
                <a:ext uri="{FF2B5EF4-FFF2-40B4-BE49-F238E27FC236}">
                  <a16:creationId xmlns:a16="http://schemas.microsoft.com/office/drawing/2014/main" id="{00000000-0008-0000-0000-000085000000}"/>
                </a:ext>
              </a:extLst>
            </xdr:cNvPr>
            <xdr:cNvSpPr/>
          </xdr:nvSpPr>
          <xdr:spPr>
            <a:xfrm>
              <a:off x="28194020" y="1508190"/>
              <a:ext cx="1070590" cy="352928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T250_C</a:t>
              </a:r>
              <a:endParaRPr lang="zh-TW" altLang="en-US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135" name="矩形 134">
              <a:extLst>
                <a:ext uri="{FF2B5EF4-FFF2-40B4-BE49-F238E27FC236}">
                  <a16:creationId xmlns:a16="http://schemas.microsoft.com/office/drawing/2014/main" id="{00000000-0008-0000-0000-000087000000}"/>
                </a:ext>
              </a:extLst>
            </xdr:cNvPr>
            <xdr:cNvSpPr/>
          </xdr:nvSpPr>
          <xdr:spPr>
            <a:xfrm rot="18387862">
              <a:off x="26862289" y="1710527"/>
              <a:ext cx="965815" cy="385858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T250_D</a:t>
              </a:r>
              <a:endParaRPr lang="zh-TW" altLang="en-US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136" name="矩形 135">
              <a:extLst>
                <a:ext uri="{FF2B5EF4-FFF2-40B4-BE49-F238E27FC236}">
                  <a16:creationId xmlns:a16="http://schemas.microsoft.com/office/drawing/2014/main" id="{00000000-0008-0000-0000-000088000000}"/>
                </a:ext>
              </a:extLst>
            </xdr:cNvPr>
            <xdr:cNvSpPr/>
          </xdr:nvSpPr>
          <xdr:spPr>
            <a:xfrm>
              <a:off x="27693005" y="2971229"/>
              <a:ext cx="1066508" cy="346397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8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T250_E</a:t>
              </a:r>
              <a:endParaRPr lang="zh-TW" altLang="en-US" sz="1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</xdr:grpSp>
    <xdr:clientData/>
  </xdr:twoCellAnchor>
  <xdr:twoCellAnchor>
    <xdr:from>
      <xdr:col>25</xdr:col>
      <xdr:colOff>152400</xdr:colOff>
      <xdr:row>12</xdr:row>
      <xdr:rowOff>63990</xdr:rowOff>
    </xdr:from>
    <xdr:to>
      <xdr:col>25</xdr:col>
      <xdr:colOff>524547</xdr:colOff>
      <xdr:row>14</xdr:row>
      <xdr:rowOff>32123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4152685" y="1752113"/>
          <a:ext cx="372147" cy="35499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V5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25</xdr:col>
      <xdr:colOff>149469</xdr:colOff>
      <xdr:row>13</xdr:row>
      <xdr:rowOff>8305</xdr:rowOff>
    </xdr:from>
    <xdr:to>
      <xdr:col>25</xdr:col>
      <xdr:colOff>536271</xdr:colOff>
      <xdr:row>14</xdr:row>
      <xdr:rowOff>169869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14149754" y="1889859"/>
          <a:ext cx="386802" cy="35499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V4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25</xdr:col>
      <xdr:colOff>178777</xdr:colOff>
      <xdr:row>13</xdr:row>
      <xdr:rowOff>105021</xdr:rowOff>
    </xdr:from>
    <xdr:to>
      <xdr:col>25</xdr:col>
      <xdr:colOff>533339</xdr:colOff>
      <xdr:row>15</xdr:row>
      <xdr:rowOff>73155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14179062" y="1986575"/>
          <a:ext cx="354562" cy="35499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V3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25</xdr:col>
      <xdr:colOff>168551</xdr:colOff>
      <xdr:row>14</xdr:row>
      <xdr:rowOff>28821</xdr:rowOff>
    </xdr:from>
    <xdr:to>
      <xdr:col>25</xdr:col>
      <xdr:colOff>530468</xdr:colOff>
      <xdr:row>15</xdr:row>
      <xdr:rowOff>190386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4168836" y="2103806"/>
          <a:ext cx="361917" cy="35499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V2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25</xdr:col>
      <xdr:colOff>183205</xdr:colOff>
      <xdr:row>14</xdr:row>
      <xdr:rowOff>190013</xdr:rowOff>
    </xdr:from>
    <xdr:to>
      <xdr:col>25</xdr:col>
      <xdr:colOff>524606</xdr:colOff>
      <xdr:row>16</xdr:row>
      <xdr:rowOff>158147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4183490" y="2264998"/>
          <a:ext cx="341401" cy="35499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V1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29</xdr:col>
      <xdr:colOff>99088</xdr:colOff>
      <xdr:row>15</xdr:row>
      <xdr:rowOff>35759</xdr:rowOff>
    </xdr:from>
    <xdr:to>
      <xdr:col>29</xdr:col>
      <xdr:colOff>596348</xdr:colOff>
      <xdr:row>17</xdr:row>
      <xdr:rowOff>3892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6680871" y="2325072"/>
          <a:ext cx="497260" cy="35907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VV1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29</xdr:col>
      <xdr:colOff>92462</xdr:colOff>
      <xdr:row>14</xdr:row>
      <xdr:rowOff>108647</xdr:rowOff>
    </xdr:from>
    <xdr:to>
      <xdr:col>29</xdr:col>
      <xdr:colOff>589722</xdr:colOff>
      <xdr:row>16</xdr:row>
      <xdr:rowOff>76779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16674245" y="2202490"/>
          <a:ext cx="497260" cy="35907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VV2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29</xdr:col>
      <xdr:colOff>82523</xdr:colOff>
      <xdr:row>13</xdr:row>
      <xdr:rowOff>115272</xdr:rowOff>
    </xdr:from>
    <xdr:to>
      <xdr:col>29</xdr:col>
      <xdr:colOff>579783</xdr:colOff>
      <xdr:row>15</xdr:row>
      <xdr:rowOff>83405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16664306" y="2013646"/>
          <a:ext cx="497260" cy="35907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VV3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29</xdr:col>
      <xdr:colOff>75897</xdr:colOff>
      <xdr:row>12</xdr:row>
      <xdr:rowOff>95394</xdr:rowOff>
    </xdr:from>
    <xdr:to>
      <xdr:col>29</xdr:col>
      <xdr:colOff>573157</xdr:colOff>
      <xdr:row>14</xdr:row>
      <xdr:rowOff>63527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6657680" y="1798298"/>
          <a:ext cx="497260" cy="359072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VV4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28</xdr:col>
      <xdr:colOff>578769</xdr:colOff>
      <xdr:row>11</xdr:row>
      <xdr:rowOff>116086</xdr:rowOff>
    </xdr:from>
    <xdr:to>
      <xdr:col>29</xdr:col>
      <xdr:colOff>434818</xdr:colOff>
      <xdr:row>13</xdr:row>
      <xdr:rowOff>89934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6503277" y="1591654"/>
          <a:ext cx="495355" cy="354848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G1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16</xdr:col>
      <xdr:colOff>511059</xdr:colOff>
      <xdr:row>64</xdr:row>
      <xdr:rowOff>143222</xdr:rowOff>
    </xdr:from>
    <xdr:to>
      <xdr:col>34</xdr:col>
      <xdr:colOff>610496</xdr:colOff>
      <xdr:row>97</xdr:row>
      <xdr:rowOff>35328</xdr:rowOff>
    </xdr:to>
    <xdr:grpSp>
      <xdr:nvGrpSpPr>
        <xdr:cNvPr id="40" name="群組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pSpPr/>
      </xdr:nvGrpSpPr>
      <xdr:grpSpPr>
        <a:xfrm>
          <a:off x="20027512" y="12809567"/>
          <a:ext cx="11607270" cy="6728607"/>
          <a:chOff x="2235668" y="172283"/>
          <a:chExt cx="9201612" cy="6469899"/>
        </a:xfrm>
      </xdr:grpSpPr>
      <xdr:pic>
        <xdr:nvPicPr>
          <xdr:cNvPr id="41" name="圖片 40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/>
          <a:srcRect r="48458"/>
          <a:stretch/>
        </xdr:blipFill>
        <xdr:spPr>
          <a:xfrm>
            <a:off x="2235668" y="276918"/>
            <a:ext cx="3860332" cy="6304164"/>
          </a:xfrm>
          <a:prstGeom prst="rect">
            <a:avLst/>
          </a:prstGeom>
        </xdr:spPr>
      </xdr:pic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2781513" y="1324424"/>
            <a:ext cx="391762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43" name="矩形 42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2800351" y="2087385"/>
            <a:ext cx="364106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44" name="圖片 43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/>
          <a:srcRect l="56408" r="-2609"/>
          <a:stretch/>
        </xdr:blipFill>
        <xdr:spPr>
          <a:xfrm>
            <a:off x="6896100" y="172283"/>
            <a:ext cx="3456939" cy="6304164"/>
          </a:xfrm>
          <a:prstGeom prst="rect">
            <a:avLst/>
          </a:prstGeom>
        </xdr:spPr>
      </xdr:pic>
      <xdr:sp macro="" textlink="">
        <xdr:nvSpPr>
          <xdr:cNvPr id="45" name="矩形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SpPr/>
        </xdr:nvSpPr>
        <xdr:spPr>
          <a:xfrm>
            <a:off x="3103277" y="2225784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c1</a:t>
            </a:r>
            <a:endParaRPr lang="zh-TW" altLang="en-US" sz="1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SpPr/>
        </xdr:nvSpPr>
        <xdr:spPr>
          <a:xfrm>
            <a:off x="3371909" y="2252276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c2</a:t>
            </a:r>
            <a:endParaRPr lang="zh-TW" altLang="en-US" sz="1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47" name="矩形 46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SpPr/>
        </xdr:nvSpPr>
        <xdr:spPr>
          <a:xfrm>
            <a:off x="4252373" y="2301984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b</a:t>
            </a:r>
            <a:endParaRPr lang="zh-TW" altLang="en-US" sz="1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48" name="矩形 4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SpPr/>
        </xdr:nvSpPr>
        <xdr:spPr>
          <a:xfrm>
            <a:off x="3506209" y="3536424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/>
        </xdr:nvSpPr>
        <xdr:spPr>
          <a:xfrm>
            <a:off x="3795769" y="3728163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51" name="矩形 50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/>
        </xdr:nvSpPr>
        <xdr:spPr>
          <a:xfrm>
            <a:off x="3969250" y="4007974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e1</a:t>
            </a:r>
            <a:endParaRPr lang="zh-TW" altLang="en-US" sz="1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52" name="矩形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SpPr/>
        </xdr:nvSpPr>
        <xdr:spPr>
          <a:xfrm>
            <a:off x="2408024" y="3350170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f</a:t>
            </a:r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/>
        </xdr:nvSpPr>
        <xdr:spPr>
          <a:xfrm>
            <a:off x="2603906" y="3350170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f</a:t>
            </a:r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54" name="矩形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SpPr/>
        </xdr:nvSpPr>
        <xdr:spPr>
          <a:xfrm>
            <a:off x="2774689" y="3350170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f</a:t>
            </a:r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70" name="矩形 69">
            <a:extLst>
              <a:ext uri="{FF2B5EF4-FFF2-40B4-BE49-F238E27FC236}">
                <a16:creationId xmlns:a16="http://schemas.microsoft.com/office/drawing/2014/main" id="{00000000-0008-0000-0000-000046000000}"/>
              </a:ext>
            </a:extLst>
          </xdr:cNvPr>
          <xdr:cNvSpPr/>
        </xdr:nvSpPr>
        <xdr:spPr>
          <a:xfrm>
            <a:off x="2973486" y="3340754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f</a:t>
            </a:r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4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71" name="矩形 70">
            <a:extLst>
              <a:ext uri="{FF2B5EF4-FFF2-40B4-BE49-F238E27FC236}">
                <a16:creationId xmlns:a16="http://schemas.microsoft.com/office/drawing/2014/main" id="{00000000-0008-0000-0000-000047000000}"/>
              </a:ext>
            </a:extLst>
          </xdr:cNvPr>
          <xdr:cNvSpPr/>
        </xdr:nvSpPr>
        <xdr:spPr>
          <a:xfrm>
            <a:off x="2984239" y="3865261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72" name="矩形 71">
            <a:extLst>
              <a:ext uri="{FF2B5EF4-FFF2-40B4-BE49-F238E27FC236}">
                <a16:creationId xmlns:a16="http://schemas.microsoft.com/office/drawing/2014/main" id="{00000000-0008-0000-0000-000048000000}"/>
              </a:ext>
            </a:extLst>
          </xdr:cNvPr>
          <xdr:cNvSpPr/>
        </xdr:nvSpPr>
        <xdr:spPr>
          <a:xfrm>
            <a:off x="2984906" y="4081008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e3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74" name="矩形 73">
            <a:extLst>
              <a:ext uri="{FF2B5EF4-FFF2-40B4-BE49-F238E27FC236}">
                <a16:creationId xmlns:a16="http://schemas.microsoft.com/office/drawing/2014/main" id="{00000000-0008-0000-0000-00004A000000}"/>
              </a:ext>
            </a:extLst>
          </xdr:cNvPr>
          <xdr:cNvSpPr/>
        </xdr:nvSpPr>
        <xdr:spPr>
          <a:xfrm>
            <a:off x="2861894" y="4419420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g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75" name="矩形 74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SpPr/>
        </xdr:nvSpPr>
        <xdr:spPr>
          <a:xfrm>
            <a:off x="3614927" y="4232634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h1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77" name="矩形 76">
            <a:extLst>
              <a:ext uri="{FF2B5EF4-FFF2-40B4-BE49-F238E27FC236}">
                <a16:creationId xmlns:a16="http://schemas.microsoft.com/office/drawing/2014/main" id="{00000000-0008-0000-0000-00004D000000}"/>
              </a:ext>
            </a:extLst>
          </xdr:cNvPr>
          <xdr:cNvSpPr/>
        </xdr:nvSpPr>
        <xdr:spPr>
          <a:xfrm>
            <a:off x="4001951" y="4426110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h2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78" name="矩形 77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SpPr/>
        </xdr:nvSpPr>
        <xdr:spPr>
          <a:xfrm>
            <a:off x="3003956" y="5116773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e4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79" name="矩形 78">
            <a:extLst>
              <a:ext uri="{FF2B5EF4-FFF2-40B4-BE49-F238E27FC236}">
                <a16:creationId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3395719" y="4611159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j1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80" name="矩形 79">
            <a:extLst>
              <a:ext uri="{FF2B5EF4-FFF2-40B4-BE49-F238E27FC236}">
                <a16:creationId xmlns:a16="http://schemas.microsoft.com/office/drawing/2014/main" id="{00000000-0008-0000-0000-000050000000}"/>
              </a:ext>
            </a:extLst>
          </xdr:cNvPr>
          <xdr:cNvSpPr/>
        </xdr:nvSpPr>
        <xdr:spPr>
          <a:xfrm>
            <a:off x="3387432" y="4887349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j2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84" name="矩形 83">
            <a:extLst>
              <a:ext uri="{FF2B5EF4-FFF2-40B4-BE49-F238E27FC236}">
                <a16:creationId xmlns:a16="http://schemas.microsoft.com/office/drawing/2014/main" id="{00000000-0008-0000-0000-000054000000}"/>
              </a:ext>
            </a:extLst>
          </xdr:cNvPr>
          <xdr:cNvSpPr/>
        </xdr:nvSpPr>
        <xdr:spPr>
          <a:xfrm>
            <a:off x="3365249" y="518656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90" name="矩形 89">
            <a:extLst>
              <a:ext uri="{FF2B5EF4-FFF2-40B4-BE49-F238E27FC236}">
                <a16:creationId xmlns:a16="http://schemas.microsoft.com/office/drawing/2014/main" id="{00000000-0008-0000-0000-00005A000000}"/>
              </a:ext>
            </a:extLst>
          </xdr:cNvPr>
          <xdr:cNvSpPr/>
        </xdr:nvSpPr>
        <xdr:spPr>
          <a:xfrm>
            <a:off x="3773790" y="5189537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93" name="矩形 92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SpPr/>
        </xdr:nvSpPr>
        <xdr:spPr>
          <a:xfrm>
            <a:off x="4220917" y="518656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k3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99" name="矩形 98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SpPr/>
        </xdr:nvSpPr>
        <xdr:spPr>
          <a:xfrm>
            <a:off x="4731456" y="518656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k4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00" name="矩形 99">
            <a:extLst>
              <a:ext uri="{FF2B5EF4-FFF2-40B4-BE49-F238E27FC236}">
                <a16:creationId xmlns:a16="http://schemas.microsoft.com/office/drawing/2014/main" id="{00000000-0008-0000-0000-000064000000}"/>
              </a:ext>
            </a:extLst>
          </xdr:cNvPr>
          <xdr:cNvSpPr/>
        </xdr:nvSpPr>
        <xdr:spPr>
          <a:xfrm>
            <a:off x="5099252" y="518656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k5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02" name="矩形 101">
            <a:extLst>
              <a:ext uri="{FF2B5EF4-FFF2-40B4-BE49-F238E27FC236}">
                <a16:creationId xmlns:a16="http://schemas.microsoft.com/office/drawing/2014/main" id="{00000000-0008-0000-0000-000066000000}"/>
              </a:ext>
            </a:extLst>
          </xdr:cNvPr>
          <xdr:cNvSpPr/>
        </xdr:nvSpPr>
        <xdr:spPr>
          <a:xfrm>
            <a:off x="5407862" y="473041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j3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03" name="矩形 102">
            <a:extLst>
              <a:ext uri="{FF2B5EF4-FFF2-40B4-BE49-F238E27FC236}">
                <a16:creationId xmlns:a16="http://schemas.microsoft.com/office/drawing/2014/main" id="{00000000-0008-0000-0000-000067000000}"/>
              </a:ext>
            </a:extLst>
          </xdr:cNvPr>
          <xdr:cNvSpPr/>
        </xdr:nvSpPr>
        <xdr:spPr>
          <a:xfrm>
            <a:off x="4469451" y="464083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</a:t>
            </a:r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18" name="矩形 117">
            <a:extLst>
              <a:ext uri="{FF2B5EF4-FFF2-40B4-BE49-F238E27FC236}">
                <a16:creationId xmlns:a16="http://schemas.microsoft.com/office/drawing/2014/main" id="{00000000-0008-0000-0000-000076000000}"/>
              </a:ext>
            </a:extLst>
          </xdr:cNvPr>
          <xdr:cNvSpPr/>
        </xdr:nvSpPr>
        <xdr:spPr>
          <a:xfrm>
            <a:off x="4641857" y="464083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</a:t>
            </a:r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19" name="矩形 118">
            <a:extLst>
              <a:ext uri="{FF2B5EF4-FFF2-40B4-BE49-F238E27FC236}">
                <a16:creationId xmlns:a16="http://schemas.microsoft.com/office/drawing/2014/main" id="{00000000-0008-0000-0000-000077000000}"/>
              </a:ext>
            </a:extLst>
          </xdr:cNvPr>
          <xdr:cNvSpPr/>
        </xdr:nvSpPr>
        <xdr:spPr>
          <a:xfrm>
            <a:off x="4825274" y="464083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</a:t>
            </a:r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24" name="矩形 123">
            <a:extLst>
              <a:ext uri="{FF2B5EF4-FFF2-40B4-BE49-F238E27FC236}">
                <a16:creationId xmlns:a16="http://schemas.microsoft.com/office/drawing/2014/main" id="{00000000-0008-0000-0000-00007C000000}"/>
              </a:ext>
            </a:extLst>
          </xdr:cNvPr>
          <xdr:cNvSpPr/>
        </xdr:nvSpPr>
        <xdr:spPr>
          <a:xfrm>
            <a:off x="7061402" y="276918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25" name="矩形 124">
            <a:extLst>
              <a:ext uri="{FF2B5EF4-FFF2-40B4-BE49-F238E27FC236}">
                <a16:creationId xmlns:a16="http://schemas.microsoft.com/office/drawing/2014/main" id="{00000000-0008-0000-0000-00007D000000}"/>
              </a:ext>
            </a:extLst>
          </xdr:cNvPr>
          <xdr:cNvSpPr/>
        </xdr:nvSpPr>
        <xdr:spPr>
          <a:xfrm>
            <a:off x="7389062" y="276918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o1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id="{00000000-0008-0000-0000-00008B000000}"/>
              </a:ext>
            </a:extLst>
          </xdr:cNvPr>
          <xdr:cNvSpPr/>
        </xdr:nvSpPr>
        <xdr:spPr>
          <a:xfrm>
            <a:off x="7584943" y="276918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o2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42" name="矩形 141">
            <a:extLst>
              <a:ext uri="{FF2B5EF4-FFF2-40B4-BE49-F238E27FC236}">
                <a16:creationId xmlns:a16="http://schemas.microsoft.com/office/drawing/2014/main" id="{00000000-0008-0000-0000-00008E000000}"/>
              </a:ext>
            </a:extLst>
          </xdr:cNvPr>
          <xdr:cNvSpPr/>
        </xdr:nvSpPr>
        <xdr:spPr>
          <a:xfrm>
            <a:off x="6637588" y="660396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n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id="{00000000-0008-0000-0000-00008F000000}"/>
              </a:ext>
            </a:extLst>
          </xdr:cNvPr>
          <xdr:cNvSpPr/>
        </xdr:nvSpPr>
        <xdr:spPr>
          <a:xfrm>
            <a:off x="6700218" y="1597656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id="{00000000-0008-0000-0000-000090000000}"/>
              </a:ext>
            </a:extLst>
          </xdr:cNvPr>
          <xdr:cNvSpPr/>
        </xdr:nvSpPr>
        <xdr:spPr>
          <a:xfrm>
            <a:off x="7061403" y="991866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45" name="矩形 144">
            <a:extLst>
              <a:ext uri="{FF2B5EF4-FFF2-40B4-BE49-F238E27FC236}">
                <a16:creationId xmlns:a16="http://schemas.microsoft.com/office/drawing/2014/main" id="{00000000-0008-0000-0000-000091000000}"/>
              </a:ext>
            </a:extLst>
          </xdr:cNvPr>
          <xdr:cNvSpPr/>
        </xdr:nvSpPr>
        <xdr:spPr>
          <a:xfrm>
            <a:off x="7377633" y="919476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id="{00000000-0008-0000-0000-000092000000}"/>
              </a:ext>
            </a:extLst>
          </xdr:cNvPr>
          <xdr:cNvSpPr/>
        </xdr:nvSpPr>
        <xdr:spPr>
          <a:xfrm>
            <a:off x="7530033" y="919476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47" name="矩形 146">
            <a:extLst>
              <a:ext uri="{FF2B5EF4-FFF2-40B4-BE49-F238E27FC236}">
                <a16:creationId xmlns:a16="http://schemas.microsoft.com/office/drawing/2014/main" id="{00000000-0008-0000-0000-000093000000}"/>
              </a:ext>
            </a:extLst>
          </xdr:cNvPr>
          <xdr:cNvSpPr/>
        </xdr:nvSpPr>
        <xdr:spPr>
          <a:xfrm>
            <a:off x="7682433" y="915666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r3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id="{00000000-0008-0000-0000-000094000000}"/>
              </a:ext>
            </a:extLst>
          </xdr:cNvPr>
          <xdr:cNvSpPr/>
        </xdr:nvSpPr>
        <xdr:spPr>
          <a:xfrm>
            <a:off x="7785303" y="1174746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r4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49" name="矩形 148">
            <a:extLst>
              <a:ext uri="{FF2B5EF4-FFF2-40B4-BE49-F238E27FC236}">
                <a16:creationId xmlns:a16="http://schemas.microsoft.com/office/drawing/2014/main" id="{00000000-0008-0000-0000-000095000000}"/>
              </a:ext>
            </a:extLst>
          </xdr:cNvPr>
          <xdr:cNvSpPr/>
        </xdr:nvSpPr>
        <xdr:spPr>
          <a:xfrm>
            <a:off x="9252153" y="633726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id="{00000000-0008-0000-0000-000096000000}"/>
              </a:ext>
            </a:extLst>
          </xdr:cNvPr>
          <xdr:cNvSpPr/>
        </xdr:nvSpPr>
        <xdr:spPr>
          <a:xfrm>
            <a:off x="9766503" y="1029966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51" name="矩形 150">
            <a:extLst>
              <a:ext uri="{FF2B5EF4-FFF2-40B4-BE49-F238E27FC236}">
                <a16:creationId xmlns:a16="http://schemas.microsoft.com/office/drawing/2014/main" id="{00000000-0008-0000-0000-000097000000}"/>
              </a:ext>
            </a:extLst>
          </xdr:cNvPr>
          <xdr:cNvSpPr/>
        </xdr:nvSpPr>
        <xdr:spPr>
          <a:xfrm>
            <a:off x="8170919" y="1621755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u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52" name="矩形 151">
            <a:extLst>
              <a:ext uri="{FF2B5EF4-FFF2-40B4-BE49-F238E27FC236}">
                <a16:creationId xmlns:a16="http://schemas.microsoft.com/office/drawing/2014/main" id="{00000000-0008-0000-0000-000098000000}"/>
              </a:ext>
            </a:extLst>
          </xdr:cNvPr>
          <xdr:cNvSpPr/>
        </xdr:nvSpPr>
        <xdr:spPr>
          <a:xfrm>
            <a:off x="7584943" y="2279124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v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id="{00000000-0008-0000-0000-000099000000}"/>
              </a:ext>
            </a:extLst>
          </xdr:cNvPr>
          <xdr:cNvSpPr/>
        </xdr:nvSpPr>
        <xdr:spPr>
          <a:xfrm>
            <a:off x="7934796" y="2512525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w1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54" name="矩形 153">
            <a:extLst>
              <a:ext uri="{FF2B5EF4-FFF2-40B4-BE49-F238E27FC236}">
                <a16:creationId xmlns:a16="http://schemas.microsoft.com/office/drawing/2014/main" id="{00000000-0008-0000-0000-00009A000000}"/>
              </a:ext>
            </a:extLst>
          </xdr:cNvPr>
          <xdr:cNvSpPr/>
        </xdr:nvSpPr>
        <xdr:spPr>
          <a:xfrm>
            <a:off x="8151909" y="2511937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w2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55" name="矩形 154">
            <a:extLst>
              <a:ext uri="{FF2B5EF4-FFF2-40B4-BE49-F238E27FC236}">
                <a16:creationId xmlns:a16="http://schemas.microsoft.com/office/drawing/2014/main" id="{00000000-0008-0000-0000-00009B000000}"/>
              </a:ext>
            </a:extLst>
          </xdr:cNvPr>
          <xdr:cNvSpPr/>
        </xdr:nvSpPr>
        <xdr:spPr>
          <a:xfrm>
            <a:off x="8373149" y="2510761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w3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56" name="矩形 155">
            <a:extLst>
              <a:ext uri="{FF2B5EF4-FFF2-40B4-BE49-F238E27FC236}">
                <a16:creationId xmlns:a16="http://schemas.microsoft.com/office/drawing/2014/main" id="{00000000-0008-0000-0000-00009C000000}"/>
              </a:ext>
            </a:extLst>
          </xdr:cNvPr>
          <xdr:cNvSpPr/>
        </xdr:nvSpPr>
        <xdr:spPr>
          <a:xfrm>
            <a:off x="7854989" y="2819371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w4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57" name="矩形 156">
            <a:extLst>
              <a:ext uri="{FF2B5EF4-FFF2-40B4-BE49-F238E27FC236}">
                <a16:creationId xmlns:a16="http://schemas.microsoft.com/office/drawing/2014/main" id="{00000000-0008-0000-0000-00009D000000}"/>
              </a:ext>
            </a:extLst>
          </xdr:cNvPr>
          <xdr:cNvSpPr/>
        </xdr:nvSpPr>
        <xdr:spPr>
          <a:xfrm>
            <a:off x="8386288" y="3011110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x1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58" name="矩形 157">
            <a:extLst>
              <a:ext uri="{FF2B5EF4-FFF2-40B4-BE49-F238E27FC236}">
                <a16:creationId xmlns:a16="http://schemas.microsoft.com/office/drawing/2014/main" id="{00000000-0008-0000-0000-00009E000000}"/>
              </a:ext>
            </a:extLst>
          </xdr:cNvPr>
          <xdr:cNvSpPr/>
        </xdr:nvSpPr>
        <xdr:spPr>
          <a:xfrm>
            <a:off x="8386288" y="367352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x2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59" name="矩形 158">
            <a:extLst>
              <a:ext uri="{FF2B5EF4-FFF2-40B4-BE49-F238E27FC236}">
                <a16:creationId xmlns:a16="http://schemas.microsoft.com/office/drawing/2014/main" id="{00000000-0008-0000-0000-00009F000000}"/>
              </a:ext>
            </a:extLst>
          </xdr:cNvPr>
          <xdr:cNvSpPr/>
        </xdr:nvSpPr>
        <xdr:spPr>
          <a:xfrm>
            <a:off x="9046852" y="274007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y1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60" name="矩形 159">
            <a:extLst>
              <a:ext uri="{FF2B5EF4-FFF2-40B4-BE49-F238E27FC236}">
                <a16:creationId xmlns:a16="http://schemas.microsoft.com/office/drawing/2014/main" id="{00000000-0008-0000-0000-0000A0000000}"/>
              </a:ext>
            </a:extLst>
          </xdr:cNvPr>
          <xdr:cNvSpPr/>
        </xdr:nvSpPr>
        <xdr:spPr>
          <a:xfrm>
            <a:off x="8917601" y="3441526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y</a:t>
            </a:r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61" name="矩形 160">
            <a:extLst>
              <a:ext uri="{FF2B5EF4-FFF2-40B4-BE49-F238E27FC236}">
                <a16:creationId xmlns:a16="http://schemas.microsoft.com/office/drawing/2014/main" id="{00000000-0008-0000-0000-0000A1000000}"/>
              </a:ext>
            </a:extLst>
          </xdr:cNvPr>
          <xdr:cNvSpPr/>
        </xdr:nvSpPr>
        <xdr:spPr>
          <a:xfrm>
            <a:off x="8938343" y="4695610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y3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62" name="矩形 161">
            <a:extLst>
              <a:ext uri="{FF2B5EF4-FFF2-40B4-BE49-F238E27FC236}">
                <a16:creationId xmlns:a16="http://schemas.microsoft.com/office/drawing/2014/main" id="{00000000-0008-0000-0000-0000A2000000}"/>
              </a:ext>
            </a:extLst>
          </xdr:cNvPr>
          <xdr:cNvSpPr/>
        </xdr:nvSpPr>
        <xdr:spPr>
          <a:xfrm>
            <a:off x="9056271" y="367352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z1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63" name="矩形 162">
            <a:extLst>
              <a:ext uri="{FF2B5EF4-FFF2-40B4-BE49-F238E27FC236}">
                <a16:creationId xmlns:a16="http://schemas.microsoft.com/office/drawing/2014/main" id="{00000000-0008-0000-0000-0000A3000000}"/>
              </a:ext>
            </a:extLst>
          </xdr:cNvPr>
          <xdr:cNvSpPr/>
        </xdr:nvSpPr>
        <xdr:spPr>
          <a:xfrm>
            <a:off x="9242961" y="367352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z2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64" name="矩形 163">
            <a:extLst>
              <a:ext uri="{FF2B5EF4-FFF2-40B4-BE49-F238E27FC236}">
                <a16:creationId xmlns:a16="http://schemas.microsoft.com/office/drawing/2014/main" id="{00000000-0008-0000-0000-0000A4000000}"/>
              </a:ext>
            </a:extLst>
          </xdr:cNvPr>
          <xdr:cNvSpPr/>
        </xdr:nvSpPr>
        <xdr:spPr>
          <a:xfrm>
            <a:off x="9406791" y="367352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z3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65" name="矩形 164">
            <a:extLst>
              <a:ext uri="{FF2B5EF4-FFF2-40B4-BE49-F238E27FC236}">
                <a16:creationId xmlns:a16="http://schemas.microsoft.com/office/drawing/2014/main" id="{00000000-0008-0000-0000-0000A5000000}"/>
              </a:ext>
            </a:extLst>
          </xdr:cNvPr>
          <xdr:cNvSpPr/>
        </xdr:nvSpPr>
        <xdr:spPr>
          <a:xfrm>
            <a:off x="9109611" y="3982132"/>
            <a:ext cx="391763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z4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66" name="矩形 165">
            <a:extLst>
              <a:ext uri="{FF2B5EF4-FFF2-40B4-BE49-F238E27FC236}">
                <a16:creationId xmlns:a16="http://schemas.microsoft.com/office/drawing/2014/main" id="{00000000-0008-0000-0000-0000A6000000}"/>
              </a:ext>
            </a:extLst>
          </xdr:cNvPr>
          <xdr:cNvSpPr/>
        </xdr:nvSpPr>
        <xdr:spPr>
          <a:xfrm>
            <a:off x="6491710" y="5821529"/>
            <a:ext cx="471016" cy="35420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aa1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id="{00000000-0008-0000-0000-0000A7000000}"/>
              </a:ext>
            </a:extLst>
          </xdr:cNvPr>
          <xdr:cNvSpPr/>
        </xdr:nvSpPr>
        <xdr:spPr>
          <a:xfrm>
            <a:off x="7036204" y="6258704"/>
            <a:ext cx="445771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bb1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68" name="矩形 167">
            <a:extLst>
              <a:ext uri="{FF2B5EF4-FFF2-40B4-BE49-F238E27FC236}">
                <a16:creationId xmlns:a16="http://schemas.microsoft.com/office/drawing/2014/main" id="{00000000-0008-0000-0000-0000A8000000}"/>
              </a:ext>
            </a:extLst>
          </xdr:cNvPr>
          <xdr:cNvSpPr/>
        </xdr:nvSpPr>
        <xdr:spPr>
          <a:xfrm>
            <a:off x="8401683" y="6258704"/>
            <a:ext cx="445771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bb2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69" name="矩形 168">
            <a:extLst>
              <a:ext uri="{FF2B5EF4-FFF2-40B4-BE49-F238E27FC236}">
                <a16:creationId xmlns:a16="http://schemas.microsoft.com/office/drawing/2014/main" id="{00000000-0008-0000-0000-0000A9000000}"/>
              </a:ext>
            </a:extLst>
          </xdr:cNvPr>
          <xdr:cNvSpPr/>
        </xdr:nvSpPr>
        <xdr:spPr>
          <a:xfrm>
            <a:off x="10016149" y="4832571"/>
            <a:ext cx="445771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cc</a:t>
            </a:r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70" name="矩形 169">
            <a:extLst>
              <a:ext uri="{FF2B5EF4-FFF2-40B4-BE49-F238E27FC236}">
                <a16:creationId xmlns:a16="http://schemas.microsoft.com/office/drawing/2014/main" id="{00000000-0008-0000-0000-0000AA000000}"/>
              </a:ext>
            </a:extLst>
          </xdr:cNvPr>
          <xdr:cNvSpPr/>
        </xdr:nvSpPr>
        <xdr:spPr>
          <a:xfrm>
            <a:off x="9976603" y="3443967"/>
            <a:ext cx="445771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cc2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71" name="矩形 170">
            <a:extLst>
              <a:ext uri="{FF2B5EF4-FFF2-40B4-BE49-F238E27FC236}">
                <a16:creationId xmlns:a16="http://schemas.microsoft.com/office/drawing/2014/main" id="{00000000-0008-0000-0000-0000AB000000}"/>
              </a:ext>
            </a:extLst>
          </xdr:cNvPr>
          <xdr:cNvSpPr/>
        </xdr:nvSpPr>
        <xdr:spPr>
          <a:xfrm>
            <a:off x="9291169" y="3049114"/>
            <a:ext cx="445771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dd1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72" name="矩形 171">
            <a:extLst>
              <a:ext uri="{FF2B5EF4-FFF2-40B4-BE49-F238E27FC236}">
                <a16:creationId xmlns:a16="http://schemas.microsoft.com/office/drawing/2014/main" id="{00000000-0008-0000-0000-0000AC000000}"/>
              </a:ext>
            </a:extLst>
          </xdr:cNvPr>
          <xdr:cNvSpPr/>
        </xdr:nvSpPr>
        <xdr:spPr>
          <a:xfrm>
            <a:off x="8515518" y="3233123"/>
            <a:ext cx="445771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dd2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173" name="圖片 172">
            <a:extLst>
              <a:ext uri="{FF2B5EF4-FFF2-40B4-BE49-F238E27FC236}">
                <a16:creationId xmlns:a16="http://schemas.microsoft.com/office/drawing/2014/main" id="{00000000-0008-0000-0000-0000A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0152230" y="3746111"/>
            <a:ext cx="1285050" cy="328403"/>
          </a:xfrm>
          <a:prstGeom prst="rect">
            <a:avLst/>
          </a:prstGeom>
        </xdr:spPr>
      </xdr:pic>
      <xdr:sp macro="" textlink="">
        <xdr:nvSpPr>
          <xdr:cNvPr id="174" name="矩形 173">
            <a:extLst>
              <a:ext uri="{FF2B5EF4-FFF2-40B4-BE49-F238E27FC236}">
                <a16:creationId xmlns:a16="http://schemas.microsoft.com/office/drawing/2014/main" id="{00000000-0008-0000-0000-0000AE000000}"/>
              </a:ext>
            </a:extLst>
          </xdr:cNvPr>
          <xdr:cNvSpPr/>
        </xdr:nvSpPr>
        <xdr:spPr>
          <a:xfrm>
            <a:off x="10062694" y="3673522"/>
            <a:ext cx="445771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ee1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75" name="矩形 174">
            <a:extLst>
              <a:ext uri="{FF2B5EF4-FFF2-40B4-BE49-F238E27FC236}">
                <a16:creationId xmlns:a16="http://schemas.microsoft.com/office/drawing/2014/main" id="{00000000-0008-0000-0000-0000AF000000}"/>
              </a:ext>
            </a:extLst>
          </xdr:cNvPr>
          <xdr:cNvSpPr/>
        </xdr:nvSpPr>
        <xdr:spPr>
          <a:xfrm>
            <a:off x="10215094" y="3944032"/>
            <a:ext cx="445771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ee2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id="{00000000-0008-0000-0000-0000B0000000}"/>
              </a:ext>
            </a:extLst>
          </xdr:cNvPr>
          <xdr:cNvSpPr/>
        </xdr:nvSpPr>
        <xdr:spPr>
          <a:xfrm>
            <a:off x="10439884" y="3681142"/>
            <a:ext cx="445771" cy="38347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ee3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28</xdr:col>
      <xdr:colOff>603621</xdr:colOff>
      <xdr:row>7</xdr:row>
      <xdr:rowOff>179326</xdr:rowOff>
    </xdr:from>
    <xdr:to>
      <xdr:col>29</xdr:col>
      <xdr:colOff>457765</xdr:colOff>
      <xdr:row>9</xdr:row>
      <xdr:rowOff>160794</xdr:rowOff>
    </xdr:to>
    <xdr:sp macro="" textlink="">
      <xdr:nvSpPr>
        <xdr:cNvPr id="184" name="矩形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/>
      </xdr:nvSpPr>
      <xdr:spPr>
        <a:xfrm>
          <a:off x="16480811" y="895343"/>
          <a:ext cx="491333" cy="362468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AA1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29</xdr:col>
      <xdr:colOff>315640</xdr:colOff>
      <xdr:row>7</xdr:row>
      <xdr:rowOff>181231</xdr:rowOff>
    </xdr:from>
    <xdr:to>
      <xdr:col>30</xdr:col>
      <xdr:colOff>164068</xdr:colOff>
      <xdr:row>9</xdr:row>
      <xdr:rowOff>162699</xdr:rowOff>
    </xdr:to>
    <xdr:sp macro="" textlink="">
      <xdr:nvSpPr>
        <xdr:cNvPr id="185" name="矩形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/>
      </xdr:nvSpPr>
      <xdr:spPr>
        <a:xfrm>
          <a:off x="16830019" y="897248"/>
          <a:ext cx="485618" cy="362468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AA2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20</xdr:col>
      <xdr:colOff>383931</xdr:colOff>
      <xdr:row>126</xdr:row>
      <xdr:rowOff>146539</xdr:rowOff>
    </xdr:from>
    <xdr:to>
      <xdr:col>21</xdr:col>
      <xdr:colOff>134131</xdr:colOff>
      <xdr:row>128</xdr:row>
      <xdr:rowOff>148644</xdr:rowOff>
    </xdr:to>
    <xdr:sp macro="" textlink="">
      <xdr:nvSpPr>
        <xdr:cNvPr id="190" name="矩形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/>
      </xdr:nvSpPr>
      <xdr:spPr>
        <a:xfrm>
          <a:off x="15662031" y="24806031"/>
          <a:ext cx="389108" cy="38896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o3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20</xdr:col>
      <xdr:colOff>578485</xdr:colOff>
      <xdr:row>126</xdr:row>
      <xdr:rowOff>146539</xdr:rowOff>
    </xdr:from>
    <xdr:to>
      <xdr:col>21</xdr:col>
      <xdr:colOff>328685</xdr:colOff>
      <xdr:row>128</xdr:row>
      <xdr:rowOff>148644</xdr:rowOff>
    </xdr:to>
    <xdr:sp macro="" textlink="">
      <xdr:nvSpPr>
        <xdr:cNvPr id="191" name="矩形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/>
      </xdr:nvSpPr>
      <xdr:spPr>
        <a:xfrm>
          <a:off x="15856585" y="24806031"/>
          <a:ext cx="389108" cy="38896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o4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29</xdr:col>
      <xdr:colOff>557855</xdr:colOff>
      <xdr:row>8</xdr:row>
      <xdr:rowOff>162957</xdr:rowOff>
    </xdr:from>
    <xdr:to>
      <xdr:col>30</xdr:col>
      <xdr:colOff>406283</xdr:colOff>
      <xdr:row>10</xdr:row>
      <xdr:rowOff>144424</xdr:rowOff>
    </xdr:to>
    <xdr:sp macro="" textlink="">
      <xdr:nvSpPr>
        <xdr:cNvPr id="188" name="矩形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/>
      </xdr:nvSpPr>
      <xdr:spPr>
        <a:xfrm>
          <a:off x="17114037" y="1084284"/>
          <a:ext cx="485737" cy="36939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BB</a:t>
          </a:r>
          <a:endParaRPr lang="zh-TW" altLang="en-US" sz="11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35</xdr:col>
      <xdr:colOff>304801</xdr:colOff>
      <xdr:row>70</xdr:row>
      <xdr:rowOff>160366</xdr:rowOff>
    </xdr:from>
    <xdr:to>
      <xdr:col>52</xdr:col>
      <xdr:colOff>229019</xdr:colOff>
      <xdr:row>96</xdr:row>
      <xdr:rowOff>36397</xdr:rowOff>
    </xdr:to>
    <xdr:grpSp>
      <xdr:nvGrpSpPr>
        <xdr:cNvPr id="15" name="群組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pSpPr/>
      </xdr:nvGrpSpPr>
      <xdr:grpSpPr>
        <a:xfrm>
          <a:off x="31968622" y="14000735"/>
          <a:ext cx="10796326" cy="5330591"/>
          <a:chOff x="25496521" y="13906846"/>
          <a:chExt cx="10805578" cy="5423391"/>
        </a:xfrm>
      </xdr:grpSpPr>
      <xdr:pic>
        <xdr:nvPicPr>
          <xdr:cNvPr id="189" name="圖片 188">
            <a:extLst>
              <a:ext uri="{FF2B5EF4-FFF2-40B4-BE49-F238E27FC236}">
                <a16:creationId xmlns:a16="http://schemas.microsoft.com/office/drawing/2014/main" id="{00000000-0008-0000-0000-0000B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5496521" y="13906846"/>
            <a:ext cx="7204016" cy="5161301"/>
          </a:xfrm>
          <a:prstGeom prst="rect">
            <a:avLst/>
          </a:prstGeom>
        </xdr:spPr>
      </xdr:pic>
      <xdr:sp macro="" textlink="">
        <xdr:nvSpPr>
          <xdr:cNvPr id="192" name="矩形 191">
            <a:extLst>
              <a:ext uri="{FF2B5EF4-FFF2-40B4-BE49-F238E27FC236}">
                <a16:creationId xmlns:a16="http://schemas.microsoft.com/office/drawing/2014/main" id="{00000000-0008-0000-0000-0000C0000000}"/>
              </a:ext>
            </a:extLst>
          </xdr:cNvPr>
          <xdr:cNvSpPr/>
        </xdr:nvSpPr>
        <xdr:spPr>
          <a:xfrm>
            <a:off x="28017874" y="18507422"/>
            <a:ext cx="390858" cy="392447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k6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95" name="矩形 194">
            <a:extLst>
              <a:ext uri="{FF2B5EF4-FFF2-40B4-BE49-F238E27FC236}">
                <a16:creationId xmlns:a16="http://schemas.microsoft.com/office/drawing/2014/main" id="{00000000-0008-0000-0000-0000C3000000}"/>
              </a:ext>
            </a:extLst>
          </xdr:cNvPr>
          <xdr:cNvSpPr/>
        </xdr:nvSpPr>
        <xdr:spPr>
          <a:xfrm>
            <a:off x="29505852" y="14837353"/>
            <a:ext cx="390858" cy="52960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q1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196" name="矩形 195">
            <a:extLst>
              <a:ext uri="{FF2B5EF4-FFF2-40B4-BE49-F238E27FC236}">
                <a16:creationId xmlns:a16="http://schemas.microsoft.com/office/drawing/2014/main" id="{00000000-0008-0000-0000-0000C4000000}"/>
              </a:ext>
            </a:extLst>
          </xdr:cNvPr>
          <xdr:cNvSpPr/>
        </xdr:nvSpPr>
        <xdr:spPr>
          <a:xfrm>
            <a:off x="29834205" y="14844279"/>
            <a:ext cx="390858" cy="529608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20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q2</a:t>
            </a:r>
            <a:endParaRPr lang="zh-TW" altLang="en-US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197" name="圖片 196">
            <a:extLst>
              <a:ext uri="{FF2B5EF4-FFF2-40B4-BE49-F238E27FC236}">
                <a16:creationId xmlns:a16="http://schemas.microsoft.com/office/drawing/2014/main" id="{00000000-0008-0000-00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32669017" y="13909964"/>
            <a:ext cx="3633082" cy="5420273"/>
          </a:xfrm>
          <a:prstGeom prst="rect">
            <a:avLst/>
          </a:prstGeom>
        </xdr:spPr>
      </xdr:pic>
    </xdr:grpSp>
    <xdr:clientData/>
  </xdr:twoCellAnchor>
  <xdr:twoCellAnchor>
    <xdr:from>
      <xdr:col>39</xdr:col>
      <xdr:colOff>168853</xdr:colOff>
      <xdr:row>72</xdr:row>
      <xdr:rowOff>6061</xdr:rowOff>
    </xdr:from>
    <xdr:to>
      <xdr:col>39</xdr:col>
      <xdr:colOff>556940</xdr:colOff>
      <xdr:row>74</xdr:row>
      <xdr:rowOff>2269</xdr:rowOff>
    </xdr:to>
    <xdr:sp macro="" textlink="">
      <xdr:nvSpPr>
        <xdr:cNvPr id="198" name="矩形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/>
      </xdr:nvSpPr>
      <xdr:spPr>
        <a:xfrm>
          <a:off x="27559289" y="14269316"/>
          <a:ext cx="388087" cy="38413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q1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39</xdr:col>
      <xdr:colOff>404381</xdr:colOff>
      <xdr:row>71</xdr:row>
      <xdr:rowOff>193097</xdr:rowOff>
    </xdr:from>
    <xdr:to>
      <xdr:col>40</xdr:col>
      <xdr:colOff>155159</xdr:colOff>
      <xdr:row>73</xdr:row>
      <xdr:rowOff>189305</xdr:rowOff>
    </xdr:to>
    <xdr:sp macro="" textlink="">
      <xdr:nvSpPr>
        <xdr:cNvPr id="199" name="矩形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/>
      </xdr:nvSpPr>
      <xdr:spPr>
        <a:xfrm>
          <a:off x="27794817" y="14262388"/>
          <a:ext cx="388087" cy="38413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q2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40</xdr:col>
      <xdr:colOff>37235</xdr:colOff>
      <xdr:row>71</xdr:row>
      <xdr:rowOff>193097</xdr:rowOff>
    </xdr:from>
    <xdr:to>
      <xdr:col>40</xdr:col>
      <xdr:colOff>425322</xdr:colOff>
      <xdr:row>73</xdr:row>
      <xdr:rowOff>189305</xdr:rowOff>
    </xdr:to>
    <xdr:sp macro="" textlink="">
      <xdr:nvSpPr>
        <xdr:cNvPr id="200" name="矩形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/>
      </xdr:nvSpPr>
      <xdr:spPr>
        <a:xfrm>
          <a:off x="28064980" y="14262388"/>
          <a:ext cx="388087" cy="38413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q3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43</xdr:col>
      <xdr:colOff>148071</xdr:colOff>
      <xdr:row>92</xdr:row>
      <xdr:rowOff>54553</xdr:rowOff>
    </xdr:from>
    <xdr:to>
      <xdr:col>43</xdr:col>
      <xdr:colOff>614668</xdr:colOff>
      <xdr:row>94</xdr:row>
      <xdr:rowOff>21440</xdr:rowOff>
    </xdr:to>
    <xdr:sp macro="" textlink="">
      <xdr:nvSpPr>
        <xdr:cNvPr id="201" name="矩形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/>
      </xdr:nvSpPr>
      <xdr:spPr>
        <a:xfrm>
          <a:off x="30087744" y="18197080"/>
          <a:ext cx="466597" cy="3548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aa2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42</xdr:col>
      <xdr:colOff>456217</xdr:colOff>
      <xdr:row>81</xdr:row>
      <xdr:rowOff>6062</xdr:rowOff>
    </xdr:from>
    <xdr:to>
      <xdr:col>43</xdr:col>
      <xdr:colOff>206995</xdr:colOff>
      <xdr:row>83</xdr:row>
      <xdr:rowOff>2269</xdr:rowOff>
    </xdr:to>
    <xdr:sp macro="" textlink="">
      <xdr:nvSpPr>
        <xdr:cNvPr id="202" name="矩形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/>
      </xdr:nvSpPr>
      <xdr:spPr>
        <a:xfrm>
          <a:off x="29758581" y="16014989"/>
          <a:ext cx="388087" cy="38413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y1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42</xdr:col>
      <xdr:colOff>473651</xdr:colOff>
      <xdr:row>83</xdr:row>
      <xdr:rowOff>104634</xdr:rowOff>
    </xdr:from>
    <xdr:to>
      <xdr:col>43</xdr:col>
      <xdr:colOff>224429</xdr:colOff>
      <xdr:row>85</xdr:row>
      <xdr:rowOff>100842</xdr:rowOff>
    </xdr:to>
    <xdr:sp macro="" textlink="">
      <xdr:nvSpPr>
        <xdr:cNvPr id="203" name="矩形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/>
      </xdr:nvSpPr>
      <xdr:spPr>
        <a:xfrm>
          <a:off x="29776015" y="16501489"/>
          <a:ext cx="388087" cy="38413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y</a:t>
          </a:r>
          <a:r>
            <a:rPr lang="en-US" altLang="zh-TW" sz="12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42</xdr:col>
      <xdr:colOff>431853</xdr:colOff>
      <xdr:row>85</xdr:row>
      <xdr:rowOff>108440</xdr:rowOff>
    </xdr:from>
    <xdr:to>
      <xdr:col>43</xdr:col>
      <xdr:colOff>182631</xdr:colOff>
      <xdr:row>87</xdr:row>
      <xdr:rowOff>104648</xdr:rowOff>
    </xdr:to>
    <xdr:sp macro="" textlink="">
      <xdr:nvSpPr>
        <xdr:cNvPr id="204" name="矩形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/>
      </xdr:nvSpPr>
      <xdr:spPr>
        <a:xfrm>
          <a:off x="29734217" y="16893222"/>
          <a:ext cx="388087" cy="38413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y3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43</xdr:col>
      <xdr:colOff>36999</xdr:colOff>
      <xdr:row>86</xdr:row>
      <xdr:rowOff>163859</xdr:rowOff>
    </xdr:from>
    <xdr:to>
      <xdr:col>43</xdr:col>
      <xdr:colOff>425086</xdr:colOff>
      <xdr:row>88</xdr:row>
      <xdr:rowOff>160066</xdr:rowOff>
    </xdr:to>
    <xdr:sp macro="" textlink="">
      <xdr:nvSpPr>
        <xdr:cNvPr id="205" name="矩形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/>
      </xdr:nvSpPr>
      <xdr:spPr>
        <a:xfrm>
          <a:off x="29976672" y="17142604"/>
          <a:ext cx="388087" cy="38413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y4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43</xdr:col>
      <xdr:colOff>30072</xdr:colOff>
      <xdr:row>90</xdr:row>
      <xdr:rowOff>80731</xdr:rowOff>
    </xdr:from>
    <xdr:to>
      <xdr:col>43</xdr:col>
      <xdr:colOff>418159</xdr:colOff>
      <xdr:row>92</xdr:row>
      <xdr:rowOff>76939</xdr:rowOff>
    </xdr:to>
    <xdr:sp macro="" textlink="">
      <xdr:nvSpPr>
        <xdr:cNvPr id="206" name="矩形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/>
      </xdr:nvSpPr>
      <xdr:spPr>
        <a:xfrm>
          <a:off x="29969745" y="17835331"/>
          <a:ext cx="388087" cy="38413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y5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17</xdr:col>
      <xdr:colOff>470189</xdr:colOff>
      <xdr:row>98</xdr:row>
      <xdr:rowOff>20137</xdr:rowOff>
    </xdr:from>
    <xdr:to>
      <xdr:col>34</xdr:col>
      <xdr:colOff>572045</xdr:colOff>
      <xdr:row>132</xdr:row>
      <xdr:rowOff>101600</xdr:rowOff>
    </xdr:to>
    <xdr:grpSp>
      <xdr:nvGrpSpPr>
        <xdr:cNvPr id="60" name="群組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GrpSpPr/>
      </xdr:nvGrpSpPr>
      <xdr:grpSpPr>
        <a:xfrm>
          <a:off x="20620463" y="19723280"/>
          <a:ext cx="10975868" cy="6995796"/>
          <a:chOff x="18586739" y="19736887"/>
          <a:chExt cx="10950831" cy="7168063"/>
        </a:xfrm>
      </xdr:grpSpPr>
      <xdr:grpSp>
        <xdr:nvGrpSpPr>
          <xdr:cNvPr id="177" name="群組 176">
            <a:extLst>
              <a:ext uri="{FF2B5EF4-FFF2-40B4-BE49-F238E27FC236}">
                <a16:creationId xmlns:a16="http://schemas.microsoft.com/office/drawing/2014/main" id="{00000000-0008-0000-0000-0000B1000000}"/>
              </a:ext>
            </a:extLst>
          </xdr:cNvPr>
          <xdr:cNvGrpSpPr/>
        </xdr:nvGrpSpPr>
        <xdr:grpSpPr>
          <a:xfrm>
            <a:off x="18586739" y="19785330"/>
            <a:ext cx="7678997" cy="7119620"/>
            <a:chOff x="3225800" y="259080"/>
            <a:chExt cx="7706360" cy="6517640"/>
          </a:xfrm>
        </xdr:grpSpPr>
        <xdr:pic>
          <xdr:nvPicPr>
            <xdr:cNvPr id="178" name="圖片 177">
              <a:extLst>
                <a:ext uri="{FF2B5EF4-FFF2-40B4-BE49-F238E27FC236}">
                  <a16:creationId xmlns:a16="http://schemas.microsoft.com/office/drawing/2014/main" id="{00000000-0008-0000-0000-0000B2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8"/>
            <a:srcRect l="2165" t="1853" r="55641" b="5283"/>
            <a:stretch/>
          </xdr:blipFill>
          <xdr:spPr>
            <a:xfrm>
              <a:off x="3225800" y="361858"/>
              <a:ext cx="3322766" cy="6312083"/>
            </a:xfrm>
            <a:prstGeom prst="rect">
              <a:avLst/>
            </a:prstGeom>
          </xdr:spPr>
        </xdr:pic>
        <xdr:pic>
          <xdr:nvPicPr>
            <xdr:cNvPr id="179" name="圖片 178">
              <a:extLst>
                <a:ext uri="{FF2B5EF4-FFF2-40B4-BE49-F238E27FC236}">
                  <a16:creationId xmlns:a16="http://schemas.microsoft.com/office/drawing/2014/main" id="{00000000-0008-0000-0000-0000B3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8"/>
            <a:srcRect l="52530" t="1853" r="-72" b="2259"/>
            <a:stretch/>
          </xdr:blipFill>
          <xdr:spPr>
            <a:xfrm>
              <a:off x="7188200" y="259080"/>
              <a:ext cx="3743960" cy="6517640"/>
            </a:xfrm>
            <a:prstGeom prst="rect">
              <a:avLst/>
            </a:prstGeom>
          </xdr:spPr>
        </xdr:pic>
        <xdr:sp macro="" textlink="">
          <xdr:nvSpPr>
            <xdr:cNvPr id="180" name="矩形 179">
              <a:extLst>
                <a:ext uri="{FF2B5EF4-FFF2-40B4-BE49-F238E27FC236}">
                  <a16:creationId xmlns:a16="http://schemas.microsoft.com/office/drawing/2014/main" id="{00000000-0008-0000-0000-0000B4000000}"/>
                </a:ext>
              </a:extLst>
            </xdr:cNvPr>
            <xdr:cNvSpPr/>
          </xdr:nvSpPr>
          <xdr:spPr>
            <a:xfrm>
              <a:off x="5400524" y="263481"/>
              <a:ext cx="445771" cy="383478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2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ff</a:t>
              </a:r>
              <a:endParaRPr lang="zh-TW" altLang="en-US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181" name="矩形 180">
              <a:extLst>
                <a:ext uri="{FF2B5EF4-FFF2-40B4-BE49-F238E27FC236}">
                  <a16:creationId xmlns:a16="http://schemas.microsoft.com/office/drawing/2014/main" id="{00000000-0008-0000-0000-0000B5000000}"/>
                </a:ext>
              </a:extLst>
            </xdr:cNvPr>
            <xdr:cNvSpPr/>
          </xdr:nvSpPr>
          <xdr:spPr>
            <a:xfrm>
              <a:off x="5100804" y="969601"/>
              <a:ext cx="445771" cy="383478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20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gg</a:t>
              </a:r>
              <a:endParaRPr lang="zh-TW" altLang="en-US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182" name="矩形 181">
              <a:extLst>
                <a:ext uri="{FF2B5EF4-FFF2-40B4-BE49-F238E27FC236}">
                  <a16:creationId xmlns:a16="http://schemas.microsoft.com/office/drawing/2014/main" id="{00000000-0008-0000-0000-0000B6000000}"/>
                </a:ext>
              </a:extLst>
            </xdr:cNvPr>
            <xdr:cNvSpPr/>
          </xdr:nvSpPr>
          <xdr:spPr>
            <a:xfrm>
              <a:off x="9108924" y="1316340"/>
              <a:ext cx="445771" cy="383478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2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hh1</a:t>
              </a:r>
              <a:endParaRPr lang="zh-TW" altLang="en-US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sp macro="" textlink="">
          <xdr:nvSpPr>
            <xdr:cNvPr id="183" name="矩形 182">
              <a:extLst>
                <a:ext uri="{FF2B5EF4-FFF2-40B4-BE49-F238E27FC236}">
                  <a16:creationId xmlns:a16="http://schemas.microsoft.com/office/drawing/2014/main" id="{00000000-0008-0000-0000-0000B7000000}"/>
                </a:ext>
              </a:extLst>
            </xdr:cNvPr>
            <xdr:cNvSpPr/>
          </xdr:nvSpPr>
          <xdr:spPr>
            <a:xfrm>
              <a:off x="9439124" y="1316340"/>
              <a:ext cx="445771" cy="383478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no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1200" b="0" cap="none" spc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hh2</a:t>
              </a:r>
              <a:endParaRPr lang="zh-TW" altLang="en-US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pic>
        <xdr:nvPicPr>
          <xdr:cNvPr id="193" name="圖片 192">
            <a:extLst>
              <a:ext uri="{FF2B5EF4-FFF2-40B4-BE49-F238E27FC236}">
                <a16:creationId xmlns:a16="http://schemas.microsoft.com/office/drawing/2014/main" id="{00000000-0008-0000-0000-0000C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5831800" y="19736887"/>
            <a:ext cx="3705770" cy="6159964"/>
          </a:xfrm>
          <a:prstGeom prst="rect">
            <a:avLst/>
          </a:prstGeom>
        </xdr:spPr>
      </xdr:pic>
      <xdr:sp macro="" textlink="">
        <xdr:nvSpPr>
          <xdr:cNvPr id="194" name="矩形 193">
            <a:extLst>
              <a:ext uri="{FF2B5EF4-FFF2-40B4-BE49-F238E27FC236}">
                <a16:creationId xmlns:a16="http://schemas.microsoft.com/office/drawing/2014/main" id="{00000000-0008-0000-0000-0000C2000000}"/>
              </a:ext>
            </a:extLst>
          </xdr:cNvPr>
          <xdr:cNvSpPr/>
        </xdr:nvSpPr>
        <xdr:spPr>
          <a:xfrm>
            <a:off x="27182989" y="22074867"/>
            <a:ext cx="387165" cy="402094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c3</a:t>
            </a:r>
            <a:endParaRPr lang="zh-TW" altLang="en-US" sz="1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27451050" y="22080582"/>
            <a:ext cx="390975" cy="407809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14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c4</a:t>
            </a:r>
            <a:endParaRPr lang="zh-TW" altLang="en-US" sz="1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41</xdr:col>
      <xdr:colOff>333375</xdr:colOff>
      <xdr:row>79</xdr:row>
      <xdr:rowOff>74295</xdr:rowOff>
    </xdr:from>
    <xdr:to>
      <xdr:col>42</xdr:col>
      <xdr:colOff>78044</xdr:colOff>
      <xdr:row>81</xdr:row>
      <xdr:rowOff>78070</xdr:rowOff>
    </xdr:to>
    <xdr:sp macro="" textlink="">
      <xdr:nvSpPr>
        <xdr:cNvPr id="186" name="矩形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/>
      </xdr:nvSpPr>
      <xdr:spPr>
        <a:xfrm>
          <a:off x="29003625" y="15419070"/>
          <a:ext cx="382844" cy="38477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x1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41</xdr:col>
      <xdr:colOff>247650</xdr:colOff>
      <xdr:row>81</xdr:row>
      <xdr:rowOff>150495</xdr:rowOff>
    </xdr:from>
    <xdr:to>
      <xdr:col>41</xdr:col>
      <xdr:colOff>628589</xdr:colOff>
      <xdr:row>83</xdr:row>
      <xdr:rowOff>154270</xdr:rowOff>
    </xdr:to>
    <xdr:sp macro="" textlink="">
      <xdr:nvSpPr>
        <xdr:cNvPr id="187" name="矩形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/>
      </xdr:nvSpPr>
      <xdr:spPr>
        <a:xfrm>
          <a:off x="28917900" y="15876270"/>
          <a:ext cx="380939" cy="38477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x2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41</xdr:col>
      <xdr:colOff>188595</xdr:colOff>
      <xdr:row>83</xdr:row>
      <xdr:rowOff>160020</xdr:rowOff>
    </xdr:from>
    <xdr:to>
      <xdr:col>41</xdr:col>
      <xdr:colOff>573344</xdr:colOff>
      <xdr:row>85</xdr:row>
      <xdr:rowOff>163795</xdr:rowOff>
    </xdr:to>
    <xdr:sp macro="" textlink="">
      <xdr:nvSpPr>
        <xdr:cNvPr id="207" name="矩形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/>
      </xdr:nvSpPr>
      <xdr:spPr>
        <a:xfrm>
          <a:off x="28858845" y="16266795"/>
          <a:ext cx="384749" cy="38477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x3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41</xdr:col>
      <xdr:colOff>226695</xdr:colOff>
      <xdr:row>85</xdr:row>
      <xdr:rowOff>114300</xdr:rowOff>
    </xdr:from>
    <xdr:to>
      <xdr:col>41</xdr:col>
      <xdr:colOff>611444</xdr:colOff>
      <xdr:row>87</xdr:row>
      <xdr:rowOff>114265</xdr:rowOff>
    </xdr:to>
    <xdr:sp macro="" textlink="">
      <xdr:nvSpPr>
        <xdr:cNvPr id="208" name="矩形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SpPr/>
      </xdr:nvSpPr>
      <xdr:spPr>
        <a:xfrm>
          <a:off x="28896945" y="16602075"/>
          <a:ext cx="384749" cy="38096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x4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41</xdr:col>
      <xdr:colOff>112395</xdr:colOff>
      <xdr:row>87</xdr:row>
      <xdr:rowOff>171450</xdr:rowOff>
    </xdr:from>
    <xdr:to>
      <xdr:col>41</xdr:col>
      <xdr:colOff>495239</xdr:colOff>
      <xdr:row>89</xdr:row>
      <xdr:rowOff>171415</xdr:rowOff>
    </xdr:to>
    <xdr:sp macro="" textlink="">
      <xdr:nvSpPr>
        <xdr:cNvPr id="209" name="矩形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SpPr/>
      </xdr:nvSpPr>
      <xdr:spPr>
        <a:xfrm>
          <a:off x="28782645" y="17040225"/>
          <a:ext cx="382844" cy="38096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20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x5</a:t>
          </a:r>
          <a:endParaRPr lang="zh-TW" altLang="en-US" sz="12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22</xdr:col>
      <xdr:colOff>152400</xdr:colOff>
      <xdr:row>79</xdr:row>
      <xdr:rowOff>9525</xdr:rowOff>
    </xdr:from>
    <xdr:to>
      <xdr:col>24</xdr:col>
      <xdr:colOff>266700</xdr:colOff>
      <xdr:row>79</xdr:row>
      <xdr:rowOff>19050</xdr:rowOff>
    </xdr:to>
    <xdr:cxnSp macro="">
      <xdr:nvCxnSpPr>
        <xdr:cNvPr id="211" name="直線接點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CxnSpPr/>
      </xdr:nvCxnSpPr>
      <xdr:spPr>
        <a:xfrm>
          <a:off x="17936135" y="15361584"/>
          <a:ext cx="1391771" cy="9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152053</xdr:colOff>
      <xdr:row>169</xdr:row>
      <xdr:rowOff>105813</xdr:rowOff>
    </xdr:from>
    <xdr:to>
      <xdr:col>35</xdr:col>
      <xdr:colOff>380782</xdr:colOff>
      <xdr:row>207</xdr:row>
      <xdr:rowOff>160805</xdr:rowOff>
    </xdr:to>
    <xdr:grpSp>
      <xdr:nvGrpSpPr>
        <xdr:cNvPr id="91" name="群組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GrpSpPr/>
      </xdr:nvGrpSpPr>
      <xdr:grpSpPr>
        <a:xfrm>
          <a:off x="19025160" y="33958479"/>
          <a:ext cx="13019443" cy="7964552"/>
          <a:chOff x="1219680" y="-358328"/>
          <a:chExt cx="13047993" cy="7832760"/>
        </a:xfrm>
      </xdr:grpSpPr>
      <xdr:pic>
        <xdr:nvPicPr>
          <xdr:cNvPr id="92" name="圖片 91">
            <a:extLst>
              <a:ext uri="{FF2B5EF4-FFF2-40B4-BE49-F238E27FC236}">
                <a16:creationId xmlns:a16="http://schemas.microsoft.com/office/drawing/2014/main" id="{00000000-0008-0000-0000-00005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/>
          <a:srcRect l="554" r="50830"/>
          <a:stretch/>
        </xdr:blipFill>
        <xdr:spPr>
          <a:xfrm>
            <a:off x="1298861" y="-358328"/>
            <a:ext cx="3713562" cy="6566304"/>
          </a:xfrm>
          <a:prstGeom prst="rect">
            <a:avLst/>
          </a:prstGeom>
        </xdr:spPr>
      </xdr:pic>
      <xdr:sp macro="" textlink="">
        <xdr:nvSpPr>
          <xdr:cNvPr id="105" name="文字方塊 5">
            <a:extLst>
              <a:ext uri="{FF2B5EF4-FFF2-40B4-BE49-F238E27FC236}">
                <a16:creationId xmlns:a16="http://schemas.microsoft.com/office/drawing/2014/main" id="{00000000-0008-0000-0000-000069000000}"/>
              </a:ext>
            </a:extLst>
          </xdr:cNvPr>
          <xdr:cNvSpPr txBox="1"/>
        </xdr:nvSpPr>
        <xdr:spPr>
          <a:xfrm>
            <a:off x="1949311" y="311243"/>
            <a:ext cx="28565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a1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106" name="文字方塊 6">
            <a:extLst>
              <a:ext uri="{FF2B5EF4-FFF2-40B4-BE49-F238E27FC236}">
                <a16:creationId xmlns:a16="http://schemas.microsoft.com/office/drawing/2014/main" id="{00000000-0008-0000-0000-00006A000000}"/>
              </a:ext>
            </a:extLst>
          </xdr:cNvPr>
          <xdr:cNvSpPr txBox="1"/>
        </xdr:nvSpPr>
        <xdr:spPr>
          <a:xfrm>
            <a:off x="2426935" y="311242"/>
            <a:ext cx="28565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a2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107" name="文字方塊 7">
            <a:extLst>
              <a:ext uri="{FF2B5EF4-FFF2-40B4-BE49-F238E27FC236}">
                <a16:creationId xmlns:a16="http://schemas.microsoft.com/office/drawing/2014/main" id="{00000000-0008-0000-0000-00006B000000}"/>
              </a:ext>
            </a:extLst>
          </xdr:cNvPr>
          <xdr:cNvSpPr txBox="1"/>
        </xdr:nvSpPr>
        <xdr:spPr>
          <a:xfrm>
            <a:off x="2890291" y="878182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b1</a:t>
            </a:r>
          </a:p>
        </xdr:txBody>
      </xdr:sp>
      <xdr:sp macro="" textlink="">
        <xdr:nvSpPr>
          <xdr:cNvPr id="140" name="文字方塊 8">
            <a:extLst>
              <a:ext uri="{FF2B5EF4-FFF2-40B4-BE49-F238E27FC236}">
                <a16:creationId xmlns:a16="http://schemas.microsoft.com/office/drawing/2014/main" id="{00000000-0008-0000-0000-00008C000000}"/>
              </a:ext>
            </a:extLst>
          </xdr:cNvPr>
          <xdr:cNvSpPr txBox="1"/>
        </xdr:nvSpPr>
        <xdr:spPr>
          <a:xfrm>
            <a:off x="2890291" y="1160133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b2</a:t>
            </a:r>
          </a:p>
        </xdr:txBody>
      </xdr:sp>
      <xdr:sp macro="" textlink="">
        <xdr:nvSpPr>
          <xdr:cNvPr id="141" name="文字方塊 9">
            <a:extLst>
              <a:ext uri="{FF2B5EF4-FFF2-40B4-BE49-F238E27FC236}">
                <a16:creationId xmlns:a16="http://schemas.microsoft.com/office/drawing/2014/main" id="{00000000-0008-0000-0000-00008D000000}"/>
              </a:ext>
            </a:extLst>
          </xdr:cNvPr>
          <xdr:cNvSpPr txBox="1"/>
        </xdr:nvSpPr>
        <xdr:spPr>
          <a:xfrm>
            <a:off x="1861327" y="1470127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d1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224" name="文字方塊 10">
            <a:extLst>
              <a:ext uri="{FF2B5EF4-FFF2-40B4-BE49-F238E27FC236}">
                <a16:creationId xmlns:a16="http://schemas.microsoft.com/office/drawing/2014/main" id="{00000000-0008-0000-0000-0000E0000000}"/>
              </a:ext>
            </a:extLst>
          </xdr:cNvPr>
          <xdr:cNvSpPr txBox="1"/>
        </xdr:nvSpPr>
        <xdr:spPr>
          <a:xfrm>
            <a:off x="2286263" y="1473404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d2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225" name="文字方塊 11">
            <a:extLst>
              <a:ext uri="{FF2B5EF4-FFF2-40B4-BE49-F238E27FC236}">
                <a16:creationId xmlns:a16="http://schemas.microsoft.com/office/drawing/2014/main" id="{00000000-0008-0000-0000-0000E1000000}"/>
              </a:ext>
            </a:extLst>
          </xdr:cNvPr>
          <xdr:cNvSpPr txBox="1"/>
        </xdr:nvSpPr>
        <xdr:spPr>
          <a:xfrm>
            <a:off x="2769522" y="1396855"/>
            <a:ext cx="27924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c1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345" name="文字方塊 12">
            <a:extLst>
              <a:ext uri="{FF2B5EF4-FFF2-40B4-BE49-F238E27FC236}">
                <a16:creationId xmlns:a16="http://schemas.microsoft.com/office/drawing/2014/main" id="{00000000-0008-0000-0000-000059010000}"/>
              </a:ext>
            </a:extLst>
          </xdr:cNvPr>
          <xdr:cNvSpPr txBox="1"/>
        </xdr:nvSpPr>
        <xdr:spPr>
          <a:xfrm>
            <a:off x="2899275" y="1412258"/>
            <a:ext cx="27924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c2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350" name="文字方塊 13">
            <a:extLst>
              <a:ext uri="{FF2B5EF4-FFF2-40B4-BE49-F238E27FC236}">
                <a16:creationId xmlns:a16="http://schemas.microsoft.com/office/drawing/2014/main" id="{00000000-0008-0000-0000-00005E010000}"/>
              </a:ext>
            </a:extLst>
          </xdr:cNvPr>
          <xdr:cNvSpPr txBox="1"/>
        </xdr:nvSpPr>
        <xdr:spPr>
          <a:xfrm>
            <a:off x="3221551" y="1406538"/>
            <a:ext cx="27924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c3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351" name="文字方塊 14">
            <a:extLst>
              <a:ext uri="{FF2B5EF4-FFF2-40B4-BE49-F238E27FC236}">
                <a16:creationId xmlns:a16="http://schemas.microsoft.com/office/drawing/2014/main" id="{00000000-0008-0000-0000-00005F010000}"/>
              </a:ext>
            </a:extLst>
          </xdr:cNvPr>
          <xdr:cNvSpPr txBox="1"/>
        </xdr:nvSpPr>
        <xdr:spPr>
          <a:xfrm>
            <a:off x="1221983" y="1193127"/>
            <a:ext cx="28725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e1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352" name="文字方塊 15">
            <a:extLst>
              <a:ext uri="{FF2B5EF4-FFF2-40B4-BE49-F238E27FC236}">
                <a16:creationId xmlns:a16="http://schemas.microsoft.com/office/drawing/2014/main" id="{00000000-0008-0000-0000-000060010000}"/>
              </a:ext>
            </a:extLst>
          </xdr:cNvPr>
          <xdr:cNvSpPr txBox="1"/>
        </xdr:nvSpPr>
        <xdr:spPr>
          <a:xfrm>
            <a:off x="1219680" y="2085531"/>
            <a:ext cx="28725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e2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353" name="文字方塊 16">
            <a:extLst>
              <a:ext uri="{FF2B5EF4-FFF2-40B4-BE49-F238E27FC236}">
                <a16:creationId xmlns:a16="http://schemas.microsoft.com/office/drawing/2014/main" id="{00000000-0008-0000-0000-000061010000}"/>
              </a:ext>
            </a:extLst>
          </xdr:cNvPr>
          <xdr:cNvSpPr txBox="1"/>
        </xdr:nvSpPr>
        <xdr:spPr>
          <a:xfrm>
            <a:off x="1845214" y="1983407"/>
            <a:ext cx="26802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f1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354" name="文字方塊 17">
            <a:extLst>
              <a:ext uri="{FF2B5EF4-FFF2-40B4-BE49-F238E27FC236}">
                <a16:creationId xmlns:a16="http://schemas.microsoft.com/office/drawing/2014/main" id="{00000000-0008-0000-0000-000062010000}"/>
              </a:ext>
            </a:extLst>
          </xdr:cNvPr>
          <xdr:cNvSpPr txBox="1"/>
        </xdr:nvSpPr>
        <xdr:spPr>
          <a:xfrm>
            <a:off x="1817255" y="2423527"/>
            <a:ext cx="26802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f2</a:t>
            </a:r>
          </a:p>
        </xdr:txBody>
      </xdr:sp>
      <xdr:sp macro="" textlink="">
        <xdr:nvSpPr>
          <xdr:cNvPr id="355" name="文字方塊 21">
            <a:extLst>
              <a:ext uri="{FF2B5EF4-FFF2-40B4-BE49-F238E27FC236}">
                <a16:creationId xmlns:a16="http://schemas.microsoft.com/office/drawing/2014/main" id="{00000000-0008-0000-0000-000063010000}"/>
              </a:ext>
            </a:extLst>
          </xdr:cNvPr>
          <xdr:cNvSpPr txBox="1"/>
        </xdr:nvSpPr>
        <xdr:spPr>
          <a:xfrm>
            <a:off x="3562699" y="1583585"/>
            <a:ext cx="2391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h</a:t>
            </a:r>
          </a:p>
        </xdr:txBody>
      </xdr:sp>
      <xdr:sp macro="" textlink="">
        <xdr:nvSpPr>
          <xdr:cNvPr id="356" name="文字方塊 22">
            <a:extLst>
              <a:ext uri="{FF2B5EF4-FFF2-40B4-BE49-F238E27FC236}">
                <a16:creationId xmlns:a16="http://schemas.microsoft.com/office/drawing/2014/main" id="{00000000-0008-0000-0000-000064010000}"/>
              </a:ext>
            </a:extLst>
          </xdr:cNvPr>
          <xdr:cNvSpPr txBox="1"/>
        </xdr:nvSpPr>
        <xdr:spPr>
          <a:xfrm>
            <a:off x="3630258" y="2221807"/>
            <a:ext cx="208711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</a:t>
            </a:r>
          </a:p>
        </xdr:txBody>
      </xdr:sp>
      <xdr:sp macro="" textlink="">
        <xdr:nvSpPr>
          <xdr:cNvPr id="357" name="文字方塊 23">
            <a:extLst>
              <a:ext uri="{FF2B5EF4-FFF2-40B4-BE49-F238E27FC236}">
                <a16:creationId xmlns:a16="http://schemas.microsoft.com/office/drawing/2014/main" id="{00000000-0008-0000-0000-000065010000}"/>
              </a:ext>
            </a:extLst>
          </xdr:cNvPr>
          <xdr:cNvSpPr txBox="1"/>
        </xdr:nvSpPr>
        <xdr:spPr>
          <a:xfrm>
            <a:off x="2725070" y="2423527"/>
            <a:ext cx="2600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j1</a:t>
            </a:r>
          </a:p>
        </xdr:txBody>
      </xdr:sp>
      <xdr:sp macro="" textlink="">
        <xdr:nvSpPr>
          <xdr:cNvPr id="358" name="文字方塊 24">
            <a:extLst>
              <a:ext uri="{FF2B5EF4-FFF2-40B4-BE49-F238E27FC236}">
                <a16:creationId xmlns:a16="http://schemas.microsoft.com/office/drawing/2014/main" id="{00000000-0008-0000-0000-000066010000}"/>
              </a:ext>
            </a:extLst>
          </xdr:cNvPr>
          <xdr:cNvSpPr txBox="1"/>
        </xdr:nvSpPr>
        <xdr:spPr>
          <a:xfrm>
            <a:off x="2975560" y="2285027"/>
            <a:ext cx="2600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j2</a:t>
            </a:r>
          </a:p>
        </xdr:txBody>
      </xdr:sp>
      <xdr:sp macro="" textlink="">
        <xdr:nvSpPr>
          <xdr:cNvPr id="359" name="文字方塊 25">
            <a:extLst>
              <a:ext uri="{FF2B5EF4-FFF2-40B4-BE49-F238E27FC236}">
                <a16:creationId xmlns:a16="http://schemas.microsoft.com/office/drawing/2014/main" id="{00000000-0008-0000-0000-000067010000}"/>
              </a:ext>
            </a:extLst>
          </xdr:cNvPr>
          <xdr:cNvSpPr txBox="1"/>
        </xdr:nvSpPr>
        <xdr:spPr>
          <a:xfrm>
            <a:off x="3202479" y="2281490"/>
            <a:ext cx="2600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j3</a:t>
            </a:r>
          </a:p>
        </xdr:txBody>
      </xdr:sp>
      <xdr:sp macro="" textlink="">
        <xdr:nvSpPr>
          <xdr:cNvPr id="360" name="文字方塊 26">
            <a:extLst>
              <a:ext uri="{FF2B5EF4-FFF2-40B4-BE49-F238E27FC236}">
                <a16:creationId xmlns:a16="http://schemas.microsoft.com/office/drawing/2014/main" id="{00000000-0008-0000-0000-000068010000}"/>
              </a:ext>
            </a:extLst>
          </xdr:cNvPr>
          <xdr:cNvSpPr txBox="1"/>
        </xdr:nvSpPr>
        <xdr:spPr>
          <a:xfrm>
            <a:off x="3324376" y="2558489"/>
            <a:ext cx="2600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j4</a:t>
            </a:r>
          </a:p>
        </xdr:txBody>
      </xdr:sp>
      <xdr:sp macro="" textlink="">
        <xdr:nvSpPr>
          <xdr:cNvPr id="361" name="文字方塊 27">
            <a:extLst>
              <a:ext uri="{FF2B5EF4-FFF2-40B4-BE49-F238E27FC236}">
                <a16:creationId xmlns:a16="http://schemas.microsoft.com/office/drawing/2014/main" id="{00000000-0008-0000-0000-000069010000}"/>
              </a:ext>
            </a:extLst>
          </xdr:cNvPr>
          <xdr:cNvSpPr txBox="1"/>
        </xdr:nvSpPr>
        <xdr:spPr>
          <a:xfrm>
            <a:off x="1973707" y="2896377"/>
            <a:ext cx="23115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k</a:t>
            </a:r>
          </a:p>
        </xdr:txBody>
      </xdr:sp>
      <xdr:sp macro="" textlink="">
        <xdr:nvSpPr>
          <xdr:cNvPr id="362" name="文字方塊 28">
            <a:extLst>
              <a:ext uri="{FF2B5EF4-FFF2-40B4-BE49-F238E27FC236}">
                <a16:creationId xmlns:a16="http://schemas.microsoft.com/office/drawing/2014/main" id="{00000000-0008-0000-0000-00006A010000}"/>
              </a:ext>
            </a:extLst>
          </xdr:cNvPr>
          <xdr:cNvSpPr txBox="1"/>
        </xdr:nvSpPr>
        <xdr:spPr>
          <a:xfrm>
            <a:off x="1985244" y="3309933"/>
            <a:ext cx="2600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l1</a:t>
            </a:r>
          </a:p>
        </xdr:txBody>
      </xdr:sp>
      <xdr:sp macro="" textlink="">
        <xdr:nvSpPr>
          <xdr:cNvPr id="363" name="文字方塊 29">
            <a:extLst>
              <a:ext uri="{FF2B5EF4-FFF2-40B4-BE49-F238E27FC236}">
                <a16:creationId xmlns:a16="http://schemas.microsoft.com/office/drawing/2014/main" id="{00000000-0008-0000-0000-00006B010000}"/>
              </a:ext>
            </a:extLst>
          </xdr:cNvPr>
          <xdr:cNvSpPr txBox="1"/>
        </xdr:nvSpPr>
        <xdr:spPr>
          <a:xfrm>
            <a:off x="1986027" y="3776006"/>
            <a:ext cx="2600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l2</a:t>
            </a:r>
          </a:p>
        </xdr:txBody>
      </xdr:sp>
      <xdr:sp macro="" textlink="">
        <xdr:nvSpPr>
          <xdr:cNvPr id="364" name="文字方塊 30">
            <a:extLst>
              <a:ext uri="{FF2B5EF4-FFF2-40B4-BE49-F238E27FC236}">
                <a16:creationId xmlns:a16="http://schemas.microsoft.com/office/drawing/2014/main" id="{00000000-0008-0000-0000-00006C010000}"/>
              </a:ext>
            </a:extLst>
          </xdr:cNvPr>
          <xdr:cNvSpPr txBox="1"/>
        </xdr:nvSpPr>
        <xdr:spPr>
          <a:xfrm>
            <a:off x="1980929" y="4352871"/>
            <a:ext cx="2600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l3</a:t>
            </a:r>
          </a:p>
        </xdr:txBody>
      </xdr:sp>
      <xdr:sp macro="" textlink="">
        <xdr:nvSpPr>
          <xdr:cNvPr id="365" name="文字方塊 31">
            <a:extLst>
              <a:ext uri="{FF2B5EF4-FFF2-40B4-BE49-F238E27FC236}">
                <a16:creationId xmlns:a16="http://schemas.microsoft.com/office/drawing/2014/main" id="{00000000-0008-0000-0000-00006D010000}"/>
              </a:ext>
            </a:extLst>
          </xdr:cNvPr>
          <xdr:cNvSpPr txBox="1"/>
        </xdr:nvSpPr>
        <xdr:spPr>
          <a:xfrm>
            <a:off x="1980929" y="4755245"/>
            <a:ext cx="2600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l4</a:t>
            </a:r>
          </a:p>
        </xdr:txBody>
      </xdr:sp>
      <xdr:sp macro="" textlink="">
        <xdr:nvSpPr>
          <xdr:cNvPr id="366" name="文字方塊 32">
            <a:extLst>
              <a:ext uri="{FF2B5EF4-FFF2-40B4-BE49-F238E27FC236}">
                <a16:creationId xmlns:a16="http://schemas.microsoft.com/office/drawing/2014/main" id="{00000000-0008-0000-0000-00006E010000}"/>
              </a:ext>
            </a:extLst>
          </xdr:cNvPr>
          <xdr:cNvSpPr txBox="1"/>
        </xdr:nvSpPr>
        <xdr:spPr>
          <a:xfrm>
            <a:off x="1984177" y="4992304"/>
            <a:ext cx="2600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l5</a:t>
            </a:r>
          </a:p>
        </xdr:txBody>
      </xdr:sp>
      <xdr:sp macro="" textlink="">
        <xdr:nvSpPr>
          <xdr:cNvPr id="367" name="文字方塊 33">
            <a:extLst>
              <a:ext uri="{FF2B5EF4-FFF2-40B4-BE49-F238E27FC236}">
                <a16:creationId xmlns:a16="http://schemas.microsoft.com/office/drawing/2014/main" id="{00000000-0008-0000-0000-00006F010000}"/>
              </a:ext>
            </a:extLst>
          </xdr:cNvPr>
          <xdr:cNvSpPr txBox="1"/>
        </xdr:nvSpPr>
        <xdr:spPr>
          <a:xfrm>
            <a:off x="2366081" y="3027557"/>
            <a:ext cx="31771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m1</a:t>
            </a:r>
          </a:p>
        </xdr:txBody>
      </xdr:sp>
      <xdr:sp macro="" textlink="">
        <xdr:nvSpPr>
          <xdr:cNvPr id="368" name="文字方塊 34">
            <a:extLst>
              <a:ext uri="{FF2B5EF4-FFF2-40B4-BE49-F238E27FC236}">
                <a16:creationId xmlns:a16="http://schemas.microsoft.com/office/drawing/2014/main" id="{00000000-0008-0000-0000-000070010000}"/>
              </a:ext>
            </a:extLst>
          </xdr:cNvPr>
          <xdr:cNvSpPr txBox="1"/>
        </xdr:nvSpPr>
        <xdr:spPr>
          <a:xfrm>
            <a:off x="2534310" y="3023423"/>
            <a:ext cx="31771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m2</a:t>
            </a:r>
          </a:p>
        </xdr:txBody>
      </xdr:sp>
      <xdr:sp macro="" textlink="">
        <xdr:nvSpPr>
          <xdr:cNvPr id="369" name="文字方塊 35">
            <a:extLst>
              <a:ext uri="{FF2B5EF4-FFF2-40B4-BE49-F238E27FC236}">
                <a16:creationId xmlns:a16="http://schemas.microsoft.com/office/drawing/2014/main" id="{00000000-0008-0000-0000-000071010000}"/>
              </a:ext>
            </a:extLst>
          </xdr:cNvPr>
          <xdr:cNvSpPr txBox="1"/>
        </xdr:nvSpPr>
        <xdr:spPr>
          <a:xfrm>
            <a:off x="2723387" y="3023423"/>
            <a:ext cx="31771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m3</a:t>
            </a:r>
          </a:p>
        </xdr:txBody>
      </xdr:sp>
      <xdr:sp macro="" textlink="">
        <xdr:nvSpPr>
          <xdr:cNvPr id="370" name="文字方塊 36">
            <a:extLst>
              <a:ext uri="{FF2B5EF4-FFF2-40B4-BE49-F238E27FC236}">
                <a16:creationId xmlns:a16="http://schemas.microsoft.com/office/drawing/2014/main" id="{00000000-0008-0000-0000-000072010000}"/>
              </a:ext>
            </a:extLst>
          </xdr:cNvPr>
          <xdr:cNvSpPr txBox="1"/>
        </xdr:nvSpPr>
        <xdr:spPr>
          <a:xfrm>
            <a:off x="2837926" y="3232624"/>
            <a:ext cx="31771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m4</a:t>
            </a:r>
          </a:p>
        </xdr:txBody>
      </xdr:sp>
      <xdr:sp macro="" textlink="">
        <xdr:nvSpPr>
          <xdr:cNvPr id="371" name="文字方塊 37">
            <a:extLst>
              <a:ext uri="{FF2B5EF4-FFF2-40B4-BE49-F238E27FC236}">
                <a16:creationId xmlns:a16="http://schemas.microsoft.com/office/drawing/2014/main" id="{00000000-0008-0000-0000-000073010000}"/>
              </a:ext>
            </a:extLst>
          </xdr:cNvPr>
          <xdr:cNvSpPr txBox="1"/>
        </xdr:nvSpPr>
        <xdr:spPr>
          <a:xfrm>
            <a:off x="2559241" y="3539643"/>
            <a:ext cx="2391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n</a:t>
            </a:r>
          </a:p>
        </xdr:txBody>
      </xdr:sp>
      <xdr:sp macro="" textlink="">
        <xdr:nvSpPr>
          <xdr:cNvPr id="372" name="文字方塊 38">
            <a:extLst>
              <a:ext uri="{FF2B5EF4-FFF2-40B4-BE49-F238E27FC236}">
                <a16:creationId xmlns:a16="http://schemas.microsoft.com/office/drawing/2014/main" id="{00000000-0008-0000-0000-000074010000}"/>
              </a:ext>
            </a:extLst>
          </xdr:cNvPr>
          <xdr:cNvSpPr txBox="1"/>
        </xdr:nvSpPr>
        <xdr:spPr>
          <a:xfrm>
            <a:off x="3109559" y="4625959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o1</a:t>
            </a:r>
          </a:p>
        </xdr:txBody>
      </xdr:sp>
      <xdr:sp macro="" textlink="">
        <xdr:nvSpPr>
          <xdr:cNvPr id="373" name="文字方塊 39">
            <a:extLst>
              <a:ext uri="{FF2B5EF4-FFF2-40B4-BE49-F238E27FC236}">
                <a16:creationId xmlns:a16="http://schemas.microsoft.com/office/drawing/2014/main" id="{00000000-0008-0000-0000-000075010000}"/>
              </a:ext>
            </a:extLst>
          </xdr:cNvPr>
          <xdr:cNvSpPr txBox="1"/>
        </xdr:nvSpPr>
        <xdr:spPr>
          <a:xfrm>
            <a:off x="3787872" y="4625959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o2</a:t>
            </a:r>
          </a:p>
        </xdr:txBody>
      </xdr:sp>
      <xdr:sp macro="" textlink="">
        <xdr:nvSpPr>
          <xdr:cNvPr id="374" name="文字方塊 40">
            <a:extLst>
              <a:ext uri="{FF2B5EF4-FFF2-40B4-BE49-F238E27FC236}">
                <a16:creationId xmlns:a16="http://schemas.microsoft.com/office/drawing/2014/main" id="{00000000-0008-0000-0000-000076010000}"/>
              </a:ext>
            </a:extLst>
          </xdr:cNvPr>
          <xdr:cNvSpPr txBox="1"/>
        </xdr:nvSpPr>
        <xdr:spPr>
          <a:xfrm>
            <a:off x="2569484" y="5265368"/>
            <a:ext cx="2391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p</a:t>
            </a:r>
          </a:p>
        </xdr:txBody>
      </xdr:sp>
      <xdr:sp macro="" textlink="">
        <xdr:nvSpPr>
          <xdr:cNvPr id="375" name="文字方塊 41">
            <a:extLst>
              <a:ext uri="{FF2B5EF4-FFF2-40B4-BE49-F238E27FC236}">
                <a16:creationId xmlns:a16="http://schemas.microsoft.com/office/drawing/2014/main" id="{00000000-0008-0000-0000-000077010000}"/>
              </a:ext>
            </a:extLst>
          </xdr:cNvPr>
          <xdr:cNvSpPr txBox="1"/>
        </xdr:nvSpPr>
        <xdr:spPr>
          <a:xfrm>
            <a:off x="2330158" y="4638695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q1</a:t>
            </a:r>
          </a:p>
        </xdr:txBody>
      </xdr:sp>
      <xdr:sp macro="" textlink="">
        <xdr:nvSpPr>
          <xdr:cNvPr id="376" name="文字方塊 42">
            <a:extLst>
              <a:ext uri="{FF2B5EF4-FFF2-40B4-BE49-F238E27FC236}">
                <a16:creationId xmlns:a16="http://schemas.microsoft.com/office/drawing/2014/main" id="{00000000-0008-0000-0000-000078010000}"/>
              </a:ext>
            </a:extLst>
          </xdr:cNvPr>
          <xdr:cNvSpPr txBox="1"/>
        </xdr:nvSpPr>
        <xdr:spPr>
          <a:xfrm>
            <a:off x="2479017" y="4642753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q2</a:t>
            </a:r>
          </a:p>
        </xdr:txBody>
      </xdr:sp>
      <xdr:sp macro="" textlink="">
        <xdr:nvSpPr>
          <xdr:cNvPr id="377" name="文字方塊 43">
            <a:extLst>
              <a:ext uri="{FF2B5EF4-FFF2-40B4-BE49-F238E27FC236}">
                <a16:creationId xmlns:a16="http://schemas.microsoft.com/office/drawing/2014/main" id="{00000000-0008-0000-0000-000079010000}"/>
              </a:ext>
            </a:extLst>
          </xdr:cNvPr>
          <xdr:cNvSpPr txBox="1"/>
        </xdr:nvSpPr>
        <xdr:spPr>
          <a:xfrm>
            <a:off x="2698496" y="4632882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q3</a:t>
            </a:r>
          </a:p>
        </xdr:txBody>
      </xdr:sp>
      <xdr:sp macro="" textlink="">
        <xdr:nvSpPr>
          <xdr:cNvPr id="378" name="文字方塊 44">
            <a:extLst>
              <a:ext uri="{FF2B5EF4-FFF2-40B4-BE49-F238E27FC236}">
                <a16:creationId xmlns:a16="http://schemas.microsoft.com/office/drawing/2014/main" id="{00000000-0008-0000-0000-00007A010000}"/>
              </a:ext>
            </a:extLst>
          </xdr:cNvPr>
          <xdr:cNvSpPr txBox="1"/>
        </xdr:nvSpPr>
        <xdr:spPr>
          <a:xfrm>
            <a:off x="2713470" y="4841403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q4</a:t>
            </a:r>
          </a:p>
        </xdr:txBody>
      </xdr:sp>
      <xdr:sp macro="" textlink="">
        <xdr:nvSpPr>
          <xdr:cNvPr id="379" name="文字方塊 45">
            <a:extLst>
              <a:ext uri="{FF2B5EF4-FFF2-40B4-BE49-F238E27FC236}">
                <a16:creationId xmlns:a16="http://schemas.microsoft.com/office/drawing/2014/main" id="{00000000-0008-0000-0000-00007B010000}"/>
              </a:ext>
            </a:extLst>
          </xdr:cNvPr>
          <xdr:cNvSpPr txBox="1"/>
        </xdr:nvSpPr>
        <xdr:spPr>
          <a:xfrm>
            <a:off x="4046613" y="4949001"/>
            <a:ext cx="21993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r</a:t>
            </a:r>
          </a:p>
        </xdr:txBody>
      </xdr:sp>
      <xdr:sp macro="" textlink="">
        <xdr:nvSpPr>
          <xdr:cNvPr id="380" name="文字方塊 46">
            <a:extLst>
              <a:ext uri="{FF2B5EF4-FFF2-40B4-BE49-F238E27FC236}">
                <a16:creationId xmlns:a16="http://schemas.microsoft.com/office/drawing/2014/main" id="{00000000-0008-0000-0000-00007C010000}"/>
              </a:ext>
            </a:extLst>
          </xdr:cNvPr>
          <xdr:cNvSpPr txBox="1"/>
        </xdr:nvSpPr>
        <xdr:spPr>
          <a:xfrm>
            <a:off x="3602524" y="5184182"/>
            <a:ext cx="2247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s</a:t>
            </a:r>
          </a:p>
        </xdr:txBody>
      </xdr:sp>
      <xdr:sp macro="" textlink="">
        <xdr:nvSpPr>
          <xdr:cNvPr id="381" name="文字方塊 47">
            <a:extLst>
              <a:ext uri="{FF2B5EF4-FFF2-40B4-BE49-F238E27FC236}">
                <a16:creationId xmlns:a16="http://schemas.microsoft.com/office/drawing/2014/main" id="{00000000-0008-0000-0000-00007D010000}"/>
              </a:ext>
            </a:extLst>
          </xdr:cNvPr>
          <xdr:cNvSpPr txBox="1"/>
        </xdr:nvSpPr>
        <xdr:spPr>
          <a:xfrm>
            <a:off x="3543743" y="4949001"/>
            <a:ext cx="21833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t</a:t>
            </a:r>
          </a:p>
        </xdr:txBody>
      </xdr:sp>
      <xdr:sp macro="" textlink="">
        <xdr:nvSpPr>
          <xdr:cNvPr id="382" name="文字方塊 128">
            <a:extLst>
              <a:ext uri="{FF2B5EF4-FFF2-40B4-BE49-F238E27FC236}">
                <a16:creationId xmlns:a16="http://schemas.microsoft.com/office/drawing/2014/main" id="{00000000-0008-0000-0000-00007E010000}"/>
              </a:ext>
            </a:extLst>
          </xdr:cNvPr>
          <xdr:cNvSpPr txBox="1"/>
        </xdr:nvSpPr>
        <xdr:spPr>
          <a:xfrm>
            <a:off x="4122639" y="569937"/>
            <a:ext cx="32573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xx1</a:t>
            </a:r>
          </a:p>
        </xdr:txBody>
      </xdr:sp>
      <xdr:sp macro="" textlink="">
        <xdr:nvSpPr>
          <xdr:cNvPr id="383" name="文字方塊 129">
            <a:extLst>
              <a:ext uri="{FF2B5EF4-FFF2-40B4-BE49-F238E27FC236}">
                <a16:creationId xmlns:a16="http://schemas.microsoft.com/office/drawing/2014/main" id="{00000000-0008-0000-0000-00007F010000}"/>
              </a:ext>
            </a:extLst>
          </xdr:cNvPr>
          <xdr:cNvSpPr txBox="1"/>
        </xdr:nvSpPr>
        <xdr:spPr>
          <a:xfrm>
            <a:off x="1706268" y="576235"/>
            <a:ext cx="32573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xx2</a:t>
            </a:r>
          </a:p>
        </xdr:txBody>
      </xdr:sp>
      <xdr:sp macro="" textlink="">
        <xdr:nvSpPr>
          <xdr:cNvPr id="384" name="文字方塊 133">
            <a:extLst>
              <a:ext uri="{FF2B5EF4-FFF2-40B4-BE49-F238E27FC236}">
                <a16:creationId xmlns:a16="http://schemas.microsoft.com/office/drawing/2014/main" id="{00000000-0008-0000-0000-000080010000}"/>
              </a:ext>
            </a:extLst>
          </xdr:cNvPr>
          <xdr:cNvSpPr txBox="1"/>
        </xdr:nvSpPr>
        <xdr:spPr>
          <a:xfrm>
            <a:off x="3724745" y="872304"/>
            <a:ext cx="32893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yy1</a:t>
            </a:r>
          </a:p>
        </xdr:txBody>
      </xdr:sp>
      <xdr:pic>
        <xdr:nvPicPr>
          <xdr:cNvPr id="385" name="圖片 384">
            <a:extLst>
              <a:ext uri="{FF2B5EF4-FFF2-40B4-BE49-F238E27FC236}">
                <a16:creationId xmlns:a16="http://schemas.microsoft.com/office/drawing/2014/main" id="{00000000-0008-0000-0000-00008101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/>
          <a:srcRect r="2055"/>
          <a:stretch/>
        </xdr:blipFill>
        <xdr:spPr>
          <a:xfrm>
            <a:off x="4898077" y="-239941"/>
            <a:ext cx="4876755" cy="6272635"/>
          </a:xfrm>
          <a:prstGeom prst="rect">
            <a:avLst/>
          </a:prstGeom>
        </xdr:spPr>
      </xdr:pic>
      <xdr:sp macro="" textlink="">
        <xdr:nvSpPr>
          <xdr:cNvPr id="386" name="文字方塊 49">
            <a:extLst>
              <a:ext uri="{FF2B5EF4-FFF2-40B4-BE49-F238E27FC236}">
                <a16:creationId xmlns:a16="http://schemas.microsoft.com/office/drawing/2014/main" id="{00000000-0008-0000-0000-000082010000}"/>
              </a:ext>
            </a:extLst>
          </xdr:cNvPr>
          <xdr:cNvSpPr txBox="1"/>
        </xdr:nvSpPr>
        <xdr:spPr>
          <a:xfrm>
            <a:off x="7225755" y="394958"/>
            <a:ext cx="264816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1200">
                <a:solidFill>
                  <a:srgbClr val="FF0000"/>
                </a:solidFill>
              </a:rPr>
              <a:t>u</a:t>
            </a:r>
          </a:p>
        </xdr:txBody>
      </xdr:sp>
      <xdr:sp macro="" textlink="">
        <xdr:nvSpPr>
          <xdr:cNvPr id="387" name="文字方塊 50">
            <a:extLst>
              <a:ext uri="{FF2B5EF4-FFF2-40B4-BE49-F238E27FC236}">
                <a16:creationId xmlns:a16="http://schemas.microsoft.com/office/drawing/2014/main" id="{00000000-0008-0000-0000-000083010000}"/>
              </a:ext>
            </a:extLst>
          </xdr:cNvPr>
          <xdr:cNvSpPr txBox="1"/>
        </xdr:nvSpPr>
        <xdr:spPr>
          <a:xfrm>
            <a:off x="7948341" y="390723"/>
            <a:ext cx="253596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1200">
                <a:solidFill>
                  <a:srgbClr val="FF0000"/>
                </a:solidFill>
              </a:rPr>
              <a:t>v</a:t>
            </a:r>
          </a:p>
        </xdr:txBody>
      </xdr:sp>
      <xdr:sp macro="" textlink="">
        <xdr:nvSpPr>
          <xdr:cNvPr id="388" name="文字方塊 51">
            <a:extLst>
              <a:ext uri="{FF2B5EF4-FFF2-40B4-BE49-F238E27FC236}">
                <a16:creationId xmlns:a16="http://schemas.microsoft.com/office/drawing/2014/main" id="{00000000-0008-0000-0000-000084010000}"/>
              </a:ext>
            </a:extLst>
          </xdr:cNvPr>
          <xdr:cNvSpPr txBox="1"/>
        </xdr:nvSpPr>
        <xdr:spPr>
          <a:xfrm>
            <a:off x="8775024" y="1308340"/>
            <a:ext cx="30970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w1</a:t>
            </a:r>
          </a:p>
        </xdr:txBody>
      </xdr:sp>
      <xdr:sp macro="" textlink="">
        <xdr:nvSpPr>
          <xdr:cNvPr id="389" name="文字方塊 52">
            <a:extLst>
              <a:ext uri="{FF2B5EF4-FFF2-40B4-BE49-F238E27FC236}">
                <a16:creationId xmlns:a16="http://schemas.microsoft.com/office/drawing/2014/main" id="{00000000-0008-0000-0000-000085010000}"/>
              </a:ext>
            </a:extLst>
          </xdr:cNvPr>
          <xdr:cNvSpPr txBox="1"/>
        </xdr:nvSpPr>
        <xdr:spPr>
          <a:xfrm>
            <a:off x="8784352" y="1828420"/>
            <a:ext cx="30970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w2</a:t>
            </a:r>
          </a:p>
        </xdr:txBody>
      </xdr:sp>
      <xdr:sp macro="" textlink="">
        <xdr:nvSpPr>
          <xdr:cNvPr id="390" name="文字方塊 53">
            <a:extLst>
              <a:ext uri="{FF2B5EF4-FFF2-40B4-BE49-F238E27FC236}">
                <a16:creationId xmlns:a16="http://schemas.microsoft.com/office/drawing/2014/main" id="{00000000-0008-0000-0000-000086010000}"/>
              </a:ext>
            </a:extLst>
          </xdr:cNvPr>
          <xdr:cNvSpPr txBox="1"/>
        </xdr:nvSpPr>
        <xdr:spPr>
          <a:xfrm>
            <a:off x="8786701" y="2868797"/>
            <a:ext cx="30970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w3</a:t>
            </a:r>
          </a:p>
        </xdr:txBody>
      </xdr:sp>
      <xdr:sp macro="" textlink="">
        <xdr:nvSpPr>
          <xdr:cNvPr id="391" name="文字方塊 54">
            <a:extLst>
              <a:ext uri="{FF2B5EF4-FFF2-40B4-BE49-F238E27FC236}">
                <a16:creationId xmlns:a16="http://schemas.microsoft.com/office/drawing/2014/main" id="{00000000-0008-0000-0000-000087010000}"/>
              </a:ext>
            </a:extLst>
          </xdr:cNvPr>
          <xdr:cNvSpPr txBox="1"/>
        </xdr:nvSpPr>
        <xdr:spPr>
          <a:xfrm>
            <a:off x="8775024" y="4421609"/>
            <a:ext cx="30970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w4</a:t>
            </a:r>
          </a:p>
        </xdr:txBody>
      </xdr:sp>
      <xdr:sp macro="" textlink="">
        <xdr:nvSpPr>
          <xdr:cNvPr id="392" name="文字方塊 57">
            <a:extLst>
              <a:ext uri="{FF2B5EF4-FFF2-40B4-BE49-F238E27FC236}">
                <a16:creationId xmlns:a16="http://schemas.microsoft.com/office/drawing/2014/main" id="{00000000-0008-0000-0000-000088010000}"/>
              </a:ext>
            </a:extLst>
          </xdr:cNvPr>
          <xdr:cNvSpPr txBox="1"/>
        </xdr:nvSpPr>
        <xdr:spPr>
          <a:xfrm>
            <a:off x="8845696" y="695051"/>
            <a:ext cx="28084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x1</a:t>
            </a:r>
          </a:p>
        </xdr:txBody>
      </xdr:sp>
      <xdr:sp macro="" textlink="">
        <xdr:nvSpPr>
          <xdr:cNvPr id="393" name="文字方塊 58">
            <a:extLst>
              <a:ext uri="{FF2B5EF4-FFF2-40B4-BE49-F238E27FC236}">
                <a16:creationId xmlns:a16="http://schemas.microsoft.com/office/drawing/2014/main" id="{00000000-0008-0000-0000-000089010000}"/>
              </a:ext>
            </a:extLst>
          </xdr:cNvPr>
          <xdr:cNvSpPr txBox="1"/>
        </xdr:nvSpPr>
        <xdr:spPr>
          <a:xfrm>
            <a:off x="9025114" y="695053"/>
            <a:ext cx="28084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x2</a:t>
            </a:r>
          </a:p>
        </xdr:txBody>
      </xdr:sp>
      <xdr:sp macro="" textlink="">
        <xdr:nvSpPr>
          <xdr:cNvPr id="394" name="文字方塊 59">
            <a:extLst>
              <a:ext uri="{FF2B5EF4-FFF2-40B4-BE49-F238E27FC236}">
                <a16:creationId xmlns:a16="http://schemas.microsoft.com/office/drawing/2014/main" id="{00000000-0008-0000-0000-00008A010000}"/>
              </a:ext>
            </a:extLst>
          </xdr:cNvPr>
          <xdr:cNvSpPr txBox="1"/>
        </xdr:nvSpPr>
        <xdr:spPr>
          <a:xfrm>
            <a:off x="9190384" y="695052"/>
            <a:ext cx="28084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x3</a:t>
            </a:r>
          </a:p>
        </xdr:txBody>
      </xdr:sp>
      <xdr:sp macro="" textlink="">
        <xdr:nvSpPr>
          <xdr:cNvPr id="395" name="文字方塊 60">
            <a:extLst>
              <a:ext uri="{FF2B5EF4-FFF2-40B4-BE49-F238E27FC236}">
                <a16:creationId xmlns:a16="http://schemas.microsoft.com/office/drawing/2014/main" id="{00000000-0008-0000-0000-00008B010000}"/>
              </a:ext>
            </a:extLst>
          </xdr:cNvPr>
          <xdr:cNvSpPr txBox="1"/>
        </xdr:nvSpPr>
        <xdr:spPr>
          <a:xfrm>
            <a:off x="8518894" y="1386855"/>
            <a:ext cx="28245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y1</a:t>
            </a:r>
          </a:p>
        </xdr:txBody>
      </xdr:sp>
      <xdr:sp macro="" textlink="">
        <xdr:nvSpPr>
          <xdr:cNvPr id="396" name="文字方塊 61">
            <a:extLst>
              <a:ext uri="{FF2B5EF4-FFF2-40B4-BE49-F238E27FC236}">
                <a16:creationId xmlns:a16="http://schemas.microsoft.com/office/drawing/2014/main" id="{00000000-0008-0000-0000-00008C010000}"/>
              </a:ext>
            </a:extLst>
          </xdr:cNvPr>
          <xdr:cNvSpPr txBox="1"/>
        </xdr:nvSpPr>
        <xdr:spPr>
          <a:xfrm>
            <a:off x="8518894" y="1864617"/>
            <a:ext cx="28245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y2</a:t>
            </a:r>
          </a:p>
        </xdr:txBody>
      </xdr:sp>
      <xdr:sp macro="" textlink="">
        <xdr:nvSpPr>
          <xdr:cNvPr id="397" name="文字方塊 62">
            <a:extLst>
              <a:ext uri="{FF2B5EF4-FFF2-40B4-BE49-F238E27FC236}">
                <a16:creationId xmlns:a16="http://schemas.microsoft.com/office/drawing/2014/main" id="{00000000-0008-0000-0000-00008D010000}"/>
              </a:ext>
            </a:extLst>
          </xdr:cNvPr>
          <xdr:cNvSpPr txBox="1"/>
        </xdr:nvSpPr>
        <xdr:spPr>
          <a:xfrm>
            <a:off x="7298702" y="1536686"/>
            <a:ext cx="2760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z1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398" name="文字方塊 63">
            <a:extLst>
              <a:ext uri="{FF2B5EF4-FFF2-40B4-BE49-F238E27FC236}">
                <a16:creationId xmlns:a16="http://schemas.microsoft.com/office/drawing/2014/main" id="{00000000-0008-0000-0000-00008E010000}"/>
              </a:ext>
            </a:extLst>
          </xdr:cNvPr>
          <xdr:cNvSpPr txBox="1"/>
        </xdr:nvSpPr>
        <xdr:spPr>
          <a:xfrm>
            <a:off x="7881238" y="1540206"/>
            <a:ext cx="2760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z2</a:t>
            </a:r>
          </a:p>
        </xdr:txBody>
      </xdr:sp>
      <xdr:sp macro="" textlink="">
        <xdr:nvSpPr>
          <xdr:cNvPr id="399" name="文字方塊 64">
            <a:extLst>
              <a:ext uri="{FF2B5EF4-FFF2-40B4-BE49-F238E27FC236}">
                <a16:creationId xmlns:a16="http://schemas.microsoft.com/office/drawing/2014/main" id="{00000000-0008-0000-0000-00008F010000}"/>
              </a:ext>
            </a:extLst>
          </xdr:cNvPr>
          <xdr:cNvSpPr txBox="1"/>
        </xdr:nvSpPr>
        <xdr:spPr>
          <a:xfrm>
            <a:off x="6133932" y="1109138"/>
            <a:ext cx="33534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aa1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00" name="文字方塊 65">
            <a:extLst>
              <a:ext uri="{FF2B5EF4-FFF2-40B4-BE49-F238E27FC236}">
                <a16:creationId xmlns:a16="http://schemas.microsoft.com/office/drawing/2014/main" id="{00000000-0008-0000-0000-000090010000}"/>
              </a:ext>
            </a:extLst>
          </xdr:cNvPr>
          <xdr:cNvSpPr txBox="1"/>
        </xdr:nvSpPr>
        <xdr:spPr>
          <a:xfrm>
            <a:off x="6288924" y="1111050"/>
            <a:ext cx="33534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aa2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01" name="文字方塊 66">
            <a:extLst>
              <a:ext uri="{FF2B5EF4-FFF2-40B4-BE49-F238E27FC236}">
                <a16:creationId xmlns:a16="http://schemas.microsoft.com/office/drawing/2014/main" id="{00000000-0008-0000-0000-000091010000}"/>
              </a:ext>
            </a:extLst>
          </xdr:cNvPr>
          <xdr:cNvSpPr txBox="1"/>
        </xdr:nvSpPr>
        <xdr:spPr>
          <a:xfrm>
            <a:off x="6465794" y="1107226"/>
            <a:ext cx="33534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aa3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02" name="文字方塊 67">
            <a:extLst>
              <a:ext uri="{FF2B5EF4-FFF2-40B4-BE49-F238E27FC236}">
                <a16:creationId xmlns:a16="http://schemas.microsoft.com/office/drawing/2014/main" id="{00000000-0008-0000-0000-000092010000}"/>
              </a:ext>
            </a:extLst>
          </xdr:cNvPr>
          <xdr:cNvSpPr txBox="1"/>
        </xdr:nvSpPr>
        <xdr:spPr>
          <a:xfrm>
            <a:off x="6689931" y="1337728"/>
            <a:ext cx="33534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aa4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03" name="文字方塊 68">
            <a:extLst>
              <a:ext uri="{FF2B5EF4-FFF2-40B4-BE49-F238E27FC236}">
                <a16:creationId xmlns:a16="http://schemas.microsoft.com/office/drawing/2014/main" id="{00000000-0008-0000-0000-000093010000}"/>
              </a:ext>
            </a:extLst>
          </xdr:cNvPr>
          <xdr:cNvSpPr txBox="1"/>
        </xdr:nvSpPr>
        <xdr:spPr>
          <a:xfrm>
            <a:off x="8232162" y="1433876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bb1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04" name="文字方塊 69">
            <a:extLst>
              <a:ext uri="{FF2B5EF4-FFF2-40B4-BE49-F238E27FC236}">
                <a16:creationId xmlns:a16="http://schemas.microsoft.com/office/drawing/2014/main" id="{00000000-0008-0000-0000-000094010000}"/>
              </a:ext>
            </a:extLst>
          </xdr:cNvPr>
          <xdr:cNvSpPr txBox="1"/>
        </xdr:nvSpPr>
        <xdr:spPr>
          <a:xfrm>
            <a:off x="8223967" y="1811256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bb2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05" name="文字方塊 70">
            <a:extLst>
              <a:ext uri="{FF2B5EF4-FFF2-40B4-BE49-F238E27FC236}">
                <a16:creationId xmlns:a16="http://schemas.microsoft.com/office/drawing/2014/main" id="{00000000-0008-0000-0000-000095010000}"/>
              </a:ext>
            </a:extLst>
          </xdr:cNvPr>
          <xdr:cNvSpPr txBox="1"/>
        </xdr:nvSpPr>
        <xdr:spPr>
          <a:xfrm>
            <a:off x="7494029" y="1258975"/>
            <a:ext cx="32252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cc1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06" name="文字方塊 71">
            <a:extLst>
              <a:ext uri="{FF2B5EF4-FFF2-40B4-BE49-F238E27FC236}">
                <a16:creationId xmlns:a16="http://schemas.microsoft.com/office/drawing/2014/main" id="{00000000-0008-0000-0000-000096010000}"/>
              </a:ext>
            </a:extLst>
          </xdr:cNvPr>
          <xdr:cNvSpPr txBox="1"/>
        </xdr:nvSpPr>
        <xdr:spPr>
          <a:xfrm>
            <a:off x="7643251" y="1257881"/>
            <a:ext cx="32252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cc2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07" name="文字方塊 72">
            <a:extLst>
              <a:ext uri="{FF2B5EF4-FFF2-40B4-BE49-F238E27FC236}">
                <a16:creationId xmlns:a16="http://schemas.microsoft.com/office/drawing/2014/main" id="{00000000-0008-0000-0000-000097010000}"/>
              </a:ext>
            </a:extLst>
          </xdr:cNvPr>
          <xdr:cNvSpPr txBox="1"/>
        </xdr:nvSpPr>
        <xdr:spPr>
          <a:xfrm>
            <a:off x="6107294" y="373776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dd1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08" name="文字方塊 73">
            <a:extLst>
              <a:ext uri="{FF2B5EF4-FFF2-40B4-BE49-F238E27FC236}">
                <a16:creationId xmlns:a16="http://schemas.microsoft.com/office/drawing/2014/main" id="{00000000-0008-0000-0000-000098010000}"/>
              </a:ext>
            </a:extLst>
          </xdr:cNvPr>
          <xdr:cNvSpPr txBox="1"/>
        </xdr:nvSpPr>
        <xdr:spPr>
          <a:xfrm>
            <a:off x="6293311" y="369952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dd2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09" name="文字方塊 74">
            <a:extLst>
              <a:ext uri="{FF2B5EF4-FFF2-40B4-BE49-F238E27FC236}">
                <a16:creationId xmlns:a16="http://schemas.microsoft.com/office/drawing/2014/main" id="{00000000-0008-0000-0000-000099010000}"/>
              </a:ext>
            </a:extLst>
          </xdr:cNvPr>
          <xdr:cNvSpPr txBox="1"/>
        </xdr:nvSpPr>
        <xdr:spPr>
          <a:xfrm>
            <a:off x="6486738" y="370125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dd3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10" name="文字方塊 75">
            <a:extLst>
              <a:ext uri="{FF2B5EF4-FFF2-40B4-BE49-F238E27FC236}">
                <a16:creationId xmlns:a16="http://schemas.microsoft.com/office/drawing/2014/main" id="{00000000-0008-0000-0000-00009A010000}"/>
              </a:ext>
            </a:extLst>
          </xdr:cNvPr>
          <xdr:cNvSpPr txBox="1"/>
        </xdr:nvSpPr>
        <xdr:spPr>
          <a:xfrm>
            <a:off x="6686885" y="569499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dd4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11" name="文字方塊 76">
            <a:extLst>
              <a:ext uri="{FF2B5EF4-FFF2-40B4-BE49-F238E27FC236}">
                <a16:creationId xmlns:a16="http://schemas.microsoft.com/office/drawing/2014/main" id="{00000000-0008-0000-0000-00009B010000}"/>
              </a:ext>
            </a:extLst>
          </xdr:cNvPr>
          <xdr:cNvSpPr txBox="1"/>
        </xdr:nvSpPr>
        <xdr:spPr>
          <a:xfrm>
            <a:off x="6345938" y="1663835"/>
            <a:ext cx="33855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ee1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12" name="文字方塊 77">
            <a:extLst>
              <a:ext uri="{FF2B5EF4-FFF2-40B4-BE49-F238E27FC236}">
                <a16:creationId xmlns:a16="http://schemas.microsoft.com/office/drawing/2014/main" id="{00000000-0008-0000-0000-00009C010000}"/>
              </a:ext>
            </a:extLst>
          </xdr:cNvPr>
          <xdr:cNvSpPr txBox="1"/>
        </xdr:nvSpPr>
        <xdr:spPr>
          <a:xfrm>
            <a:off x="6592425" y="1651448"/>
            <a:ext cx="33855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ee2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13" name="文字方塊 78">
            <a:extLst>
              <a:ext uri="{FF2B5EF4-FFF2-40B4-BE49-F238E27FC236}">
                <a16:creationId xmlns:a16="http://schemas.microsoft.com/office/drawing/2014/main" id="{00000000-0008-0000-0000-00009D010000}"/>
              </a:ext>
            </a:extLst>
          </xdr:cNvPr>
          <xdr:cNvSpPr txBox="1"/>
        </xdr:nvSpPr>
        <xdr:spPr>
          <a:xfrm>
            <a:off x="6822333" y="1657042"/>
            <a:ext cx="33855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ee3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14" name="文字方塊 79">
            <a:extLst>
              <a:ext uri="{FF2B5EF4-FFF2-40B4-BE49-F238E27FC236}">
                <a16:creationId xmlns:a16="http://schemas.microsoft.com/office/drawing/2014/main" id="{00000000-0008-0000-0000-00009E010000}"/>
              </a:ext>
            </a:extLst>
          </xdr:cNvPr>
          <xdr:cNvSpPr txBox="1"/>
        </xdr:nvSpPr>
        <xdr:spPr>
          <a:xfrm>
            <a:off x="7110536" y="1856000"/>
            <a:ext cx="33855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ee4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15" name="文字方塊 80">
            <a:extLst>
              <a:ext uri="{FF2B5EF4-FFF2-40B4-BE49-F238E27FC236}">
                <a16:creationId xmlns:a16="http://schemas.microsoft.com/office/drawing/2014/main" id="{00000000-0008-0000-0000-00009F010000}"/>
              </a:ext>
            </a:extLst>
          </xdr:cNvPr>
          <xdr:cNvSpPr txBox="1"/>
        </xdr:nvSpPr>
        <xdr:spPr>
          <a:xfrm>
            <a:off x="7428270" y="1811256"/>
            <a:ext cx="30008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ff1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16" name="文字方塊 81">
            <a:extLst>
              <a:ext uri="{FF2B5EF4-FFF2-40B4-BE49-F238E27FC236}">
                <a16:creationId xmlns:a16="http://schemas.microsoft.com/office/drawing/2014/main" id="{00000000-0008-0000-0000-0000A0010000}"/>
              </a:ext>
            </a:extLst>
          </xdr:cNvPr>
          <xdr:cNvSpPr txBox="1"/>
        </xdr:nvSpPr>
        <xdr:spPr>
          <a:xfrm>
            <a:off x="7750693" y="1811256"/>
            <a:ext cx="30008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ff2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cxnSp macro="">
        <xdr:nvCxnSpPr>
          <xdr:cNvPr id="417" name="直線接點 416">
            <a:extLst>
              <a:ext uri="{FF2B5EF4-FFF2-40B4-BE49-F238E27FC236}">
                <a16:creationId xmlns:a16="http://schemas.microsoft.com/office/drawing/2014/main" id="{00000000-0008-0000-0000-0000A1010000}"/>
              </a:ext>
            </a:extLst>
          </xdr:cNvPr>
          <xdr:cNvCxnSpPr>
            <a:cxnSpLocks/>
          </xdr:cNvCxnSpPr>
        </xdr:nvCxnSpPr>
        <xdr:spPr>
          <a:xfrm>
            <a:off x="6293311" y="2997186"/>
            <a:ext cx="1430643" cy="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8" name="文字方塊 86">
            <a:extLst>
              <a:ext uri="{FF2B5EF4-FFF2-40B4-BE49-F238E27FC236}">
                <a16:creationId xmlns:a16="http://schemas.microsoft.com/office/drawing/2014/main" id="{00000000-0008-0000-0000-0000A2010000}"/>
              </a:ext>
            </a:extLst>
          </xdr:cNvPr>
          <xdr:cNvSpPr txBox="1"/>
        </xdr:nvSpPr>
        <xdr:spPr>
          <a:xfrm>
            <a:off x="6249906" y="2318123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gg1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19" name="文字方塊 87">
            <a:extLst>
              <a:ext uri="{FF2B5EF4-FFF2-40B4-BE49-F238E27FC236}">
                <a16:creationId xmlns:a16="http://schemas.microsoft.com/office/drawing/2014/main" id="{00000000-0008-0000-0000-0000A3010000}"/>
              </a:ext>
            </a:extLst>
          </xdr:cNvPr>
          <xdr:cNvSpPr txBox="1"/>
        </xdr:nvSpPr>
        <xdr:spPr>
          <a:xfrm>
            <a:off x="6259706" y="2624979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gg2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20" name="文字方塊 88">
            <a:extLst>
              <a:ext uri="{FF2B5EF4-FFF2-40B4-BE49-F238E27FC236}">
                <a16:creationId xmlns:a16="http://schemas.microsoft.com/office/drawing/2014/main" id="{00000000-0008-0000-0000-0000A4010000}"/>
              </a:ext>
            </a:extLst>
          </xdr:cNvPr>
          <xdr:cNvSpPr txBox="1"/>
        </xdr:nvSpPr>
        <xdr:spPr>
          <a:xfrm>
            <a:off x="6864147" y="2167840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hh1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21" name="文字方塊 89">
            <a:extLst>
              <a:ext uri="{FF2B5EF4-FFF2-40B4-BE49-F238E27FC236}">
                <a16:creationId xmlns:a16="http://schemas.microsoft.com/office/drawing/2014/main" id="{00000000-0008-0000-0000-0000A5010000}"/>
              </a:ext>
            </a:extLst>
          </xdr:cNvPr>
          <xdr:cNvSpPr txBox="1"/>
        </xdr:nvSpPr>
        <xdr:spPr>
          <a:xfrm>
            <a:off x="7264238" y="2166405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hh2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22" name="文字方塊 90">
            <a:extLst>
              <a:ext uri="{FF2B5EF4-FFF2-40B4-BE49-F238E27FC236}">
                <a16:creationId xmlns:a16="http://schemas.microsoft.com/office/drawing/2014/main" id="{00000000-0008-0000-0000-0000A6010000}"/>
              </a:ext>
            </a:extLst>
          </xdr:cNvPr>
          <xdr:cNvSpPr txBox="1"/>
        </xdr:nvSpPr>
        <xdr:spPr>
          <a:xfrm>
            <a:off x="5520946" y="2603541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23" name="文字方塊 91">
            <a:extLst>
              <a:ext uri="{FF2B5EF4-FFF2-40B4-BE49-F238E27FC236}">
                <a16:creationId xmlns:a16="http://schemas.microsoft.com/office/drawing/2014/main" id="{00000000-0008-0000-0000-0000A7010000}"/>
              </a:ext>
            </a:extLst>
          </xdr:cNvPr>
          <xdr:cNvSpPr txBox="1"/>
        </xdr:nvSpPr>
        <xdr:spPr>
          <a:xfrm>
            <a:off x="5705034" y="2604511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24" name="文字方塊 92">
            <a:extLst>
              <a:ext uri="{FF2B5EF4-FFF2-40B4-BE49-F238E27FC236}">
                <a16:creationId xmlns:a16="http://schemas.microsoft.com/office/drawing/2014/main" id="{00000000-0008-0000-0000-0000A8010000}"/>
              </a:ext>
            </a:extLst>
          </xdr:cNvPr>
          <xdr:cNvSpPr txBox="1"/>
        </xdr:nvSpPr>
        <xdr:spPr>
          <a:xfrm>
            <a:off x="5926299" y="2604116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25" name="文字方塊 93">
            <a:extLst>
              <a:ext uri="{FF2B5EF4-FFF2-40B4-BE49-F238E27FC236}">
                <a16:creationId xmlns:a16="http://schemas.microsoft.com/office/drawing/2014/main" id="{00000000-0008-0000-0000-0000A9010000}"/>
              </a:ext>
            </a:extLst>
          </xdr:cNvPr>
          <xdr:cNvSpPr txBox="1"/>
        </xdr:nvSpPr>
        <xdr:spPr>
          <a:xfrm>
            <a:off x="5938002" y="2818985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26" name="文字方塊 94">
            <a:extLst>
              <a:ext uri="{FF2B5EF4-FFF2-40B4-BE49-F238E27FC236}">
                <a16:creationId xmlns:a16="http://schemas.microsoft.com/office/drawing/2014/main" id="{00000000-0008-0000-0000-0000AA010000}"/>
              </a:ext>
            </a:extLst>
          </xdr:cNvPr>
          <xdr:cNvSpPr txBox="1"/>
        </xdr:nvSpPr>
        <xdr:spPr>
          <a:xfrm>
            <a:off x="6835646" y="2799749"/>
            <a:ext cx="23275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jj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27" name="文字方塊 95">
            <a:extLst>
              <a:ext uri="{FF2B5EF4-FFF2-40B4-BE49-F238E27FC236}">
                <a16:creationId xmlns:a16="http://schemas.microsoft.com/office/drawing/2014/main" id="{00000000-0008-0000-0000-0000AB010000}"/>
              </a:ext>
            </a:extLst>
          </xdr:cNvPr>
          <xdr:cNvSpPr txBox="1"/>
        </xdr:nvSpPr>
        <xdr:spPr>
          <a:xfrm>
            <a:off x="8196842" y="3418356"/>
            <a:ext cx="32893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kk1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28" name="文字方塊 96">
            <a:extLst>
              <a:ext uri="{FF2B5EF4-FFF2-40B4-BE49-F238E27FC236}">
                <a16:creationId xmlns:a16="http://schemas.microsoft.com/office/drawing/2014/main" id="{00000000-0008-0000-0000-0000AC010000}"/>
              </a:ext>
            </a:extLst>
          </xdr:cNvPr>
          <xdr:cNvSpPr txBox="1"/>
        </xdr:nvSpPr>
        <xdr:spPr>
          <a:xfrm>
            <a:off x="8192129" y="3650183"/>
            <a:ext cx="32893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kk2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29" name="文字方塊 97">
            <a:extLst>
              <a:ext uri="{FF2B5EF4-FFF2-40B4-BE49-F238E27FC236}">
                <a16:creationId xmlns:a16="http://schemas.microsoft.com/office/drawing/2014/main" id="{00000000-0008-0000-0000-0000AD010000}"/>
              </a:ext>
            </a:extLst>
          </xdr:cNvPr>
          <xdr:cNvSpPr txBox="1"/>
        </xdr:nvSpPr>
        <xdr:spPr>
          <a:xfrm>
            <a:off x="7423296" y="3921975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ll1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30" name="文字方塊 98">
            <a:extLst>
              <a:ext uri="{FF2B5EF4-FFF2-40B4-BE49-F238E27FC236}">
                <a16:creationId xmlns:a16="http://schemas.microsoft.com/office/drawing/2014/main" id="{00000000-0008-0000-0000-0000AE010000}"/>
              </a:ext>
            </a:extLst>
          </xdr:cNvPr>
          <xdr:cNvSpPr txBox="1"/>
        </xdr:nvSpPr>
        <xdr:spPr>
          <a:xfrm>
            <a:off x="7721839" y="3917708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ll2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31" name="文字方塊 99">
            <a:extLst>
              <a:ext uri="{FF2B5EF4-FFF2-40B4-BE49-F238E27FC236}">
                <a16:creationId xmlns:a16="http://schemas.microsoft.com/office/drawing/2014/main" id="{00000000-0008-0000-0000-0000AF010000}"/>
              </a:ext>
            </a:extLst>
          </xdr:cNvPr>
          <xdr:cNvSpPr txBox="1"/>
        </xdr:nvSpPr>
        <xdr:spPr>
          <a:xfrm>
            <a:off x="6967776" y="3906443"/>
            <a:ext cx="3994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mm1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32" name="文字方塊 100">
            <a:extLst>
              <a:ext uri="{FF2B5EF4-FFF2-40B4-BE49-F238E27FC236}">
                <a16:creationId xmlns:a16="http://schemas.microsoft.com/office/drawing/2014/main" id="{00000000-0008-0000-0000-0000B0010000}"/>
              </a:ext>
            </a:extLst>
          </xdr:cNvPr>
          <xdr:cNvSpPr txBox="1"/>
        </xdr:nvSpPr>
        <xdr:spPr>
          <a:xfrm>
            <a:off x="6855876" y="4407218"/>
            <a:ext cx="3994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mm2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33" name="文字方塊 101">
            <a:extLst>
              <a:ext uri="{FF2B5EF4-FFF2-40B4-BE49-F238E27FC236}">
                <a16:creationId xmlns:a16="http://schemas.microsoft.com/office/drawing/2014/main" id="{00000000-0008-0000-0000-0000B1010000}"/>
              </a:ext>
            </a:extLst>
          </xdr:cNvPr>
          <xdr:cNvSpPr txBox="1"/>
        </xdr:nvSpPr>
        <xdr:spPr>
          <a:xfrm>
            <a:off x="7080079" y="4104949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nn1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34" name="文字方塊 102">
            <a:extLst>
              <a:ext uri="{FF2B5EF4-FFF2-40B4-BE49-F238E27FC236}">
                <a16:creationId xmlns:a16="http://schemas.microsoft.com/office/drawing/2014/main" id="{00000000-0008-0000-0000-0000B2010000}"/>
              </a:ext>
            </a:extLst>
          </xdr:cNvPr>
          <xdr:cNvSpPr txBox="1"/>
        </xdr:nvSpPr>
        <xdr:spPr>
          <a:xfrm>
            <a:off x="6735113" y="4859203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nn2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35" name="文字方塊 103">
            <a:extLst>
              <a:ext uri="{FF2B5EF4-FFF2-40B4-BE49-F238E27FC236}">
                <a16:creationId xmlns:a16="http://schemas.microsoft.com/office/drawing/2014/main" id="{00000000-0008-0000-0000-0000B3010000}"/>
              </a:ext>
            </a:extLst>
          </xdr:cNvPr>
          <xdr:cNvSpPr txBox="1"/>
        </xdr:nvSpPr>
        <xdr:spPr>
          <a:xfrm>
            <a:off x="7238370" y="4846763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nn3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36" name="文字方塊 104">
            <a:extLst>
              <a:ext uri="{FF2B5EF4-FFF2-40B4-BE49-F238E27FC236}">
                <a16:creationId xmlns:a16="http://schemas.microsoft.com/office/drawing/2014/main" id="{00000000-0008-0000-0000-0000B4010000}"/>
              </a:ext>
            </a:extLst>
          </xdr:cNvPr>
          <xdr:cNvSpPr txBox="1"/>
        </xdr:nvSpPr>
        <xdr:spPr>
          <a:xfrm>
            <a:off x="7216102" y="5047673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oo2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37" name="文字方塊 105">
            <a:extLst>
              <a:ext uri="{FF2B5EF4-FFF2-40B4-BE49-F238E27FC236}">
                <a16:creationId xmlns:a16="http://schemas.microsoft.com/office/drawing/2014/main" id="{00000000-0008-0000-0000-0000B5010000}"/>
              </a:ext>
            </a:extLst>
          </xdr:cNvPr>
          <xdr:cNvSpPr txBox="1"/>
        </xdr:nvSpPr>
        <xdr:spPr>
          <a:xfrm>
            <a:off x="7316098" y="4548766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nn4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38" name="文字方塊 106">
            <a:extLst>
              <a:ext uri="{FF2B5EF4-FFF2-40B4-BE49-F238E27FC236}">
                <a16:creationId xmlns:a16="http://schemas.microsoft.com/office/drawing/2014/main" id="{00000000-0008-0000-0000-0000B6010000}"/>
              </a:ext>
            </a:extLst>
          </xdr:cNvPr>
          <xdr:cNvSpPr txBox="1"/>
        </xdr:nvSpPr>
        <xdr:spPr>
          <a:xfrm>
            <a:off x="7421355" y="5047673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oo3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39" name="文字方塊 107">
            <a:extLst>
              <a:ext uri="{FF2B5EF4-FFF2-40B4-BE49-F238E27FC236}">
                <a16:creationId xmlns:a16="http://schemas.microsoft.com/office/drawing/2014/main" id="{00000000-0008-0000-0000-0000B7010000}"/>
              </a:ext>
            </a:extLst>
          </xdr:cNvPr>
          <xdr:cNvSpPr txBox="1"/>
        </xdr:nvSpPr>
        <xdr:spPr>
          <a:xfrm>
            <a:off x="7013197" y="5054940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oo1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40" name="文字方塊 108">
            <a:extLst>
              <a:ext uri="{FF2B5EF4-FFF2-40B4-BE49-F238E27FC236}">
                <a16:creationId xmlns:a16="http://schemas.microsoft.com/office/drawing/2014/main" id="{00000000-0008-0000-0000-0000B8010000}"/>
              </a:ext>
            </a:extLst>
          </xdr:cNvPr>
          <xdr:cNvSpPr txBox="1"/>
        </xdr:nvSpPr>
        <xdr:spPr>
          <a:xfrm>
            <a:off x="7575700" y="4867479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pp1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41" name="文字方塊 109">
            <a:extLst>
              <a:ext uri="{FF2B5EF4-FFF2-40B4-BE49-F238E27FC236}">
                <a16:creationId xmlns:a16="http://schemas.microsoft.com/office/drawing/2014/main" id="{00000000-0008-0000-0000-0000B9010000}"/>
              </a:ext>
            </a:extLst>
          </xdr:cNvPr>
          <xdr:cNvSpPr txBox="1"/>
        </xdr:nvSpPr>
        <xdr:spPr>
          <a:xfrm>
            <a:off x="7748183" y="4678753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pp2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42" name="文字方塊 110">
            <a:extLst>
              <a:ext uri="{FF2B5EF4-FFF2-40B4-BE49-F238E27FC236}">
                <a16:creationId xmlns:a16="http://schemas.microsoft.com/office/drawing/2014/main" id="{00000000-0008-0000-0000-0000BA010000}"/>
              </a:ext>
            </a:extLst>
          </xdr:cNvPr>
          <xdr:cNvSpPr txBox="1"/>
        </xdr:nvSpPr>
        <xdr:spPr>
          <a:xfrm>
            <a:off x="7957362" y="4679005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pp3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43" name="文字方塊 111">
            <a:extLst>
              <a:ext uri="{FF2B5EF4-FFF2-40B4-BE49-F238E27FC236}">
                <a16:creationId xmlns:a16="http://schemas.microsoft.com/office/drawing/2014/main" id="{00000000-0008-0000-0000-0000BB010000}"/>
              </a:ext>
            </a:extLst>
          </xdr:cNvPr>
          <xdr:cNvSpPr txBox="1"/>
        </xdr:nvSpPr>
        <xdr:spPr>
          <a:xfrm>
            <a:off x="6512009" y="4333322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qq1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44" name="文字方塊 112">
            <a:extLst>
              <a:ext uri="{FF2B5EF4-FFF2-40B4-BE49-F238E27FC236}">
                <a16:creationId xmlns:a16="http://schemas.microsoft.com/office/drawing/2014/main" id="{00000000-0008-0000-0000-0000BC010000}"/>
              </a:ext>
            </a:extLst>
          </xdr:cNvPr>
          <xdr:cNvSpPr txBox="1"/>
        </xdr:nvSpPr>
        <xdr:spPr>
          <a:xfrm>
            <a:off x="6514721" y="4529331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qq2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45" name="文字方塊 113">
            <a:extLst>
              <a:ext uri="{FF2B5EF4-FFF2-40B4-BE49-F238E27FC236}">
                <a16:creationId xmlns:a16="http://schemas.microsoft.com/office/drawing/2014/main" id="{00000000-0008-0000-0000-0000BD010000}"/>
              </a:ext>
            </a:extLst>
          </xdr:cNvPr>
          <xdr:cNvSpPr txBox="1"/>
        </xdr:nvSpPr>
        <xdr:spPr>
          <a:xfrm>
            <a:off x="6496357" y="4742684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qq3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46" name="文字方塊 114">
            <a:extLst>
              <a:ext uri="{FF2B5EF4-FFF2-40B4-BE49-F238E27FC236}">
                <a16:creationId xmlns:a16="http://schemas.microsoft.com/office/drawing/2014/main" id="{00000000-0008-0000-0000-0000BE010000}"/>
              </a:ext>
            </a:extLst>
          </xdr:cNvPr>
          <xdr:cNvSpPr txBox="1"/>
        </xdr:nvSpPr>
        <xdr:spPr>
          <a:xfrm>
            <a:off x="5356643" y="4333322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qq4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47" name="文字方塊 118">
            <a:extLst>
              <a:ext uri="{FF2B5EF4-FFF2-40B4-BE49-F238E27FC236}">
                <a16:creationId xmlns:a16="http://schemas.microsoft.com/office/drawing/2014/main" id="{00000000-0008-0000-0000-0000BF010000}"/>
              </a:ext>
            </a:extLst>
          </xdr:cNvPr>
          <xdr:cNvSpPr txBox="1"/>
        </xdr:nvSpPr>
        <xdr:spPr>
          <a:xfrm>
            <a:off x="5699565" y="4207139"/>
            <a:ext cx="306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rr1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48" name="文字方塊 119">
            <a:extLst>
              <a:ext uri="{FF2B5EF4-FFF2-40B4-BE49-F238E27FC236}">
                <a16:creationId xmlns:a16="http://schemas.microsoft.com/office/drawing/2014/main" id="{00000000-0008-0000-0000-0000C0010000}"/>
              </a:ext>
            </a:extLst>
          </xdr:cNvPr>
          <xdr:cNvSpPr txBox="1"/>
        </xdr:nvSpPr>
        <xdr:spPr>
          <a:xfrm>
            <a:off x="5869592" y="4205913"/>
            <a:ext cx="306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rr2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49" name="文字方塊 120">
            <a:extLst>
              <a:ext uri="{FF2B5EF4-FFF2-40B4-BE49-F238E27FC236}">
                <a16:creationId xmlns:a16="http://schemas.microsoft.com/office/drawing/2014/main" id="{00000000-0008-0000-0000-0000C1010000}"/>
              </a:ext>
            </a:extLst>
          </xdr:cNvPr>
          <xdr:cNvSpPr txBox="1"/>
        </xdr:nvSpPr>
        <xdr:spPr>
          <a:xfrm>
            <a:off x="6068776" y="4204687"/>
            <a:ext cx="306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rr3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50" name="文字方塊 121">
            <a:extLst>
              <a:ext uri="{FF2B5EF4-FFF2-40B4-BE49-F238E27FC236}">
                <a16:creationId xmlns:a16="http://schemas.microsoft.com/office/drawing/2014/main" id="{00000000-0008-0000-0000-0000C2010000}"/>
              </a:ext>
            </a:extLst>
          </xdr:cNvPr>
          <xdr:cNvSpPr txBox="1"/>
        </xdr:nvSpPr>
        <xdr:spPr>
          <a:xfrm>
            <a:off x="6430325" y="4984546"/>
            <a:ext cx="31611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ss1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51" name="文字方塊 122">
            <a:extLst>
              <a:ext uri="{FF2B5EF4-FFF2-40B4-BE49-F238E27FC236}">
                <a16:creationId xmlns:a16="http://schemas.microsoft.com/office/drawing/2014/main" id="{00000000-0008-0000-0000-0000C3010000}"/>
              </a:ext>
            </a:extLst>
          </xdr:cNvPr>
          <xdr:cNvSpPr txBox="1"/>
        </xdr:nvSpPr>
        <xdr:spPr>
          <a:xfrm>
            <a:off x="6605979" y="4978223"/>
            <a:ext cx="31611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ss2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52" name="文字方塊 123">
            <a:extLst>
              <a:ext uri="{FF2B5EF4-FFF2-40B4-BE49-F238E27FC236}">
                <a16:creationId xmlns:a16="http://schemas.microsoft.com/office/drawing/2014/main" id="{00000000-0008-0000-0000-0000C4010000}"/>
              </a:ext>
            </a:extLst>
          </xdr:cNvPr>
          <xdr:cNvSpPr txBox="1"/>
        </xdr:nvSpPr>
        <xdr:spPr>
          <a:xfrm>
            <a:off x="6791370" y="4975076"/>
            <a:ext cx="31611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ss3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53" name="文字方塊 124">
            <a:extLst>
              <a:ext uri="{FF2B5EF4-FFF2-40B4-BE49-F238E27FC236}">
                <a16:creationId xmlns:a16="http://schemas.microsoft.com/office/drawing/2014/main" id="{00000000-0008-0000-0000-0000C5010000}"/>
              </a:ext>
            </a:extLst>
          </xdr:cNvPr>
          <xdr:cNvSpPr txBox="1"/>
        </xdr:nvSpPr>
        <xdr:spPr>
          <a:xfrm>
            <a:off x="5388890" y="4617113"/>
            <a:ext cx="30328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tt1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54" name="文字方塊 125">
            <a:extLst>
              <a:ext uri="{FF2B5EF4-FFF2-40B4-BE49-F238E27FC236}">
                <a16:creationId xmlns:a16="http://schemas.microsoft.com/office/drawing/2014/main" id="{00000000-0008-0000-0000-0000C6010000}"/>
              </a:ext>
            </a:extLst>
          </xdr:cNvPr>
          <xdr:cNvSpPr txBox="1"/>
        </xdr:nvSpPr>
        <xdr:spPr>
          <a:xfrm>
            <a:off x="5669166" y="4867479"/>
            <a:ext cx="30328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tt2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55" name="文字方塊 126">
            <a:extLst>
              <a:ext uri="{FF2B5EF4-FFF2-40B4-BE49-F238E27FC236}">
                <a16:creationId xmlns:a16="http://schemas.microsoft.com/office/drawing/2014/main" id="{00000000-0008-0000-0000-0000C7010000}"/>
              </a:ext>
            </a:extLst>
          </xdr:cNvPr>
          <xdr:cNvSpPr txBox="1"/>
        </xdr:nvSpPr>
        <xdr:spPr>
          <a:xfrm>
            <a:off x="5670318" y="5074647"/>
            <a:ext cx="30328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tt3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56" name="文字方塊 48">
            <a:extLst>
              <a:ext uri="{FF2B5EF4-FFF2-40B4-BE49-F238E27FC236}">
                <a16:creationId xmlns:a16="http://schemas.microsoft.com/office/drawing/2014/main" id="{00000000-0008-0000-0000-0000C8010000}"/>
              </a:ext>
            </a:extLst>
          </xdr:cNvPr>
          <xdr:cNvSpPr txBox="1"/>
        </xdr:nvSpPr>
        <xdr:spPr>
          <a:xfrm>
            <a:off x="5725174" y="4507934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uu1</a:t>
            </a:r>
          </a:p>
        </xdr:txBody>
      </xdr:sp>
      <xdr:sp macro="" textlink="">
        <xdr:nvSpPr>
          <xdr:cNvPr id="457" name="文字方塊 55">
            <a:extLst>
              <a:ext uri="{FF2B5EF4-FFF2-40B4-BE49-F238E27FC236}">
                <a16:creationId xmlns:a16="http://schemas.microsoft.com/office/drawing/2014/main" id="{00000000-0008-0000-0000-0000C9010000}"/>
              </a:ext>
            </a:extLst>
          </xdr:cNvPr>
          <xdr:cNvSpPr txBox="1"/>
        </xdr:nvSpPr>
        <xdr:spPr>
          <a:xfrm>
            <a:off x="6130848" y="4485494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uu2</a:t>
            </a:r>
          </a:p>
        </xdr:txBody>
      </xdr:sp>
      <xdr:sp macro="" textlink="">
        <xdr:nvSpPr>
          <xdr:cNvPr id="458" name="文字方塊 82">
            <a:extLst>
              <a:ext uri="{FF2B5EF4-FFF2-40B4-BE49-F238E27FC236}">
                <a16:creationId xmlns:a16="http://schemas.microsoft.com/office/drawing/2014/main" id="{00000000-0008-0000-0000-0000CA010000}"/>
              </a:ext>
            </a:extLst>
          </xdr:cNvPr>
          <xdr:cNvSpPr txBox="1"/>
        </xdr:nvSpPr>
        <xdr:spPr>
          <a:xfrm>
            <a:off x="6245148" y="4656944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uu3</a:t>
            </a:r>
          </a:p>
        </xdr:txBody>
      </xdr:sp>
      <xdr:sp macro="" textlink="">
        <xdr:nvSpPr>
          <xdr:cNvPr id="459" name="文字方塊 84">
            <a:extLst>
              <a:ext uri="{FF2B5EF4-FFF2-40B4-BE49-F238E27FC236}">
                <a16:creationId xmlns:a16="http://schemas.microsoft.com/office/drawing/2014/main" id="{00000000-0008-0000-0000-0000CB010000}"/>
              </a:ext>
            </a:extLst>
          </xdr:cNvPr>
          <xdr:cNvSpPr txBox="1"/>
        </xdr:nvSpPr>
        <xdr:spPr>
          <a:xfrm>
            <a:off x="5922882" y="5331368"/>
            <a:ext cx="27764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vv</a:t>
            </a:r>
          </a:p>
        </xdr:txBody>
      </xdr:sp>
      <xdr:sp macro="" textlink="">
        <xdr:nvSpPr>
          <xdr:cNvPr id="460" name="文字方塊 85">
            <a:extLst>
              <a:ext uri="{FF2B5EF4-FFF2-40B4-BE49-F238E27FC236}">
                <a16:creationId xmlns:a16="http://schemas.microsoft.com/office/drawing/2014/main" id="{00000000-0008-0000-0000-0000CC010000}"/>
              </a:ext>
            </a:extLst>
          </xdr:cNvPr>
          <xdr:cNvSpPr txBox="1"/>
        </xdr:nvSpPr>
        <xdr:spPr>
          <a:xfrm>
            <a:off x="6265782" y="5121818"/>
            <a:ext cx="30328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tt4</a:t>
            </a:r>
          </a:p>
        </xdr:txBody>
      </xdr:sp>
      <xdr:sp macro="" textlink="">
        <xdr:nvSpPr>
          <xdr:cNvPr id="461" name="文字方塊 115">
            <a:extLst>
              <a:ext uri="{FF2B5EF4-FFF2-40B4-BE49-F238E27FC236}">
                <a16:creationId xmlns:a16="http://schemas.microsoft.com/office/drawing/2014/main" id="{00000000-0008-0000-0000-0000CD010000}"/>
              </a:ext>
            </a:extLst>
          </xdr:cNvPr>
          <xdr:cNvSpPr txBox="1"/>
        </xdr:nvSpPr>
        <xdr:spPr>
          <a:xfrm>
            <a:off x="6221332" y="5445668"/>
            <a:ext cx="3834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ww1</a:t>
            </a:r>
          </a:p>
        </xdr:txBody>
      </xdr:sp>
      <xdr:sp macro="" textlink="">
        <xdr:nvSpPr>
          <xdr:cNvPr id="462" name="文字方塊 116">
            <a:extLst>
              <a:ext uri="{FF2B5EF4-FFF2-40B4-BE49-F238E27FC236}">
                <a16:creationId xmlns:a16="http://schemas.microsoft.com/office/drawing/2014/main" id="{00000000-0008-0000-0000-0000CE010000}"/>
              </a:ext>
            </a:extLst>
          </xdr:cNvPr>
          <xdr:cNvSpPr txBox="1"/>
        </xdr:nvSpPr>
        <xdr:spPr>
          <a:xfrm>
            <a:off x="6475332" y="5394868"/>
            <a:ext cx="3834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ww2</a:t>
            </a:r>
          </a:p>
        </xdr:txBody>
      </xdr:sp>
      <xdr:sp macro="" textlink="">
        <xdr:nvSpPr>
          <xdr:cNvPr id="463" name="文字方塊 117">
            <a:extLst>
              <a:ext uri="{FF2B5EF4-FFF2-40B4-BE49-F238E27FC236}">
                <a16:creationId xmlns:a16="http://schemas.microsoft.com/office/drawing/2014/main" id="{00000000-0008-0000-0000-0000CF010000}"/>
              </a:ext>
            </a:extLst>
          </xdr:cNvPr>
          <xdr:cNvSpPr txBox="1"/>
        </xdr:nvSpPr>
        <xdr:spPr>
          <a:xfrm>
            <a:off x="6849982" y="5445668"/>
            <a:ext cx="3834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ww3</a:t>
            </a:r>
          </a:p>
        </xdr:txBody>
      </xdr:sp>
      <xdr:sp macro="" textlink="">
        <xdr:nvSpPr>
          <xdr:cNvPr id="464" name="文字方塊 127">
            <a:extLst>
              <a:ext uri="{FF2B5EF4-FFF2-40B4-BE49-F238E27FC236}">
                <a16:creationId xmlns:a16="http://schemas.microsoft.com/office/drawing/2014/main" id="{00000000-0008-0000-0000-0000D0010000}"/>
              </a:ext>
            </a:extLst>
          </xdr:cNvPr>
          <xdr:cNvSpPr txBox="1"/>
        </xdr:nvSpPr>
        <xdr:spPr>
          <a:xfrm>
            <a:off x="6805532" y="5579018"/>
            <a:ext cx="3834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ww4</a:t>
            </a:r>
          </a:p>
        </xdr:txBody>
      </xdr:sp>
      <xdr:sp macro="" textlink="">
        <xdr:nvSpPr>
          <xdr:cNvPr id="465" name="文字方塊 1">
            <a:extLst>
              <a:ext uri="{FF2B5EF4-FFF2-40B4-BE49-F238E27FC236}">
                <a16:creationId xmlns:a16="http://schemas.microsoft.com/office/drawing/2014/main" id="{00000000-0008-0000-0000-0000D1010000}"/>
              </a:ext>
            </a:extLst>
          </xdr:cNvPr>
          <xdr:cNvSpPr txBox="1"/>
        </xdr:nvSpPr>
        <xdr:spPr>
          <a:xfrm>
            <a:off x="7529439" y="1141788"/>
            <a:ext cx="4203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TW" altLang="en-US" sz="800">
                <a:solidFill>
                  <a:srgbClr val="FF0000"/>
                </a:solidFill>
              </a:rPr>
              <a:t>對</a:t>
            </a:r>
            <a:r>
              <a:rPr lang="en-US" altLang="zh-TW" sz="800">
                <a:solidFill>
                  <a:srgbClr val="FF0000"/>
                </a:solidFill>
              </a:rPr>
              <a:t>m6</a:t>
            </a:r>
          </a:p>
        </xdr:txBody>
      </xdr:sp>
      <xdr:sp macro="" textlink="">
        <xdr:nvSpPr>
          <xdr:cNvPr id="466" name="文字方塊 2">
            <a:extLst>
              <a:ext uri="{FF2B5EF4-FFF2-40B4-BE49-F238E27FC236}">
                <a16:creationId xmlns:a16="http://schemas.microsoft.com/office/drawing/2014/main" id="{00000000-0008-0000-0000-0000D2010000}"/>
              </a:ext>
            </a:extLst>
          </xdr:cNvPr>
          <xdr:cNvSpPr txBox="1"/>
        </xdr:nvSpPr>
        <xdr:spPr>
          <a:xfrm>
            <a:off x="8421945" y="1694018"/>
            <a:ext cx="518091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y1</a:t>
            </a:r>
            <a:r>
              <a:rPr lang="zh-TW" altLang="en-US" sz="800">
                <a:solidFill>
                  <a:srgbClr val="FF0000"/>
                </a:solidFill>
              </a:rPr>
              <a:t>對</a:t>
            </a:r>
            <a:r>
              <a:rPr lang="en-US" altLang="zh-TW" sz="800">
                <a:solidFill>
                  <a:srgbClr val="FF0000"/>
                </a:solidFill>
              </a:rPr>
              <a:t>m8</a:t>
            </a:r>
          </a:p>
        </xdr:txBody>
      </xdr:sp>
      <xdr:sp macro="" textlink="">
        <xdr:nvSpPr>
          <xdr:cNvPr id="467" name="文字方塊 4">
            <a:extLst>
              <a:ext uri="{FF2B5EF4-FFF2-40B4-BE49-F238E27FC236}">
                <a16:creationId xmlns:a16="http://schemas.microsoft.com/office/drawing/2014/main" id="{00000000-0008-0000-0000-0000D3010000}"/>
              </a:ext>
            </a:extLst>
          </xdr:cNvPr>
          <xdr:cNvSpPr txBox="1"/>
        </xdr:nvSpPr>
        <xdr:spPr>
          <a:xfrm>
            <a:off x="8019257" y="1559616"/>
            <a:ext cx="5806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bb1</a:t>
            </a:r>
            <a:r>
              <a:rPr lang="zh-TW" altLang="en-US" sz="800">
                <a:solidFill>
                  <a:srgbClr val="FF0000"/>
                </a:solidFill>
              </a:rPr>
              <a:t>對</a:t>
            </a:r>
            <a:r>
              <a:rPr lang="en-US" altLang="zh-TW" sz="800">
                <a:solidFill>
                  <a:srgbClr val="FF0000"/>
                </a:solidFill>
              </a:rPr>
              <a:t>m6</a:t>
            </a:r>
          </a:p>
        </xdr:txBody>
      </xdr:sp>
      <xdr:sp macro="" textlink="">
        <xdr:nvSpPr>
          <xdr:cNvPr id="468" name="文字方塊 135">
            <a:extLst>
              <a:ext uri="{FF2B5EF4-FFF2-40B4-BE49-F238E27FC236}">
                <a16:creationId xmlns:a16="http://schemas.microsoft.com/office/drawing/2014/main" id="{00000000-0008-0000-0000-0000D4010000}"/>
              </a:ext>
            </a:extLst>
          </xdr:cNvPr>
          <xdr:cNvSpPr txBox="1"/>
        </xdr:nvSpPr>
        <xdr:spPr>
          <a:xfrm>
            <a:off x="7525723" y="1556113"/>
            <a:ext cx="42672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TW" altLang="en-US" sz="800">
                <a:solidFill>
                  <a:srgbClr val="FF0000"/>
                </a:solidFill>
              </a:rPr>
              <a:t>對</a:t>
            </a:r>
            <a:r>
              <a:rPr lang="en-US" altLang="zh-TW" sz="800">
                <a:solidFill>
                  <a:srgbClr val="FF0000"/>
                </a:solidFill>
              </a:rPr>
              <a:t>M8</a:t>
            </a:r>
          </a:p>
        </xdr:txBody>
      </xdr:sp>
      <xdr:sp macro="" textlink="">
        <xdr:nvSpPr>
          <xdr:cNvPr id="469" name="文字方塊 136">
            <a:extLst>
              <a:ext uri="{FF2B5EF4-FFF2-40B4-BE49-F238E27FC236}">
                <a16:creationId xmlns:a16="http://schemas.microsoft.com/office/drawing/2014/main" id="{00000000-0008-0000-0000-0000D5010000}"/>
              </a:ext>
            </a:extLst>
          </xdr:cNvPr>
          <xdr:cNvSpPr txBox="1"/>
        </xdr:nvSpPr>
        <xdr:spPr>
          <a:xfrm>
            <a:off x="9399973" y="883398"/>
            <a:ext cx="28084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x4</a:t>
            </a:r>
          </a:p>
        </xdr:txBody>
      </xdr:sp>
      <xdr:sp macro="" textlink="">
        <xdr:nvSpPr>
          <xdr:cNvPr id="470" name="文字方塊 137">
            <a:extLst>
              <a:ext uri="{FF2B5EF4-FFF2-40B4-BE49-F238E27FC236}">
                <a16:creationId xmlns:a16="http://schemas.microsoft.com/office/drawing/2014/main" id="{00000000-0008-0000-0000-0000D6010000}"/>
              </a:ext>
            </a:extLst>
          </xdr:cNvPr>
          <xdr:cNvSpPr txBox="1"/>
        </xdr:nvSpPr>
        <xdr:spPr>
          <a:xfrm>
            <a:off x="2906782" y="316423"/>
            <a:ext cx="279244" cy="21756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c4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471" name="文字方塊 137">
            <a:extLst>
              <a:ext uri="{FF2B5EF4-FFF2-40B4-BE49-F238E27FC236}">
                <a16:creationId xmlns:a16="http://schemas.microsoft.com/office/drawing/2014/main" id="{00000000-0008-0000-0000-0000D7010000}"/>
              </a:ext>
            </a:extLst>
          </xdr:cNvPr>
          <xdr:cNvSpPr txBox="1"/>
        </xdr:nvSpPr>
        <xdr:spPr>
          <a:xfrm>
            <a:off x="3054630" y="319485"/>
            <a:ext cx="279244" cy="21756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c5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pic>
        <xdr:nvPicPr>
          <xdr:cNvPr id="472" name="圖片 471">
            <a:extLst>
              <a:ext uri="{FF2B5EF4-FFF2-40B4-BE49-F238E27FC236}">
                <a16:creationId xmlns:a16="http://schemas.microsoft.com/office/drawing/2014/main" id="{00000000-0008-0000-0000-0000D8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2461978" y="1923620"/>
            <a:ext cx="511424" cy="443118"/>
          </a:xfrm>
          <a:prstGeom prst="rect">
            <a:avLst/>
          </a:prstGeom>
        </xdr:spPr>
      </xdr:pic>
      <xdr:sp macro="" textlink="">
        <xdr:nvSpPr>
          <xdr:cNvPr id="473" name="文字方塊 137">
            <a:extLst>
              <a:ext uri="{FF2B5EF4-FFF2-40B4-BE49-F238E27FC236}">
                <a16:creationId xmlns:a16="http://schemas.microsoft.com/office/drawing/2014/main" id="{00000000-0008-0000-0000-0000D9010000}"/>
              </a:ext>
            </a:extLst>
          </xdr:cNvPr>
          <xdr:cNvSpPr txBox="1"/>
        </xdr:nvSpPr>
        <xdr:spPr>
          <a:xfrm>
            <a:off x="3361448" y="316853"/>
            <a:ext cx="279244" cy="21756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c6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474" name="文字方塊 141">
            <a:extLst>
              <a:ext uri="{FF2B5EF4-FFF2-40B4-BE49-F238E27FC236}">
                <a16:creationId xmlns:a16="http://schemas.microsoft.com/office/drawing/2014/main" id="{00000000-0008-0000-0000-0000DA010000}"/>
              </a:ext>
            </a:extLst>
          </xdr:cNvPr>
          <xdr:cNvSpPr txBox="1"/>
        </xdr:nvSpPr>
        <xdr:spPr>
          <a:xfrm>
            <a:off x="2794310" y="2048764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g4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475" name="文字方塊 144">
            <a:extLst>
              <a:ext uri="{FF2B5EF4-FFF2-40B4-BE49-F238E27FC236}">
                <a16:creationId xmlns:a16="http://schemas.microsoft.com/office/drawing/2014/main" id="{00000000-0008-0000-0000-0000DB010000}"/>
              </a:ext>
            </a:extLst>
          </xdr:cNvPr>
          <xdr:cNvSpPr txBox="1"/>
        </xdr:nvSpPr>
        <xdr:spPr>
          <a:xfrm>
            <a:off x="2391567" y="1844907"/>
            <a:ext cx="2896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g1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476" name="文字方塊 145">
            <a:extLst>
              <a:ext uri="{FF2B5EF4-FFF2-40B4-BE49-F238E27FC236}">
                <a16:creationId xmlns:a16="http://schemas.microsoft.com/office/drawing/2014/main" id="{00000000-0008-0000-0000-0000DC010000}"/>
              </a:ext>
            </a:extLst>
          </xdr:cNvPr>
          <xdr:cNvSpPr txBox="1"/>
        </xdr:nvSpPr>
        <xdr:spPr>
          <a:xfrm>
            <a:off x="2588510" y="1844907"/>
            <a:ext cx="2896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g2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sp macro="" textlink="">
        <xdr:nvSpPr>
          <xdr:cNvPr id="477" name="文字方塊 146">
            <a:extLst>
              <a:ext uri="{FF2B5EF4-FFF2-40B4-BE49-F238E27FC236}">
                <a16:creationId xmlns:a16="http://schemas.microsoft.com/office/drawing/2014/main" id="{00000000-0008-0000-0000-0000DD010000}"/>
              </a:ext>
            </a:extLst>
          </xdr:cNvPr>
          <xdr:cNvSpPr txBox="1"/>
        </xdr:nvSpPr>
        <xdr:spPr>
          <a:xfrm>
            <a:off x="2766901" y="1844906"/>
            <a:ext cx="2896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g3</a:t>
            </a:r>
            <a:endParaRPr lang="zh-TW" altLang="en-US" sz="800">
              <a:solidFill>
                <a:srgbClr val="FF0000"/>
              </a:solidFill>
            </a:endParaRPr>
          </a:p>
        </xdr:txBody>
      </xdr:sp>
      <xdr:pic>
        <xdr:nvPicPr>
          <xdr:cNvPr id="478" name="圖片 477">
            <a:extLst>
              <a:ext uri="{FF2B5EF4-FFF2-40B4-BE49-F238E27FC236}">
                <a16:creationId xmlns:a16="http://schemas.microsoft.com/office/drawing/2014/main" id="{00000000-0008-0000-0000-0000DE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752558" y="5890141"/>
            <a:ext cx="3075313" cy="1584291"/>
          </a:xfrm>
          <a:prstGeom prst="rect">
            <a:avLst/>
          </a:prstGeom>
        </xdr:spPr>
      </xdr:pic>
      <xdr:sp macro="" textlink="">
        <xdr:nvSpPr>
          <xdr:cNvPr id="479" name="文字方塊 150">
            <a:extLst>
              <a:ext uri="{FF2B5EF4-FFF2-40B4-BE49-F238E27FC236}">
                <a16:creationId xmlns:a16="http://schemas.microsoft.com/office/drawing/2014/main" id="{00000000-0008-0000-0000-0000DF010000}"/>
              </a:ext>
            </a:extLst>
          </xdr:cNvPr>
          <xdr:cNvSpPr txBox="1"/>
        </xdr:nvSpPr>
        <xdr:spPr>
          <a:xfrm>
            <a:off x="3018940" y="6495331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o1</a:t>
            </a:r>
          </a:p>
        </xdr:txBody>
      </xdr:sp>
      <xdr:sp macro="" textlink="">
        <xdr:nvSpPr>
          <xdr:cNvPr id="480" name="文字方塊 151">
            <a:extLst>
              <a:ext uri="{FF2B5EF4-FFF2-40B4-BE49-F238E27FC236}">
                <a16:creationId xmlns:a16="http://schemas.microsoft.com/office/drawing/2014/main" id="{00000000-0008-0000-0000-0000E0010000}"/>
              </a:ext>
            </a:extLst>
          </xdr:cNvPr>
          <xdr:cNvSpPr txBox="1"/>
        </xdr:nvSpPr>
        <xdr:spPr>
          <a:xfrm>
            <a:off x="3584309" y="6495331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o2</a:t>
            </a:r>
          </a:p>
        </xdr:txBody>
      </xdr:sp>
      <xdr:sp macro="" textlink="">
        <xdr:nvSpPr>
          <xdr:cNvPr id="481" name="文字方塊 152">
            <a:extLst>
              <a:ext uri="{FF2B5EF4-FFF2-40B4-BE49-F238E27FC236}">
                <a16:creationId xmlns:a16="http://schemas.microsoft.com/office/drawing/2014/main" id="{00000000-0008-0000-0000-0000E1010000}"/>
              </a:ext>
            </a:extLst>
          </xdr:cNvPr>
          <xdr:cNvSpPr txBox="1"/>
        </xdr:nvSpPr>
        <xdr:spPr>
          <a:xfrm>
            <a:off x="4004446" y="6486464"/>
            <a:ext cx="2904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o3</a:t>
            </a:r>
          </a:p>
        </xdr:txBody>
      </xdr:sp>
      <xdr:pic>
        <xdr:nvPicPr>
          <xdr:cNvPr id="482" name="圖片 481">
            <a:extLst>
              <a:ext uri="{FF2B5EF4-FFF2-40B4-BE49-F238E27FC236}">
                <a16:creationId xmlns:a16="http://schemas.microsoft.com/office/drawing/2014/main" id="{00000000-0008-0000-0000-0000E2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0255395" y="460083"/>
            <a:ext cx="4012278" cy="5452583"/>
          </a:xfrm>
          <a:prstGeom prst="rect">
            <a:avLst/>
          </a:prstGeom>
        </xdr:spPr>
      </xdr:pic>
      <xdr:sp macro="" textlink="">
        <xdr:nvSpPr>
          <xdr:cNvPr id="483" name="文字方塊 155">
            <a:extLst>
              <a:ext uri="{FF2B5EF4-FFF2-40B4-BE49-F238E27FC236}">
                <a16:creationId xmlns:a16="http://schemas.microsoft.com/office/drawing/2014/main" id="{00000000-0008-0000-0000-0000E3010000}"/>
              </a:ext>
            </a:extLst>
          </xdr:cNvPr>
          <xdr:cNvSpPr txBox="1"/>
        </xdr:nvSpPr>
        <xdr:spPr>
          <a:xfrm>
            <a:off x="12124783" y="2961219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gg1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84" name="文字方塊 156">
            <a:extLst>
              <a:ext uri="{FF2B5EF4-FFF2-40B4-BE49-F238E27FC236}">
                <a16:creationId xmlns:a16="http://schemas.microsoft.com/office/drawing/2014/main" id="{00000000-0008-0000-0000-0000E4010000}"/>
              </a:ext>
            </a:extLst>
          </xdr:cNvPr>
          <xdr:cNvSpPr txBox="1"/>
        </xdr:nvSpPr>
        <xdr:spPr>
          <a:xfrm>
            <a:off x="12129358" y="3146478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gg2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85" name="文字方塊 157">
            <a:extLst>
              <a:ext uri="{FF2B5EF4-FFF2-40B4-BE49-F238E27FC236}">
                <a16:creationId xmlns:a16="http://schemas.microsoft.com/office/drawing/2014/main" id="{00000000-0008-0000-0000-0000E5010000}"/>
              </a:ext>
            </a:extLst>
          </xdr:cNvPr>
          <xdr:cNvSpPr txBox="1"/>
        </xdr:nvSpPr>
        <xdr:spPr>
          <a:xfrm>
            <a:off x="12124783" y="2593660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hh1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86" name="文字方塊 158">
            <a:extLst>
              <a:ext uri="{FF2B5EF4-FFF2-40B4-BE49-F238E27FC236}">
                <a16:creationId xmlns:a16="http://schemas.microsoft.com/office/drawing/2014/main" id="{00000000-0008-0000-0000-0000E6010000}"/>
              </a:ext>
            </a:extLst>
          </xdr:cNvPr>
          <xdr:cNvSpPr txBox="1"/>
        </xdr:nvSpPr>
        <xdr:spPr>
          <a:xfrm>
            <a:off x="12907206" y="2782651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hh2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87" name="文字方塊 159">
            <a:extLst>
              <a:ext uri="{FF2B5EF4-FFF2-40B4-BE49-F238E27FC236}">
                <a16:creationId xmlns:a16="http://schemas.microsoft.com/office/drawing/2014/main" id="{00000000-0008-0000-0000-0000E7010000}"/>
              </a:ext>
            </a:extLst>
          </xdr:cNvPr>
          <xdr:cNvSpPr txBox="1"/>
        </xdr:nvSpPr>
        <xdr:spPr>
          <a:xfrm>
            <a:off x="12575064" y="3079318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gg3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88" name="文字方塊 160">
            <a:extLst>
              <a:ext uri="{FF2B5EF4-FFF2-40B4-BE49-F238E27FC236}">
                <a16:creationId xmlns:a16="http://schemas.microsoft.com/office/drawing/2014/main" id="{00000000-0008-0000-0000-0000E8010000}"/>
              </a:ext>
            </a:extLst>
          </xdr:cNvPr>
          <xdr:cNvSpPr txBox="1"/>
        </xdr:nvSpPr>
        <xdr:spPr>
          <a:xfrm>
            <a:off x="12581150" y="3361922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gg4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cxnSp macro="">
        <xdr:nvCxnSpPr>
          <xdr:cNvPr id="489" name="直線接點 488">
            <a:extLst>
              <a:ext uri="{FF2B5EF4-FFF2-40B4-BE49-F238E27FC236}">
                <a16:creationId xmlns:a16="http://schemas.microsoft.com/office/drawing/2014/main" id="{00000000-0008-0000-0000-0000E9010000}"/>
              </a:ext>
            </a:extLst>
          </xdr:cNvPr>
          <xdr:cNvCxnSpPr/>
        </xdr:nvCxnSpPr>
        <xdr:spPr>
          <a:xfrm>
            <a:off x="13388340" y="4234450"/>
            <a:ext cx="0" cy="363628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0" name="文字方塊 163">
            <a:extLst>
              <a:ext uri="{FF2B5EF4-FFF2-40B4-BE49-F238E27FC236}">
                <a16:creationId xmlns:a16="http://schemas.microsoft.com/office/drawing/2014/main" id="{00000000-0008-0000-0000-0000EA010000}"/>
              </a:ext>
            </a:extLst>
          </xdr:cNvPr>
          <xdr:cNvSpPr txBox="1"/>
        </xdr:nvSpPr>
        <xdr:spPr>
          <a:xfrm>
            <a:off x="13033285" y="4285011"/>
            <a:ext cx="3994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mm1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91" name="文字方塊 164">
            <a:extLst>
              <a:ext uri="{FF2B5EF4-FFF2-40B4-BE49-F238E27FC236}">
                <a16:creationId xmlns:a16="http://schemas.microsoft.com/office/drawing/2014/main" id="{00000000-0008-0000-0000-0000EB010000}"/>
              </a:ext>
            </a:extLst>
          </xdr:cNvPr>
          <xdr:cNvSpPr txBox="1"/>
        </xdr:nvSpPr>
        <xdr:spPr>
          <a:xfrm>
            <a:off x="12312586" y="4336437"/>
            <a:ext cx="3994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mm2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492" name="文字方塊 165">
            <a:extLst>
              <a:ext uri="{FF2B5EF4-FFF2-40B4-BE49-F238E27FC236}">
                <a16:creationId xmlns:a16="http://schemas.microsoft.com/office/drawing/2014/main" id="{00000000-0008-0000-0000-0000EC010000}"/>
              </a:ext>
            </a:extLst>
          </xdr:cNvPr>
          <xdr:cNvSpPr txBox="1"/>
        </xdr:nvSpPr>
        <xdr:spPr>
          <a:xfrm>
            <a:off x="12312586" y="4488837"/>
            <a:ext cx="3994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mm3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cxnSp macro="">
        <xdr:nvCxnSpPr>
          <xdr:cNvPr id="493" name="直線接點 492">
            <a:extLst>
              <a:ext uri="{FF2B5EF4-FFF2-40B4-BE49-F238E27FC236}">
                <a16:creationId xmlns:a16="http://schemas.microsoft.com/office/drawing/2014/main" id="{00000000-0008-0000-0000-0000ED010000}"/>
              </a:ext>
            </a:extLst>
          </xdr:cNvPr>
          <xdr:cNvCxnSpPr/>
        </xdr:nvCxnSpPr>
        <xdr:spPr>
          <a:xfrm>
            <a:off x="1811020" y="4025131"/>
            <a:ext cx="1712828" cy="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文字方塊 20">
            <a:extLst>
              <a:ext uri="{FF2B5EF4-FFF2-40B4-BE49-F238E27FC236}">
                <a16:creationId xmlns:a16="http://schemas.microsoft.com/office/drawing/2014/main" id="{00000000-0008-0000-0000-0000EE010000}"/>
              </a:ext>
            </a:extLst>
          </xdr:cNvPr>
          <xdr:cNvSpPr txBox="1"/>
        </xdr:nvSpPr>
        <xdr:spPr>
          <a:xfrm>
            <a:off x="2709344" y="4001619"/>
            <a:ext cx="397866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0070C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delta</a:t>
            </a:r>
            <a:endParaRPr lang="zh-TW" altLang="en-US" sz="700">
              <a:solidFill>
                <a:srgbClr val="0070C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15</xdr:col>
      <xdr:colOff>127462</xdr:colOff>
      <xdr:row>250</xdr:row>
      <xdr:rowOff>19743</xdr:rowOff>
    </xdr:from>
    <xdr:to>
      <xdr:col>31</xdr:col>
      <xdr:colOff>485654</xdr:colOff>
      <xdr:row>282</xdr:row>
      <xdr:rowOff>83940</xdr:rowOff>
    </xdr:to>
    <xdr:grpSp>
      <xdr:nvGrpSpPr>
        <xdr:cNvPr id="495" name="群組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GrpSpPr/>
      </xdr:nvGrpSpPr>
      <xdr:grpSpPr>
        <a:xfrm>
          <a:off x="18998664" y="50175672"/>
          <a:ext cx="10594574" cy="6216530"/>
          <a:chOff x="233976" y="675634"/>
          <a:chExt cx="10610555" cy="6182365"/>
        </a:xfrm>
      </xdr:grpSpPr>
      <xdr:grpSp>
        <xdr:nvGrpSpPr>
          <xdr:cNvPr id="496" name="群組 495">
            <a:extLst>
              <a:ext uri="{FF2B5EF4-FFF2-40B4-BE49-F238E27FC236}">
                <a16:creationId xmlns:a16="http://schemas.microsoft.com/office/drawing/2014/main" id="{00000000-0008-0000-0000-0000F0010000}"/>
              </a:ext>
            </a:extLst>
          </xdr:cNvPr>
          <xdr:cNvGrpSpPr/>
        </xdr:nvGrpSpPr>
        <xdr:grpSpPr>
          <a:xfrm>
            <a:off x="233976" y="1346477"/>
            <a:ext cx="5357324" cy="5212532"/>
            <a:chOff x="5978301" y="667568"/>
            <a:chExt cx="5357324" cy="5212532"/>
          </a:xfrm>
        </xdr:grpSpPr>
        <xdr:pic>
          <xdr:nvPicPr>
            <xdr:cNvPr id="523" name="圖片 522">
              <a:extLst>
                <a:ext uri="{FF2B5EF4-FFF2-40B4-BE49-F238E27FC236}">
                  <a16:creationId xmlns:a16="http://schemas.microsoft.com/office/drawing/2014/main" id="{00000000-0008-0000-0000-00000B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5978301" y="667568"/>
              <a:ext cx="5357324" cy="5212532"/>
            </a:xfrm>
            <a:prstGeom prst="rect">
              <a:avLst/>
            </a:prstGeom>
          </xdr:spPr>
        </xdr:pic>
        <xdr:sp macro="" textlink="">
          <xdr:nvSpPr>
            <xdr:cNvPr id="524" name="文字方塊 9">
              <a:extLst>
                <a:ext uri="{FF2B5EF4-FFF2-40B4-BE49-F238E27FC236}">
                  <a16:creationId xmlns:a16="http://schemas.microsoft.com/office/drawing/2014/main" id="{00000000-0008-0000-0000-00000C020000}"/>
                </a:ext>
              </a:extLst>
            </xdr:cNvPr>
            <xdr:cNvSpPr txBox="1"/>
          </xdr:nvSpPr>
          <xdr:spPr>
            <a:xfrm>
              <a:off x="9594395" y="1646753"/>
              <a:ext cx="328936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yy1</a:t>
              </a:r>
            </a:p>
          </xdr:txBody>
        </xdr:sp>
        <xdr:sp macro="" textlink="">
          <xdr:nvSpPr>
            <xdr:cNvPr id="525" name="文字方塊 12">
              <a:extLst>
                <a:ext uri="{FF2B5EF4-FFF2-40B4-BE49-F238E27FC236}">
                  <a16:creationId xmlns:a16="http://schemas.microsoft.com/office/drawing/2014/main" id="{00000000-0008-0000-0000-00000D020000}"/>
                </a:ext>
              </a:extLst>
            </xdr:cNvPr>
            <xdr:cNvSpPr txBox="1"/>
          </xdr:nvSpPr>
          <xdr:spPr>
            <a:xfrm>
              <a:off x="9418183" y="961089"/>
              <a:ext cx="325730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xx1</a:t>
              </a:r>
            </a:p>
          </xdr:txBody>
        </xdr:sp>
        <xdr:sp macro="" textlink="">
          <xdr:nvSpPr>
            <xdr:cNvPr id="526" name="文字方塊 13">
              <a:extLst>
                <a:ext uri="{FF2B5EF4-FFF2-40B4-BE49-F238E27FC236}">
                  <a16:creationId xmlns:a16="http://schemas.microsoft.com/office/drawing/2014/main" id="{00000000-0008-0000-0000-00000E020000}"/>
                </a:ext>
              </a:extLst>
            </xdr:cNvPr>
            <xdr:cNvSpPr txBox="1"/>
          </xdr:nvSpPr>
          <xdr:spPr>
            <a:xfrm>
              <a:off x="9597601" y="961091"/>
              <a:ext cx="325730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xx2</a:t>
              </a:r>
            </a:p>
          </xdr:txBody>
        </xdr:sp>
        <xdr:sp macro="" textlink="">
          <xdr:nvSpPr>
            <xdr:cNvPr id="527" name="文字方塊 14">
              <a:extLst>
                <a:ext uri="{FF2B5EF4-FFF2-40B4-BE49-F238E27FC236}">
                  <a16:creationId xmlns:a16="http://schemas.microsoft.com/office/drawing/2014/main" id="{00000000-0008-0000-0000-00000F020000}"/>
                </a:ext>
              </a:extLst>
            </xdr:cNvPr>
            <xdr:cNvSpPr txBox="1"/>
          </xdr:nvSpPr>
          <xdr:spPr>
            <a:xfrm>
              <a:off x="9762871" y="961090"/>
              <a:ext cx="325730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xx3</a:t>
              </a:r>
            </a:p>
          </xdr:txBody>
        </xdr:sp>
        <xdr:sp macro="" textlink="">
          <xdr:nvSpPr>
            <xdr:cNvPr id="528" name="文字方塊 47">
              <a:extLst>
                <a:ext uri="{FF2B5EF4-FFF2-40B4-BE49-F238E27FC236}">
                  <a16:creationId xmlns:a16="http://schemas.microsoft.com/office/drawing/2014/main" id="{00000000-0008-0000-0000-000010020000}"/>
                </a:ext>
              </a:extLst>
            </xdr:cNvPr>
            <xdr:cNvSpPr txBox="1"/>
          </xdr:nvSpPr>
          <xdr:spPr>
            <a:xfrm>
              <a:off x="9908960" y="1149436"/>
              <a:ext cx="325730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xx4</a:t>
              </a:r>
            </a:p>
          </xdr:txBody>
        </xdr:sp>
        <xdr:sp macro="" textlink="">
          <xdr:nvSpPr>
            <xdr:cNvPr id="529" name="文字方塊 50">
              <a:extLst>
                <a:ext uri="{FF2B5EF4-FFF2-40B4-BE49-F238E27FC236}">
                  <a16:creationId xmlns:a16="http://schemas.microsoft.com/office/drawing/2014/main" id="{00000000-0008-0000-0000-000011020000}"/>
                </a:ext>
              </a:extLst>
            </xdr:cNvPr>
            <xdr:cNvSpPr txBox="1"/>
          </xdr:nvSpPr>
          <xdr:spPr>
            <a:xfrm>
              <a:off x="9594395" y="2332415"/>
              <a:ext cx="328936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yy2</a:t>
              </a:r>
            </a:p>
          </xdr:txBody>
        </xdr:sp>
        <xdr:sp macro="" textlink="">
          <xdr:nvSpPr>
            <xdr:cNvPr id="530" name="文字方塊 51">
              <a:extLst>
                <a:ext uri="{FF2B5EF4-FFF2-40B4-BE49-F238E27FC236}">
                  <a16:creationId xmlns:a16="http://schemas.microsoft.com/office/drawing/2014/main" id="{00000000-0008-0000-0000-000012020000}"/>
                </a:ext>
              </a:extLst>
            </xdr:cNvPr>
            <xdr:cNvSpPr txBox="1"/>
          </xdr:nvSpPr>
          <xdr:spPr>
            <a:xfrm>
              <a:off x="9404396" y="1597650"/>
              <a:ext cx="316112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zz1</a:t>
              </a:r>
            </a:p>
          </xdr:txBody>
        </xdr:sp>
        <xdr:sp macro="" textlink="">
          <xdr:nvSpPr>
            <xdr:cNvPr id="531" name="文字方塊 52">
              <a:extLst>
                <a:ext uri="{FF2B5EF4-FFF2-40B4-BE49-F238E27FC236}">
                  <a16:creationId xmlns:a16="http://schemas.microsoft.com/office/drawing/2014/main" id="{00000000-0008-0000-0000-000013020000}"/>
                </a:ext>
              </a:extLst>
            </xdr:cNvPr>
            <xdr:cNvSpPr txBox="1"/>
          </xdr:nvSpPr>
          <xdr:spPr>
            <a:xfrm>
              <a:off x="9439321" y="2315200"/>
              <a:ext cx="316112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zz2</a:t>
              </a:r>
            </a:p>
          </xdr:txBody>
        </xdr:sp>
        <xdr:sp macro="" textlink="">
          <xdr:nvSpPr>
            <xdr:cNvPr id="532" name="文字方塊 53">
              <a:extLst>
                <a:ext uri="{FF2B5EF4-FFF2-40B4-BE49-F238E27FC236}">
                  <a16:creationId xmlns:a16="http://schemas.microsoft.com/office/drawing/2014/main" id="{00000000-0008-0000-0000-000014020000}"/>
                </a:ext>
              </a:extLst>
            </xdr:cNvPr>
            <xdr:cNvSpPr txBox="1"/>
          </xdr:nvSpPr>
          <xdr:spPr>
            <a:xfrm>
              <a:off x="9853573" y="1646752"/>
              <a:ext cx="385042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aaa1</a:t>
              </a:r>
            </a:p>
          </xdr:txBody>
        </xdr:sp>
        <xdr:sp macro="" textlink="">
          <xdr:nvSpPr>
            <xdr:cNvPr id="533" name="文字方塊 54">
              <a:extLst>
                <a:ext uri="{FF2B5EF4-FFF2-40B4-BE49-F238E27FC236}">
                  <a16:creationId xmlns:a16="http://schemas.microsoft.com/office/drawing/2014/main" id="{00000000-0008-0000-0000-000015020000}"/>
                </a:ext>
              </a:extLst>
            </xdr:cNvPr>
            <xdr:cNvSpPr txBox="1"/>
          </xdr:nvSpPr>
          <xdr:spPr>
            <a:xfrm>
              <a:off x="9879304" y="2309801"/>
              <a:ext cx="385042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aaa2</a:t>
              </a:r>
            </a:p>
          </xdr:txBody>
        </xdr:sp>
        <xdr:sp macro="" textlink="">
          <xdr:nvSpPr>
            <xdr:cNvPr id="534" name="文字方塊 55">
              <a:extLst>
                <a:ext uri="{FF2B5EF4-FFF2-40B4-BE49-F238E27FC236}">
                  <a16:creationId xmlns:a16="http://schemas.microsoft.com/office/drawing/2014/main" id="{00000000-0008-0000-0000-000016020000}"/>
                </a:ext>
              </a:extLst>
            </xdr:cNvPr>
            <xdr:cNvSpPr txBox="1"/>
          </xdr:nvSpPr>
          <xdr:spPr>
            <a:xfrm>
              <a:off x="8069044" y="1678319"/>
              <a:ext cx="399468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bbb1</a:t>
              </a:r>
            </a:p>
          </xdr:txBody>
        </xdr:sp>
        <xdr:sp macro="" textlink="">
          <xdr:nvSpPr>
            <xdr:cNvPr id="535" name="文字方塊 56">
              <a:extLst>
                <a:ext uri="{FF2B5EF4-FFF2-40B4-BE49-F238E27FC236}">
                  <a16:creationId xmlns:a16="http://schemas.microsoft.com/office/drawing/2014/main" id="{00000000-0008-0000-0000-000017020000}"/>
                </a:ext>
              </a:extLst>
            </xdr:cNvPr>
            <xdr:cNvSpPr txBox="1"/>
          </xdr:nvSpPr>
          <xdr:spPr>
            <a:xfrm>
              <a:off x="8075394" y="2056144"/>
              <a:ext cx="399468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bbb2</a:t>
              </a:r>
            </a:p>
          </xdr:txBody>
        </xdr:sp>
        <xdr:sp macro="" textlink="">
          <xdr:nvSpPr>
            <xdr:cNvPr id="536" name="文字方塊 57">
              <a:extLst>
                <a:ext uri="{FF2B5EF4-FFF2-40B4-BE49-F238E27FC236}">
                  <a16:creationId xmlns:a16="http://schemas.microsoft.com/office/drawing/2014/main" id="{00000000-0008-0000-0000-000018020000}"/>
                </a:ext>
              </a:extLst>
            </xdr:cNvPr>
            <xdr:cNvSpPr txBox="1"/>
          </xdr:nvSpPr>
          <xdr:spPr>
            <a:xfrm>
              <a:off x="8541758" y="1750682"/>
              <a:ext cx="344966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ccc1</a:t>
              </a:r>
            </a:p>
          </xdr:txBody>
        </xdr:sp>
        <xdr:sp macro="" textlink="">
          <xdr:nvSpPr>
            <xdr:cNvPr id="537" name="文字方塊 58">
              <a:extLst>
                <a:ext uri="{FF2B5EF4-FFF2-40B4-BE49-F238E27FC236}">
                  <a16:creationId xmlns:a16="http://schemas.microsoft.com/office/drawing/2014/main" id="{00000000-0008-0000-0000-000019020000}"/>
                </a:ext>
              </a:extLst>
            </xdr:cNvPr>
            <xdr:cNvSpPr txBox="1"/>
          </xdr:nvSpPr>
          <xdr:spPr>
            <a:xfrm>
              <a:off x="8980000" y="1740210"/>
              <a:ext cx="344966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ccc2</a:t>
              </a:r>
            </a:p>
          </xdr:txBody>
        </xdr:sp>
        <xdr:sp macro="" textlink="">
          <xdr:nvSpPr>
            <xdr:cNvPr id="538" name="文字方塊 59">
              <a:extLst>
                <a:ext uri="{FF2B5EF4-FFF2-40B4-BE49-F238E27FC236}">
                  <a16:creationId xmlns:a16="http://schemas.microsoft.com/office/drawing/2014/main" id="{00000000-0008-0000-0000-00001A020000}"/>
                </a:ext>
              </a:extLst>
            </xdr:cNvPr>
            <xdr:cNvSpPr txBox="1"/>
          </xdr:nvSpPr>
          <xdr:spPr>
            <a:xfrm>
              <a:off x="8439389" y="1917168"/>
              <a:ext cx="369012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ddd1</a:t>
              </a:r>
            </a:p>
          </xdr:txBody>
        </xdr:sp>
        <xdr:sp macro="" textlink="">
          <xdr:nvSpPr>
            <xdr:cNvPr id="539" name="文字方塊 60">
              <a:extLst>
                <a:ext uri="{FF2B5EF4-FFF2-40B4-BE49-F238E27FC236}">
                  <a16:creationId xmlns:a16="http://schemas.microsoft.com/office/drawing/2014/main" id="{00000000-0008-0000-0000-00001B020000}"/>
                </a:ext>
              </a:extLst>
            </xdr:cNvPr>
            <xdr:cNvSpPr txBox="1"/>
          </xdr:nvSpPr>
          <xdr:spPr>
            <a:xfrm>
              <a:off x="9019461" y="1917167"/>
              <a:ext cx="369012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ddd2</a:t>
              </a:r>
            </a:p>
          </xdr:txBody>
        </xdr:sp>
        <xdr:sp macro="" textlink="">
          <xdr:nvSpPr>
            <xdr:cNvPr id="540" name="文字方塊 61">
              <a:extLst>
                <a:ext uri="{FF2B5EF4-FFF2-40B4-BE49-F238E27FC236}">
                  <a16:creationId xmlns:a16="http://schemas.microsoft.com/office/drawing/2014/main" id="{00000000-0008-0000-0000-00001C020000}"/>
                </a:ext>
              </a:extLst>
            </xdr:cNvPr>
            <xdr:cNvSpPr txBox="1"/>
          </xdr:nvSpPr>
          <xdr:spPr>
            <a:xfrm>
              <a:off x="8474862" y="2131065"/>
              <a:ext cx="364202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eee1</a:t>
              </a:r>
            </a:p>
          </xdr:txBody>
        </xdr:sp>
        <xdr:sp macro="" textlink="">
          <xdr:nvSpPr>
            <xdr:cNvPr id="541" name="文字方塊 62">
              <a:extLst>
                <a:ext uri="{FF2B5EF4-FFF2-40B4-BE49-F238E27FC236}">
                  <a16:creationId xmlns:a16="http://schemas.microsoft.com/office/drawing/2014/main" id="{00000000-0008-0000-0000-00001D020000}"/>
                </a:ext>
              </a:extLst>
            </xdr:cNvPr>
            <xdr:cNvSpPr txBox="1"/>
          </xdr:nvSpPr>
          <xdr:spPr>
            <a:xfrm>
              <a:off x="9040194" y="2129256"/>
              <a:ext cx="364202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eee2</a:t>
              </a:r>
            </a:p>
          </xdr:txBody>
        </xdr:sp>
        <xdr:sp macro="" textlink="">
          <xdr:nvSpPr>
            <xdr:cNvPr id="542" name="文字方塊 63">
              <a:extLst>
                <a:ext uri="{FF2B5EF4-FFF2-40B4-BE49-F238E27FC236}">
                  <a16:creationId xmlns:a16="http://schemas.microsoft.com/office/drawing/2014/main" id="{00000000-0008-0000-0000-00001E020000}"/>
                </a:ext>
              </a:extLst>
            </xdr:cNvPr>
            <xdr:cNvSpPr txBox="1"/>
          </xdr:nvSpPr>
          <xdr:spPr>
            <a:xfrm>
              <a:off x="7246160" y="1030592"/>
              <a:ext cx="311304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fff1</a:t>
              </a:r>
            </a:p>
          </xdr:txBody>
        </xdr:sp>
        <xdr:sp macro="" textlink="">
          <xdr:nvSpPr>
            <xdr:cNvPr id="543" name="文字方塊 64">
              <a:extLst>
                <a:ext uri="{FF2B5EF4-FFF2-40B4-BE49-F238E27FC236}">
                  <a16:creationId xmlns:a16="http://schemas.microsoft.com/office/drawing/2014/main" id="{00000000-0008-0000-0000-00001F020000}"/>
                </a:ext>
              </a:extLst>
            </xdr:cNvPr>
            <xdr:cNvSpPr txBox="1"/>
          </xdr:nvSpPr>
          <xdr:spPr>
            <a:xfrm>
              <a:off x="7422690" y="1014082"/>
              <a:ext cx="311304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fff2</a:t>
              </a:r>
            </a:p>
          </xdr:txBody>
        </xdr:sp>
        <xdr:sp macro="" textlink="">
          <xdr:nvSpPr>
            <xdr:cNvPr id="544" name="文字方塊 65">
              <a:extLst>
                <a:ext uri="{FF2B5EF4-FFF2-40B4-BE49-F238E27FC236}">
                  <a16:creationId xmlns:a16="http://schemas.microsoft.com/office/drawing/2014/main" id="{00000000-0008-0000-0000-000020020000}"/>
                </a:ext>
              </a:extLst>
            </xdr:cNvPr>
            <xdr:cNvSpPr txBox="1"/>
          </xdr:nvSpPr>
          <xdr:spPr>
            <a:xfrm>
              <a:off x="7627506" y="1014082"/>
              <a:ext cx="311304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fff3</a:t>
              </a:r>
            </a:p>
          </xdr:txBody>
        </xdr:sp>
        <xdr:sp macro="" textlink="">
          <xdr:nvSpPr>
            <xdr:cNvPr id="545" name="文字方塊 66">
              <a:extLst>
                <a:ext uri="{FF2B5EF4-FFF2-40B4-BE49-F238E27FC236}">
                  <a16:creationId xmlns:a16="http://schemas.microsoft.com/office/drawing/2014/main" id="{00000000-0008-0000-0000-000021020000}"/>
                </a:ext>
              </a:extLst>
            </xdr:cNvPr>
            <xdr:cNvSpPr txBox="1"/>
          </xdr:nvSpPr>
          <xdr:spPr>
            <a:xfrm>
              <a:off x="7837699" y="1191415"/>
              <a:ext cx="311304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fff4</a:t>
              </a:r>
            </a:p>
          </xdr:txBody>
        </xdr:sp>
        <xdr:sp macro="" textlink="">
          <xdr:nvSpPr>
            <xdr:cNvPr id="546" name="文字方塊 67">
              <a:extLst>
                <a:ext uri="{FF2B5EF4-FFF2-40B4-BE49-F238E27FC236}">
                  <a16:creationId xmlns:a16="http://schemas.microsoft.com/office/drawing/2014/main" id="{00000000-0008-0000-0000-000022020000}"/>
                </a:ext>
              </a:extLst>
            </xdr:cNvPr>
            <xdr:cNvSpPr txBox="1"/>
          </xdr:nvSpPr>
          <xdr:spPr>
            <a:xfrm>
              <a:off x="7186301" y="1559425"/>
              <a:ext cx="354584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ggg1</a:t>
              </a:r>
            </a:p>
          </xdr:txBody>
        </xdr:sp>
        <xdr:sp macro="" textlink="">
          <xdr:nvSpPr>
            <xdr:cNvPr id="547" name="文字方塊 68">
              <a:extLst>
                <a:ext uri="{FF2B5EF4-FFF2-40B4-BE49-F238E27FC236}">
                  <a16:creationId xmlns:a16="http://schemas.microsoft.com/office/drawing/2014/main" id="{00000000-0008-0000-0000-000023020000}"/>
                </a:ext>
              </a:extLst>
            </xdr:cNvPr>
            <xdr:cNvSpPr txBox="1"/>
          </xdr:nvSpPr>
          <xdr:spPr>
            <a:xfrm>
              <a:off x="7418643" y="1467652"/>
              <a:ext cx="354584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ggg2</a:t>
              </a:r>
            </a:p>
          </xdr:txBody>
        </xdr:sp>
        <xdr:sp macro="" textlink="">
          <xdr:nvSpPr>
            <xdr:cNvPr id="548" name="文字方塊 69">
              <a:extLst>
                <a:ext uri="{FF2B5EF4-FFF2-40B4-BE49-F238E27FC236}">
                  <a16:creationId xmlns:a16="http://schemas.microsoft.com/office/drawing/2014/main" id="{00000000-0008-0000-0000-000024020000}"/>
                </a:ext>
              </a:extLst>
            </xdr:cNvPr>
            <xdr:cNvSpPr txBox="1"/>
          </xdr:nvSpPr>
          <xdr:spPr>
            <a:xfrm>
              <a:off x="7632232" y="1465747"/>
              <a:ext cx="354584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ggg3</a:t>
              </a:r>
            </a:p>
          </xdr:txBody>
        </xdr:sp>
        <xdr:sp macro="" textlink="">
          <xdr:nvSpPr>
            <xdr:cNvPr id="549" name="文字方塊 70">
              <a:extLst>
                <a:ext uri="{FF2B5EF4-FFF2-40B4-BE49-F238E27FC236}">
                  <a16:creationId xmlns:a16="http://schemas.microsoft.com/office/drawing/2014/main" id="{00000000-0008-0000-0000-000025020000}"/>
                </a:ext>
              </a:extLst>
            </xdr:cNvPr>
            <xdr:cNvSpPr txBox="1"/>
          </xdr:nvSpPr>
          <xdr:spPr>
            <a:xfrm>
              <a:off x="7831551" y="1654285"/>
              <a:ext cx="354584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ggg4</a:t>
              </a:r>
            </a:p>
          </xdr:txBody>
        </xdr:sp>
        <xdr:sp macro="" textlink="">
          <xdr:nvSpPr>
            <xdr:cNvPr id="550" name="文字方塊 71">
              <a:extLst>
                <a:ext uri="{FF2B5EF4-FFF2-40B4-BE49-F238E27FC236}">
                  <a16:creationId xmlns:a16="http://schemas.microsoft.com/office/drawing/2014/main" id="{00000000-0008-0000-0000-000026020000}"/>
                </a:ext>
              </a:extLst>
            </xdr:cNvPr>
            <xdr:cNvSpPr txBox="1"/>
          </xdr:nvSpPr>
          <xdr:spPr>
            <a:xfrm>
              <a:off x="9109639" y="1569933"/>
              <a:ext cx="369012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hhh2</a:t>
              </a:r>
            </a:p>
          </xdr:txBody>
        </xdr:sp>
        <xdr:sp macro="" textlink="">
          <xdr:nvSpPr>
            <xdr:cNvPr id="551" name="文字方塊 72">
              <a:extLst>
                <a:ext uri="{FF2B5EF4-FFF2-40B4-BE49-F238E27FC236}">
                  <a16:creationId xmlns:a16="http://schemas.microsoft.com/office/drawing/2014/main" id="{00000000-0008-0000-0000-000027020000}"/>
                </a:ext>
              </a:extLst>
            </xdr:cNvPr>
            <xdr:cNvSpPr txBox="1"/>
          </xdr:nvSpPr>
          <xdr:spPr>
            <a:xfrm>
              <a:off x="8434618" y="1564536"/>
              <a:ext cx="369012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hhh1</a:t>
              </a:r>
            </a:p>
          </xdr:txBody>
        </xdr:sp>
        <xdr:sp macro="" textlink="">
          <xdr:nvSpPr>
            <xdr:cNvPr id="552" name="文字方塊 73">
              <a:extLst>
                <a:ext uri="{FF2B5EF4-FFF2-40B4-BE49-F238E27FC236}">
                  <a16:creationId xmlns:a16="http://schemas.microsoft.com/office/drawing/2014/main" id="{00000000-0008-0000-0000-000028020000}"/>
                </a:ext>
              </a:extLst>
            </xdr:cNvPr>
            <xdr:cNvSpPr txBox="1"/>
          </xdr:nvSpPr>
          <xdr:spPr>
            <a:xfrm>
              <a:off x="9909356" y="1928158"/>
              <a:ext cx="292068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iii1</a:t>
              </a:r>
            </a:p>
          </xdr:txBody>
        </xdr:sp>
        <xdr:sp macro="" textlink="">
          <xdr:nvSpPr>
            <xdr:cNvPr id="553" name="文字方塊 74">
              <a:extLst>
                <a:ext uri="{FF2B5EF4-FFF2-40B4-BE49-F238E27FC236}">
                  <a16:creationId xmlns:a16="http://schemas.microsoft.com/office/drawing/2014/main" id="{00000000-0008-0000-0000-000029020000}"/>
                </a:ext>
              </a:extLst>
            </xdr:cNvPr>
            <xdr:cNvSpPr txBox="1"/>
          </xdr:nvSpPr>
          <xdr:spPr>
            <a:xfrm>
              <a:off x="10118312" y="1885943"/>
              <a:ext cx="292068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iii2</a:t>
              </a:r>
            </a:p>
          </xdr:txBody>
        </xdr:sp>
        <xdr:sp macro="" textlink="">
          <xdr:nvSpPr>
            <xdr:cNvPr id="554" name="文字方塊 75">
              <a:extLst>
                <a:ext uri="{FF2B5EF4-FFF2-40B4-BE49-F238E27FC236}">
                  <a16:creationId xmlns:a16="http://schemas.microsoft.com/office/drawing/2014/main" id="{00000000-0008-0000-0000-00002A020000}"/>
                </a:ext>
              </a:extLst>
            </xdr:cNvPr>
            <xdr:cNvSpPr txBox="1"/>
          </xdr:nvSpPr>
          <xdr:spPr>
            <a:xfrm>
              <a:off x="10294330" y="1892625"/>
              <a:ext cx="292068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iii3</a:t>
              </a:r>
            </a:p>
          </xdr:txBody>
        </xdr:sp>
        <xdr:sp macro="" textlink="">
          <xdr:nvSpPr>
            <xdr:cNvPr id="555" name="文字方塊 76">
              <a:extLst>
                <a:ext uri="{FF2B5EF4-FFF2-40B4-BE49-F238E27FC236}">
                  <a16:creationId xmlns:a16="http://schemas.microsoft.com/office/drawing/2014/main" id="{00000000-0008-0000-0000-00002B020000}"/>
                </a:ext>
              </a:extLst>
            </xdr:cNvPr>
            <xdr:cNvSpPr txBox="1"/>
          </xdr:nvSpPr>
          <xdr:spPr>
            <a:xfrm>
              <a:off x="10530899" y="1885942"/>
              <a:ext cx="292068" cy="20005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700">
                  <a:solidFill>
                    <a:srgbClr val="FF0000"/>
                  </a:solidFill>
                </a:rPr>
                <a:t>iii4</a:t>
              </a:r>
            </a:p>
          </xdr:txBody>
        </xdr:sp>
      </xdr:grpSp>
      <xdr:sp macro="" textlink="">
        <xdr:nvSpPr>
          <xdr:cNvPr id="497" name="文字方塊 78">
            <a:extLst>
              <a:ext uri="{FF2B5EF4-FFF2-40B4-BE49-F238E27FC236}">
                <a16:creationId xmlns:a16="http://schemas.microsoft.com/office/drawing/2014/main" id="{00000000-0008-0000-0000-0000F1010000}"/>
              </a:ext>
            </a:extLst>
          </xdr:cNvPr>
          <xdr:cNvSpPr txBox="1"/>
        </xdr:nvSpPr>
        <xdr:spPr>
          <a:xfrm>
            <a:off x="233976" y="977145"/>
            <a:ext cx="535724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/>
              <a:t>160</a:t>
            </a:r>
            <a:endParaRPr lang="zh-TW" altLang="en-US"/>
          </a:p>
        </xdr:txBody>
      </xdr:sp>
      <xdr:pic>
        <xdr:nvPicPr>
          <xdr:cNvPr id="498" name="圖片 497">
            <a:extLst>
              <a:ext uri="{FF2B5EF4-FFF2-40B4-BE49-F238E27FC236}">
                <a16:creationId xmlns:a16="http://schemas.microsoft.com/office/drawing/2014/main" id="{00000000-0008-0000-0000-0000F201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/>
          <a:srcRect t="4813"/>
          <a:stretch/>
        </xdr:blipFill>
        <xdr:spPr>
          <a:xfrm>
            <a:off x="6340282" y="1157800"/>
            <a:ext cx="4349884" cy="5700199"/>
          </a:xfrm>
          <a:prstGeom prst="rect">
            <a:avLst/>
          </a:prstGeom>
        </xdr:spPr>
      </xdr:pic>
      <xdr:sp macro="" textlink="">
        <xdr:nvSpPr>
          <xdr:cNvPr id="499" name="文字方塊 168">
            <a:extLst>
              <a:ext uri="{FF2B5EF4-FFF2-40B4-BE49-F238E27FC236}">
                <a16:creationId xmlns:a16="http://schemas.microsoft.com/office/drawing/2014/main" id="{00000000-0008-0000-0000-0000F3010000}"/>
              </a:ext>
            </a:extLst>
          </xdr:cNvPr>
          <xdr:cNvSpPr txBox="1"/>
        </xdr:nvSpPr>
        <xdr:spPr>
          <a:xfrm>
            <a:off x="6484569" y="675634"/>
            <a:ext cx="535724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/>
              <a:t>200</a:t>
            </a:r>
            <a:endParaRPr lang="zh-TW" altLang="en-US"/>
          </a:p>
        </xdr:txBody>
      </xdr:sp>
      <xdr:sp macro="" textlink="">
        <xdr:nvSpPr>
          <xdr:cNvPr id="500" name="文字方塊 169">
            <a:extLst>
              <a:ext uri="{FF2B5EF4-FFF2-40B4-BE49-F238E27FC236}">
                <a16:creationId xmlns:a16="http://schemas.microsoft.com/office/drawing/2014/main" id="{00000000-0008-0000-0000-0000F4010000}"/>
              </a:ext>
            </a:extLst>
          </xdr:cNvPr>
          <xdr:cNvSpPr txBox="1"/>
        </xdr:nvSpPr>
        <xdr:spPr>
          <a:xfrm>
            <a:off x="8117906" y="2104147"/>
            <a:ext cx="292068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iii1</a:t>
            </a:r>
          </a:p>
        </xdr:txBody>
      </xdr:sp>
      <xdr:sp macro="" textlink="">
        <xdr:nvSpPr>
          <xdr:cNvPr id="501" name="文字方塊 170">
            <a:extLst>
              <a:ext uri="{FF2B5EF4-FFF2-40B4-BE49-F238E27FC236}">
                <a16:creationId xmlns:a16="http://schemas.microsoft.com/office/drawing/2014/main" id="{00000000-0008-0000-0000-0000F5010000}"/>
              </a:ext>
            </a:extLst>
          </xdr:cNvPr>
          <xdr:cNvSpPr txBox="1"/>
        </xdr:nvSpPr>
        <xdr:spPr>
          <a:xfrm>
            <a:off x="8326862" y="2061932"/>
            <a:ext cx="292068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iii2</a:t>
            </a:r>
          </a:p>
        </xdr:txBody>
      </xdr:sp>
      <xdr:sp macro="" textlink="">
        <xdr:nvSpPr>
          <xdr:cNvPr id="502" name="文字方塊 171">
            <a:extLst>
              <a:ext uri="{FF2B5EF4-FFF2-40B4-BE49-F238E27FC236}">
                <a16:creationId xmlns:a16="http://schemas.microsoft.com/office/drawing/2014/main" id="{00000000-0008-0000-0000-0000F6010000}"/>
              </a:ext>
            </a:extLst>
          </xdr:cNvPr>
          <xdr:cNvSpPr txBox="1"/>
        </xdr:nvSpPr>
        <xdr:spPr>
          <a:xfrm>
            <a:off x="8502880" y="2068614"/>
            <a:ext cx="292068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iii3</a:t>
            </a:r>
          </a:p>
        </xdr:txBody>
      </xdr:sp>
      <xdr:sp macro="" textlink="">
        <xdr:nvSpPr>
          <xdr:cNvPr id="503" name="文字方塊 172">
            <a:extLst>
              <a:ext uri="{FF2B5EF4-FFF2-40B4-BE49-F238E27FC236}">
                <a16:creationId xmlns:a16="http://schemas.microsoft.com/office/drawing/2014/main" id="{00000000-0008-0000-0000-0000F7010000}"/>
              </a:ext>
            </a:extLst>
          </xdr:cNvPr>
          <xdr:cNvSpPr txBox="1"/>
        </xdr:nvSpPr>
        <xdr:spPr>
          <a:xfrm>
            <a:off x="8712981" y="2325661"/>
            <a:ext cx="292068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iii4</a:t>
            </a:r>
          </a:p>
        </xdr:txBody>
      </xdr:sp>
      <xdr:sp macro="" textlink="">
        <xdr:nvSpPr>
          <xdr:cNvPr id="504" name="文字方塊 173">
            <a:extLst>
              <a:ext uri="{FF2B5EF4-FFF2-40B4-BE49-F238E27FC236}">
                <a16:creationId xmlns:a16="http://schemas.microsoft.com/office/drawing/2014/main" id="{00000000-0008-0000-0000-0000F8010000}"/>
              </a:ext>
            </a:extLst>
          </xdr:cNvPr>
          <xdr:cNvSpPr txBox="1"/>
        </xdr:nvSpPr>
        <xdr:spPr>
          <a:xfrm>
            <a:off x="10452881" y="2908192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aaa1</a:t>
            </a:r>
          </a:p>
        </xdr:txBody>
      </xdr:sp>
      <xdr:sp macro="" textlink="">
        <xdr:nvSpPr>
          <xdr:cNvPr id="505" name="文字方塊 174">
            <a:extLst>
              <a:ext uri="{FF2B5EF4-FFF2-40B4-BE49-F238E27FC236}">
                <a16:creationId xmlns:a16="http://schemas.microsoft.com/office/drawing/2014/main" id="{00000000-0008-0000-0000-0000F9010000}"/>
              </a:ext>
            </a:extLst>
          </xdr:cNvPr>
          <xdr:cNvSpPr txBox="1"/>
        </xdr:nvSpPr>
        <xdr:spPr>
          <a:xfrm>
            <a:off x="10452881" y="3367932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aaa2</a:t>
            </a:r>
          </a:p>
        </xdr:txBody>
      </xdr:sp>
      <xdr:sp macro="" textlink="">
        <xdr:nvSpPr>
          <xdr:cNvPr id="506" name="文字方塊 175">
            <a:extLst>
              <a:ext uri="{FF2B5EF4-FFF2-40B4-BE49-F238E27FC236}">
                <a16:creationId xmlns:a16="http://schemas.microsoft.com/office/drawing/2014/main" id="{00000000-0008-0000-0000-0000FA010000}"/>
              </a:ext>
            </a:extLst>
          </xdr:cNvPr>
          <xdr:cNvSpPr txBox="1"/>
        </xdr:nvSpPr>
        <xdr:spPr>
          <a:xfrm>
            <a:off x="9050775" y="2471506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hhh1</a:t>
            </a:r>
          </a:p>
        </xdr:txBody>
      </xdr:sp>
      <xdr:sp macro="" textlink="">
        <xdr:nvSpPr>
          <xdr:cNvPr id="507" name="文字方塊 176">
            <a:extLst>
              <a:ext uri="{FF2B5EF4-FFF2-40B4-BE49-F238E27FC236}">
                <a16:creationId xmlns:a16="http://schemas.microsoft.com/office/drawing/2014/main" id="{00000000-0008-0000-0000-0000FB010000}"/>
              </a:ext>
            </a:extLst>
          </xdr:cNvPr>
          <xdr:cNvSpPr txBox="1"/>
        </xdr:nvSpPr>
        <xdr:spPr>
          <a:xfrm>
            <a:off x="9673222" y="2496048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hhh2</a:t>
            </a:r>
          </a:p>
        </xdr:txBody>
      </xdr:sp>
      <xdr:sp macro="" textlink="">
        <xdr:nvSpPr>
          <xdr:cNvPr id="508" name="文字方塊 177">
            <a:extLst>
              <a:ext uri="{FF2B5EF4-FFF2-40B4-BE49-F238E27FC236}">
                <a16:creationId xmlns:a16="http://schemas.microsoft.com/office/drawing/2014/main" id="{00000000-0008-0000-0000-0000FC010000}"/>
              </a:ext>
            </a:extLst>
          </xdr:cNvPr>
          <xdr:cNvSpPr txBox="1"/>
        </xdr:nvSpPr>
        <xdr:spPr>
          <a:xfrm>
            <a:off x="7816567" y="2443500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qqq1</a:t>
            </a:r>
          </a:p>
        </xdr:txBody>
      </xdr:sp>
      <xdr:sp macro="" textlink="">
        <xdr:nvSpPr>
          <xdr:cNvPr id="509" name="文字方塊 178">
            <a:extLst>
              <a:ext uri="{FF2B5EF4-FFF2-40B4-BE49-F238E27FC236}">
                <a16:creationId xmlns:a16="http://schemas.microsoft.com/office/drawing/2014/main" id="{00000000-0008-0000-0000-0000FD010000}"/>
              </a:ext>
            </a:extLst>
          </xdr:cNvPr>
          <xdr:cNvSpPr txBox="1"/>
        </xdr:nvSpPr>
        <xdr:spPr>
          <a:xfrm>
            <a:off x="8012392" y="2433221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qqq2</a:t>
            </a:r>
          </a:p>
        </xdr:txBody>
      </xdr:sp>
      <xdr:sp macro="" textlink="">
        <xdr:nvSpPr>
          <xdr:cNvPr id="510" name="文字方塊 180">
            <a:extLst>
              <a:ext uri="{FF2B5EF4-FFF2-40B4-BE49-F238E27FC236}">
                <a16:creationId xmlns:a16="http://schemas.microsoft.com/office/drawing/2014/main" id="{00000000-0008-0000-0000-0000FE010000}"/>
              </a:ext>
            </a:extLst>
          </xdr:cNvPr>
          <xdr:cNvSpPr txBox="1"/>
        </xdr:nvSpPr>
        <xdr:spPr>
          <a:xfrm>
            <a:off x="8208217" y="2435848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qqq3</a:t>
            </a:r>
          </a:p>
        </xdr:txBody>
      </xdr:sp>
      <xdr:sp macro="" textlink="">
        <xdr:nvSpPr>
          <xdr:cNvPr id="511" name="文字方塊 181">
            <a:extLst>
              <a:ext uri="{FF2B5EF4-FFF2-40B4-BE49-F238E27FC236}">
                <a16:creationId xmlns:a16="http://schemas.microsoft.com/office/drawing/2014/main" id="{00000000-0008-0000-0000-0000FF010000}"/>
              </a:ext>
            </a:extLst>
          </xdr:cNvPr>
          <xdr:cNvSpPr txBox="1"/>
        </xdr:nvSpPr>
        <xdr:spPr>
          <a:xfrm>
            <a:off x="8404739" y="2692895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qqq4</a:t>
            </a:r>
          </a:p>
        </xdr:txBody>
      </xdr:sp>
      <xdr:sp macro="" textlink="">
        <xdr:nvSpPr>
          <xdr:cNvPr id="512" name="文字方塊 182">
            <a:extLst>
              <a:ext uri="{FF2B5EF4-FFF2-40B4-BE49-F238E27FC236}">
                <a16:creationId xmlns:a16="http://schemas.microsoft.com/office/drawing/2014/main" id="{00000000-0008-0000-0000-000000020000}"/>
              </a:ext>
            </a:extLst>
          </xdr:cNvPr>
          <xdr:cNvSpPr txBox="1"/>
        </xdr:nvSpPr>
        <xdr:spPr>
          <a:xfrm>
            <a:off x="9091948" y="2866476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ppp1</a:t>
            </a:r>
          </a:p>
        </xdr:txBody>
      </xdr:sp>
      <xdr:sp macro="" textlink="">
        <xdr:nvSpPr>
          <xdr:cNvPr id="513" name="文字方塊 183">
            <a:extLst>
              <a:ext uri="{FF2B5EF4-FFF2-40B4-BE49-F238E27FC236}">
                <a16:creationId xmlns:a16="http://schemas.microsoft.com/office/drawing/2014/main" id="{00000000-0008-0000-0000-000001020000}"/>
              </a:ext>
            </a:extLst>
          </xdr:cNvPr>
          <xdr:cNvSpPr txBox="1"/>
        </xdr:nvSpPr>
        <xdr:spPr>
          <a:xfrm>
            <a:off x="9665106" y="2863417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ppp2</a:t>
            </a:r>
          </a:p>
        </xdr:txBody>
      </xdr:sp>
      <xdr:sp macro="" textlink="">
        <xdr:nvSpPr>
          <xdr:cNvPr id="514" name="文字方塊 184">
            <a:extLst>
              <a:ext uri="{FF2B5EF4-FFF2-40B4-BE49-F238E27FC236}">
                <a16:creationId xmlns:a16="http://schemas.microsoft.com/office/drawing/2014/main" id="{00000000-0008-0000-0000-000002020000}"/>
              </a:ext>
            </a:extLst>
          </xdr:cNvPr>
          <xdr:cNvSpPr txBox="1"/>
        </xdr:nvSpPr>
        <xdr:spPr>
          <a:xfrm>
            <a:off x="10206544" y="3011433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rrr1</a:t>
            </a:r>
          </a:p>
        </xdr:txBody>
      </xdr:sp>
      <xdr:sp macro="" textlink="">
        <xdr:nvSpPr>
          <xdr:cNvPr id="515" name="文字方塊 185">
            <a:extLst>
              <a:ext uri="{FF2B5EF4-FFF2-40B4-BE49-F238E27FC236}">
                <a16:creationId xmlns:a16="http://schemas.microsoft.com/office/drawing/2014/main" id="{00000000-0008-0000-0000-000003020000}"/>
              </a:ext>
            </a:extLst>
          </xdr:cNvPr>
          <xdr:cNvSpPr txBox="1"/>
        </xdr:nvSpPr>
        <xdr:spPr>
          <a:xfrm>
            <a:off x="10206544" y="3480766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rrr2</a:t>
            </a:r>
          </a:p>
        </xdr:txBody>
      </xdr:sp>
      <xdr:sp macro="" textlink="">
        <xdr:nvSpPr>
          <xdr:cNvPr id="516" name="文字方塊 186">
            <a:extLst>
              <a:ext uri="{FF2B5EF4-FFF2-40B4-BE49-F238E27FC236}">
                <a16:creationId xmlns:a16="http://schemas.microsoft.com/office/drawing/2014/main" id="{00000000-0008-0000-0000-000004020000}"/>
              </a:ext>
            </a:extLst>
          </xdr:cNvPr>
          <xdr:cNvSpPr txBox="1"/>
        </xdr:nvSpPr>
        <xdr:spPr>
          <a:xfrm>
            <a:off x="8096098" y="2866476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sss1</a:t>
            </a:r>
          </a:p>
        </xdr:txBody>
      </xdr:sp>
      <xdr:sp macro="" textlink="">
        <xdr:nvSpPr>
          <xdr:cNvPr id="517" name="文字方塊 187">
            <a:extLst>
              <a:ext uri="{FF2B5EF4-FFF2-40B4-BE49-F238E27FC236}">
                <a16:creationId xmlns:a16="http://schemas.microsoft.com/office/drawing/2014/main" id="{00000000-0008-0000-0000-000005020000}"/>
              </a:ext>
            </a:extLst>
          </xdr:cNvPr>
          <xdr:cNvSpPr txBox="1"/>
        </xdr:nvSpPr>
        <xdr:spPr>
          <a:xfrm>
            <a:off x="8291923" y="2788655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sss2</a:t>
            </a:r>
          </a:p>
        </xdr:txBody>
      </xdr:sp>
      <xdr:sp macro="" textlink="">
        <xdr:nvSpPr>
          <xdr:cNvPr id="518" name="文字方塊 188">
            <a:extLst>
              <a:ext uri="{FF2B5EF4-FFF2-40B4-BE49-F238E27FC236}">
                <a16:creationId xmlns:a16="http://schemas.microsoft.com/office/drawing/2014/main" id="{00000000-0008-0000-0000-000006020000}"/>
              </a:ext>
            </a:extLst>
          </xdr:cNvPr>
          <xdr:cNvSpPr txBox="1"/>
        </xdr:nvSpPr>
        <xdr:spPr>
          <a:xfrm>
            <a:off x="8466841" y="2786649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sss3</a:t>
            </a:r>
          </a:p>
        </xdr:txBody>
      </xdr:sp>
      <xdr:sp macro="" textlink="">
        <xdr:nvSpPr>
          <xdr:cNvPr id="519" name="文字方塊 189">
            <a:extLst>
              <a:ext uri="{FF2B5EF4-FFF2-40B4-BE49-F238E27FC236}">
                <a16:creationId xmlns:a16="http://schemas.microsoft.com/office/drawing/2014/main" id="{00000000-0008-0000-0000-000007020000}"/>
              </a:ext>
            </a:extLst>
          </xdr:cNvPr>
          <xdr:cNvSpPr txBox="1"/>
        </xdr:nvSpPr>
        <xdr:spPr>
          <a:xfrm>
            <a:off x="8709531" y="3061391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sss4</a:t>
            </a:r>
          </a:p>
        </xdr:txBody>
      </xdr:sp>
      <xdr:sp macro="" textlink="">
        <xdr:nvSpPr>
          <xdr:cNvPr id="520" name="文字方塊 190">
            <a:extLst>
              <a:ext uri="{FF2B5EF4-FFF2-40B4-BE49-F238E27FC236}">
                <a16:creationId xmlns:a16="http://schemas.microsoft.com/office/drawing/2014/main" id="{00000000-0008-0000-0000-000008020000}"/>
              </a:ext>
            </a:extLst>
          </xdr:cNvPr>
          <xdr:cNvSpPr txBox="1"/>
        </xdr:nvSpPr>
        <xdr:spPr>
          <a:xfrm>
            <a:off x="9127139" y="3161418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ttt1</a:t>
            </a:r>
          </a:p>
        </xdr:txBody>
      </xdr:sp>
      <xdr:sp macro="" textlink="">
        <xdr:nvSpPr>
          <xdr:cNvPr id="521" name="文字方塊 191">
            <a:extLst>
              <a:ext uri="{FF2B5EF4-FFF2-40B4-BE49-F238E27FC236}">
                <a16:creationId xmlns:a16="http://schemas.microsoft.com/office/drawing/2014/main" id="{00000000-0008-0000-0000-000009020000}"/>
              </a:ext>
            </a:extLst>
          </xdr:cNvPr>
          <xdr:cNvSpPr txBox="1"/>
        </xdr:nvSpPr>
        <xdr:spPr>
          <a:xfrm>
            <a:off x="9740000" y="3176306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ttt2</a:t>
            </a:r>
          </a:p>
        </xdr:txBody>
      </xdr:sp>
      <xdr:sp macro="" textlink="">
        <xdr:nvSpPr>
          <xdr:cNvPr id="522" name="文字方塊 192">
            <a:extLst>
              <a:ext uri="{FF2B5EF4-FFF2-40B4-BE49-F238E27FC236}">
                <a16:creationId xmlns:a16="http://schemas.microsoft.com/office/drawing/2014/main" id="{00000000-0008-0000-0000-00000A020000}"/>
              </a:ext>
            </a:extLst>
          </xdr:cNvPr>
          <xdr:cNvSpPr txBox="1"/>
        </xdr:nvSpPr>
        <xdr:spPr>
          <a:xfrm>
            <a:off x="9963854" y="2919834"/>
            <a:ext cx="3916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uuu</a:t>
            </a:r>
          </a:p>
        </xdr:txBody>
      </xdr:sp>
    </xdr:grpSp>
    <xdr:clientData/>
  </xdr:twoCellAnchor>
  <xdr:twoCellAnchor>
    <xdr:from>
      <xdr:col>22</xdr:col>
      <xdr:colOff>28921</xdr:colOff>
      <xdr:row>215</xdr:row>
      <xdr:rowOff>5714</xdr:rowOff>
    </xdr:from>
    <xdr:to>
      <xdr:col>29</xdr:col>
      <xdr:colOff>418362</xdr:colOff>
      <xdr:row>246</xdr:row>
      <xdr:rowOff>102998</xdr:rowOff>
    </xdr:to>
    <xdr:grpSp>
      <xdr:nvGrpSpPr>
        <xdr:cNvPr id="765" name="群組 764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GrpSpPr/>
      </xdr:nvGrpSpPr>
      <xdr:grpSpPr>
        <a:xfrm>
          <a:off x="23376873" y="43367868"/>
          <a:ext cx="4868096" cy="6130964"/>
          <a:chOff x="1043327" y="370804"/>
          <a:chExt cx="4876755" cy="6116392"/>
        </a:xfrm>
      </xdr:grpSpPr>
      <xdr:pic>
        <xdr:nvPicPr>
          <xdr:cNvPr id="785" name="圖片 784">
            <a:extLst>
              <a:ext uri="{FF2B5EF4-FFF2-40B4-BE49-F238E27FC236}">
                <a16:creationId xmlns:a16="http://schemas.microsoft.com/office/drawing/2014/main" id="{00000000-0008-0000-0000-00001103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/>
          <a:srcRect t="8379" r="2055"/>
          <a:stretch/>
        </xdr:blipFill>
        <xdr:spPr>
          <a:xfrm>
            <a:off x="1043327" y="740136"/>
            <a:ext cx="4876755" cy="5747060"/>
          </a:xfrm>
          <a:prstGeom prst="rect">
            <a:avLst/>
          </a:prstGeom>
        </xdr:spPr>
      </xdr:pic>
      <xdr:sp macro="" textlink="">
        <xdr:nvSpPr>
          <xdr:cNvPr id="786" name="文字方塊 81">
            <a:extLst>
              <a:ext uri="{FF2B5EF4-FFF2-40B4-BE49-F238E27FC236}">
                <a16:creationId xmlns:a16="http://schemas.microsoft.com/office/drawing/2014/main" id="{00000000-0008-0000-0000-000012030000}"/>
              </a:ext>
            </a:extLst>
          </xdr:cNvPr>
          <xdr:cNvSpPr txBox="1"/>
        </xdr:nvSpPr>
        <xdr:spPr>
          <a:xfrm>
            <a:off x="3371005" y="849460"/>
            <a:ext cx="264816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1200">
                <a:solidFill>
                  <a:srgbClr val="FF0000"/>
                </a:solidFill>
              </a:rPr>
              <a:t>u</a:t>
            </a:r>
          </a:p>
        </xdr:txBody>
      </xdr:sp>
      <xdr:sp macro="" textlink="">
        <xdr:nvSpPr>
          <xdr:cNvPr id="787" name="文字方塊 82">
            <a:extLst>
              <a:ext uri="{FF2B5EF4-FFF2-40B4-BE49-F238E27FC236}">
                <a16:creationId xmlns:a16="http://schemas.microsoft.com/office/drawing/2014/main" id="{00000000-0008-0000-0000-000013030000}"/>
              </a:ext>
            </a:extLst>
          </xdr:cNvPr>
          <xdr:cNvSpPr txBox="1"/>
        </xdr:nvSpPr>
        <xdr:spPr>
          <a:xfrm>
            <a:off x="4093591" y="845225"/>
            <a:ext cx="253596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1200">
                <a:solidFill>
                  <a:srgbClr val="FF0000"/>
                </a:solidFill>
              </a:rPr>
              <a:t>v</a:t>
            </a:r>
          </a:p>
        </xdr:txBody>
      </xdr:sp>
      <xdr:sp macro="" textlink="">
        <xdr:nvSpPr>
          <xdr:cNvPr id="788" name="文字方塊 83">
            <a:extLst>
              <a:ext uri="{FF2B5EF4-FFF2-40B4-BE49-F238E27FC236}">
                <a16:creationId xmlns:a16="http://schemas.microsoft.com/office/drawing/2014/main" id="{00000000-0008-0000-0000-000014030000}"/>
              </a:ext>
            </a:extLst>
          </xdr:cNvPr>
          <xdr:cNvSpPr txBox="1"/>
        </xdr:nvSpPr>
        <xdr:spPr>
          <a:xfrm>
            <a:off x="4920274" y="1762842"/>
            <a:ext cx="30970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w1</a:t>
            </a:r>
          </a:p>
        </xdr:txBody>
      </xdr:sp>
      <xdr:sp macro="" textlink="">
        <xdr:nvSpPr>
          <xdr:cNvPr id="789" name="文字方塊 84">
            <a:extLst>
              <a:ext uri="{FF2B5EF4-FFF2-40B4-BE49-F238E27FC236}">
                <a16:creationId xmlns:a16="http://schemas.microsoft.com/office/drawing/2014/main" id="{00000000-0008-0000-0000-000015030000}"/>
              </a:ext>
            </a:extLst>
          </xdr:cNvPr>
          <xdr:cNvSpPr txBox="1"/>
        </xdr:nvSpPr>
        <xdr:spPr>
          <a:xfrm>
            <a:off x="4929602" y="2282922"/>
            <a:ext cx="30970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w2</a:t>
            </a:r>
          </a:p>
        </xdr:txBody>
      </xdr:sp>
      <xdr:sp macro="" textlink="">
        <xdr:nvSpPr>
          <xdr:cNvPr id="790" name="文字方塊 85">
            <a:extLst>
              <a:ext uri="{FF2B5EF4-FFF2-40B4-BE49-F238E27FC236}">
                <a16:creationId xmlns:a16="http://schemas.microsoft.com/office/drawing/2014/main" id="{00000000-0008-0000-0000-000016030000}"/>
              </a:ext>
            </a:extLst>
          </xdr:cNvPr>
          <xdr:cNvSpPr txBox="1"/>
        </xdr:nvSpPr>
        <xdr:spPr>
          <a:xfrm>
            <a:off x="4931951" y="3323299"/>
            <a:ext cx="30970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w3</a:t>
            </a:r>
          </a:p>
        </xdr:txBody>
      </xdr:sp>
      <xdr:sp macro="" textlink="">
        <xdr:nvSpPr>
          <xdr:cNvPr id="791" name="文字方塊 86">
            <a:extLst>
              <a:ext uri="{FF2B5EF4-FFF2-40B4-BE49-F238E27FC236}">
                <a16:creationId xmlns:a16="http://schemas.microsoft.com/office/drawing/2014/main" id="{00000000-0008-0000-0000-000017030000}"/>
              </a:ext>
            </a:extLst>
          </xdr:cNvPr>
          <xdr:cNvSpPr txBox="1"/>
        </xdr:nvSpPr>
        <xdr:spPr>
          <a:xfrm>
            <a:off x="4920274" y="4876111"/>
            <a:ext cx="30970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w4</a:t>
            </a:r>
          </a:p>
        </xdr:txBody>
      </xdr:sp>
      <xdr:sp macro="" textlink="">
        <xdr:nvSpPr>
          <xdr:cNvPr id="792" name="文字方塊 87">
            <a:extLst>
              <a:ext uri="{FF2B5EF4-FFF2-40B4-BE49-F238E27FC236}">
                <a16:creationId xmlns:a16="http://schemas.microsoft.com/office/drawing/2014/main" id="{00000000-0008-0000-0000-000018030000}"/>
              </a:ext>
            </a:extLst>
          </xdr:cNvPr>
          <xdr:cNvSpPr txBox="1"/>
        </xdr:nvSpPr>
        <xdr:spPr>
          <a:xfrm>
            <a:off x="4990946" y="1149553"/>
            <a:ext cx="28084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x1</a:t>
            </a:r>
          </a:p>
        </xdr:txBody>
      </xdr:sp>
      <xdr:sp macro="" textlink="">
        <xdr:nvSpPr>
          <xdr:cNvPr id="793" name="文字方塊 88">
            <a:extLst>
              <a:ext uri="{FF2B5EF4-FFF2-40B4-BE49-F238E27FC236}">
                <a16:creationId xmlns:a16="http://schemas.microsoft.com/office/drawing/2014/main" id="{00000000-0008-0000-0000-000019030000}"/>
              </a:ext>
            </a:extLst>
          </xdr:cNvPr>
          <xdr:cNvSpPr txBox="1"/>
        </xdr:nvSpPr>
        <xdr:spPr>
          <a:xfrm>
            <a:off x="5170364" y="1149555"/>
            <a:ext cx="28084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x2</a:t>
            </a:r>
          </a:p>
        </xdr:txBody>
      </xdr:sp>
      <xdr:sp macro="" textlink="">
        <xdr:nvSpPr>
          <xdr:cNvPr id="794" name="文字方塊 89">
            <a:extLst>
              <a:ext uri="{FF2B5EF4-FFF2-40B4-BE49-F238E27FC236}">
                <a16:creationId xmlns:a16="http://schemas.microsoft.com/office/drawing/2014/main" id="{00000000-0008-0000-0000-00001A030000}"/>
              </a:ext>
            </a:extLst>
          </xdr:cNvPr>
          <xdr:cNvSpPr txBox="1"/>
        </xdr:nvSpPr>
        <xdr:spPr>
          <a:xfrm>
            <a:off x="5335634" y="1149554"/>
            <a:ext cx="28084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x3</a:t>
            </a:r>
          </a:p>
        </xdr:txBody>
      </xdr:sp>
      <xdr:sp macro="" textlink="">
        <xdr:nvSpPr>
          <xdr:cNvPr id="795" name="文字方塊 90">
            <a:extLst>
              <a:ext uri="{FF2B5EF4-FFF2-40B4-BE49-F238E27FC236}">
                <a16:creationId xmlns:a16="http://schemas.microsoft.com/office/drawing/2014/main" id="{00000000-0008-0000-0000-00001B030000}"/>
              </a:ext>
            </a:extLst>
          </xdr:cNvPr>
          <xdr:cNvSpPr txBox="1"/>
        </xdr:nvSpPr>
        <xdr:spPr>
          <a:xfrm>
            <a:off x="4664144" y="1841357"/>
            <a:ext cx="28245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y1</a:t>
            </a:r>
          </a:p>
        </xdr:txBody>
      </xdr:sp>
      <xdr:sp macro="" textlink="">
        <xdr:nvSpPr>
          <xdr:cNvPr id="796" name="文字方塊 91">
            <a:extLst>
              <a:ext uri="{FF2B5EF4-FFF2-40B4-BE49-F238E27FC236}">
                <a16:creationId xmlns:a16="http://schemas.microsoft.com/office/drawing/2014/main" id="{00000000-0008-0000-0000-00001C030000}"/>
              </a:ext>
            </a:extLst>
          </xdr:cNvPr>
          <xdr:cNvSpPr txBox="1"/>
        </xdr:nvSpPr>
        <xdr:spPr>
          <a:xfrm>
            <a:off x="4664144" y="2319119"/>
            <a:ext cx="28245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y2</a:t>
            </a:r>
          </a:p>
        </xdr:txBody>
      </xdr:sp>
      <xdr:sp macro="" textlink="">
        <xdr:nvSpPr>
          <xdr:cNvPr id="797" name="文字方塊 92">
            <a:extLst>
              <a:ext uri="{FF2B5EF4-FFF2-40B4-BE49-F238E27FC236}">
                <a16:creationId xmlns:a16="http://schemas.microsoft.com/office/drawing/2014/main" id="{00000000-0008-0000-0000-00001D030000}"/>
              </a:ext>
            </a:extLst>
          </xdr:cNvPr>
          <xdr:cNvSpPr txBox="1"/>
        </xdr:nvSpPr>
        <xdr:spPr>
          <a:xfrm>
            <a:off x="3443952" y="1991188"/>
            <a:ext cx="2760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z1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98" name="文字方塊 93">
            <a:extLst>
              <a:ext uri="{FF2B5EF4-FFF2-40B4-BE49-F238E27FC236}">
                <a16:creationId xmlns:a16="http://schemas.microsoft.com/office/drawing/2014/main" id="{00000000-0008-0000-0000-00001E030000}"/>
              </a:ext>
            </a:extLst>
          </xdr:cNvPr>
          <xdr:cNvSpPr txBox="1"/>
        </xdr:nvSpPr>
        <xdr:spPr>
          <a:xfrm>
            <a:off x="4026488" y="1994708"/>
            <a:ext cx="2760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z2</a:t>
            </a:r>
          </a:p>
        </xdr:txBody>
      </xdr:sp>
      <xdr:sp macro="" textlink="">
        <xdr:nvSpPr>
          <xdr:cNvPr id="799" name="文字方塊 94">
            <a:extLst>
              <a:ext uri="{FF2B5EF4-FFF2-40B4-BE49-F238E27FC236}">
                <a16:creationId xmlns:a16="http://schemas.microsoft.com/office/drawing/2014/main" id="{00000000-0008-0000-0000-00001F030000}"/>
              </a:ext>
            </a:extLst>
          </xdr:cNvPr>
          <xdr:cNvSpPr txBox="1"/>
        </xdr:nvSpPr>
        <xdr:spPr>
          <a:xfrm>
            <a:off x="2279182" y="1563640"/>
            <a:ext cx="33534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aa1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00" name="文字方塊 95">
            <a:extLst>
              <a:ext uri="{FF2B5EF4-FFF2-40B4-BE49-F238E27FC236}">
                <a16:creationId xmlns:a16="http://schemas.microsoft.com/office/drawing/2014/main" id="{00000000-0008-0000-0000-000020030000}"/>
              </a:ext>
            </a:extLst>
          </xdr:cNvPr>
          <xdr:cNvSpPr txBox="1"/>
        </xdr:nvSpPr>
        <xdr:spPr>
          <a:xfrm>
            <a:off x="2434174" y="1565552"/>
            <a:ext cx="33534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aa2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01" name="文字方塊 96">
            <a:extLst>
              <a:ext uri="{FF2B5EF4-FFF2-40B4-BE49-F238E27FC236}">
                <a16:creationId xmlns:a16="http://schemas.microsoft.com/office/drawing/2014/main" id="{00000000-0008-0000-0000-000021030000}"/>
              </a:ext>
            </a:extLst>
          </xdr:cNvPr>
          <xdr:cNvSpPr txBox="1"/>
        </xdr:nvSpPr>
        <xdr:spPr>
          <a:xfrm>
            <a:off x="2611044" y="1561728"/>
            <a:ext cx="33534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aa3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02" name="文字方塊 97">
            <a:extLst>
              <a:ext uri="{FF2B5EF4-FFF2-40B4-BE49-F238E27FC236}">
                <a16:creationId xmlns:a16="http://schemas.microsoft.com/office/drawing/2014/main" id="{00000000-0008-0000-0000-000022030000}"/>
              </a:ext>
            </a:extLst>
          </xdr:cNvPr>
          <xdr:cNvSpPr txBox="1"/>
        </xdr:nvSpPr>
        <xdr:spPr>
          <a:xfrm>
            <a:off x="2835181" y="1792230"/>
            <a:ext cx="33534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aa4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03" name="文字方塊 98">
            <a:extLst>
              <a:ext uri="{FF2B5EF4-FFF2-40B4-BE49-F238E27FC236}">
                <a16:creationId xmlns:a16="http://schemas.microsoft.com/office/drawing/2014/main" id="{00000000-0008-0000-0000-000023030000}"/>
              </a:ext>
            </a:extLst>
          </xdr:cNvPr>
          <xdr:cNvSpPr txBox="1"/>
        </xdr:nvSpPr>
        <xdr:spPr>
          <a:xfrm>
            <a:off x="4377412" y="1888378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bb1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04" name="文字方塊 99">
            <a:extLst>
              <a:ext uri="{FF2B5EF4-FFF2-40B4-BE49-F238E27FC236}">
                <a16:creationId xmlns:a16="http://schemas.microsoft.com/office/drawing/2014/main" id="{00000000-0008-0000-0000-000024030000}"/>
              </a:ext>
            </a:extLst>
          </xdr:cNvPr>
          <xdr:cNvSpPr txBox="1"/>
        </xdr:nvSpPr>
        <xdr:spPr>
          <a:xfrm>
            <a:off x="4369217" y="2265758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bb2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05" name="文字方塊 100">
            <a:extLst>
              <a:ext uri="{FF2B5EF4-FFF2-40B4-BE49-F238E27FC236}">
                <a16:creationId xmlns:a16="http://schemas.microsoft.com/office/drawing/2014/main" id="{00000000-0008-0000-0000-000025030000}"/>
              </a:ext>
            </a:extLst>
          </xdr:cNvPr>
          <xdr:cNvSpPr txBox="1"/>
        </xdr:nvSpPr>
        <xdr:spPr>
          <a:xfrm>
            <a:off x="3639279" y="1713477"/>
            <a:ext cx="32252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cc1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06" name="文字方塊 101">
            <a:extLst>
              <a:ext uri="{FF2B5EF4-FFF2-40B4-BE49-F238E27FC236}">
                <a16:creationId xmlns:a16="http://schemas.microsoft.com/office/drawing/2014/main" id="{00000000-0008-0000-0000-000026030000}"/>
              </a:ext>
            </a:extLst>
          </xdr:cNvPr>
          <xdr:cNvSpPr txBox="1"/>
        </xdr:nvSpPr>
        <xdr:spPr>
          <a:xfrm>
            <a:off x="3788501" y="1712383"/>
            <a:ext cx="32252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cc2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07" name="文字方塊 102">
            <a:extLst>
              <a:ext uri="{FF2B5EF4-FFF2-40B4-BE49-F238E27FC236}">
                <a16:creationId xmlns:a16="http://schemas.microsoft.com/office/drawing/2014/main" id="{00000000-0008-0000-0000-000027030000}"/>
              </a:ext>
            </a:extLst>
          </xdr:cNvPr>
          <xdr:cNvSpPr txBox="1"/>
        </xdr:nvSpPr>
        <xdr:spPr>
          <a:xfrm>
            <a:off x="2252544" y="828278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dd1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08" name="文字方塊 103">
            <a:extLst>
              <a:ext uri="{FF2B5EF4-FFF2-40B4-BE49-F238E27FC236}">
                <a16:creationId xmlns:a16="http://schemas.microsoft.com/office/drawing/2014/main" id="{00000000-0008-0000-0000-000028030000}"/>
              </a:ext>
            </a:extLst>
          </xdr:cNvPr>
          <xdr:cNvSpPr txBox="1"/>
        </xdr:nvSpPr>
        <xdr:spPr>
          <a:xfrm>
            <a:off x="2438561" y="824454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dd2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09" name="文字方塊 104">
            <a:extLst>
              <a:ext uri="{FF2B5EF4-FFF2-40B4-BE49-F238E27FC236}">
                <a16:creationId xmlns:a16="http://schemas.microsoft.com/office/drawing/2014/main" id="{00000000-0008-0000-0000-000029030000}"/>
              </a:ext>
            </a:extLst>
          </xdr:cNvPr>
          <xdr:cNvSpPr txBox="1"/>
        </xdr:nvSpPr>
        <xdr:spPr>
          <a:xfrm>
            <a:off x="2631988" y="824627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dd3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10" name="文字方塊 105">
            <a:extLst>
              <a:ext uri="{FF2B5EF4-FFF2-40B4-BE49-F238E27FC236}">
                <a16:creationId xmlns:a16="http://schemas.microsoft.com/office/drawing/2014/main" id="{00000000-0008-0000-0000-00002A030000}"/>
              </a:ext>
            </a:extLst>
          </xdr:cNvPr>
          <xdr:cNvSpPr txBox="1"/>
        </xdr:nvSpPr>
        <xdr:spPr>
          <a:xfrm>
            <a:off x="2832135" y="1024001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dd4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11" name="文字方塊 106">
            <a:extLst>
              <a:ext uri="{FF2B5EF4-FFF2-40B4-BE49-F238E27FC236}">
                <a16:creationId xmlns:a16="http://schemas.microsoft.com/office/drawing/2014/main" id="{00000000-0008-0000-0000-00002B030000}"/>
              </a:ext>
            </a:extLst>
          </xdr:cNvPr>
          <xdr:cNvSpPr txBox="1"/>
        </xdr:nvSpPr>
        <xdr:spPr>
          <a:xfrm>
            <a:off x="2491188" y="2118337"/>
            <a:ext cx="33855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ee1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12" name="文字方塊 107">
            <a:extLst>
              <a:ext uri="{FF2B5EF4-FFF2-40B4-BE49-F238E27FC236}">
                <a16:creationId xmlns:a16="http://schemas.microsoft.com/office/drawing/2014/main" id="{00000000-0008-0000-0000-00002C030000}"/>
              </a:ext>
            </a:extLst>
          </xdr:cNvPr>
          <xdr:cNvSpPr txBox="1"/>
        </xdr:nvSpPr>
        <xdr:spPr>
          <a:xfrm>
            <a:off x="2737675" y="2105950"/>
            <a:ext cx="33855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ee2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13" name="文字方塊 108">
            <a:extLst>
              <a:ext uri="{FF2B5EF4-FFF2-40B4-BE49-F238E27FC236}">
                <a16:creationId xmlns:a16="http://schemas.microsoft.com/office/drawing/2014/main" id="{00000000-0008-0000-0000-00002D030000}"/>
              </a:ext>
            </a:extLst>
          </xdr:cNvPr>
          <xdr:cNvSpPr txBox="1"/>
        </xdr:nvSpPr>
        <xdr:spPr>
          <a:xfrm>
            <a:off x="2967583" y="2111544"/>
            <a:ext cx="33855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ee3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14" name="文字方塊 109">
            <a:extLst>
              <a:ext uri="{FF2B5EF4-FFF2-40B4-BE49-F238E27FC236}">
                <a16:creationId xmlns:a16="http://schemas.microsoft.com/office/drawing/2014/main" id="{00000000-0008-0000-0000-00002E030000}"/>
              </a:ext>
            </a:extLst>
          </xdr:cNvPr>
          <xdr:cNvSpPr txBox="1"/>
        </xdr:nvSpPr>
        <xdr:spPr>
          <a:xfrm>
            <a:off x="3255786" y="2310502"/>
            <a:ext cx="33855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ee4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15" name="文字方塊 110">
            <a:extLst>
              <a:ext uri="{FF2B5EF4-FFF2-40B4-BE49-F238E27FC236}">
                <a16:creationId xmlns:a16="http://schemas.microsoft.com/office/drawing/2014/main" id="{00000000-0008-0000-0000-00002F030000}"/>
              </a:ext>
            </a:extLst>
          </xdr:cNvPr>
          <xdr:cNvSpPr txBox="1"/>
        </xdr:nvSpPr>
        <xdr:spPr>
          <a:xfrm>
            <a:off x="3573520" y="2265758"/>
            <a:ext cx="30008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ff1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16" name="文字方塊 111">
            <a:extLst>
              <a:ext uri="{FF2B5EF4-FFF2-40B4-BE49-F238E27FC236}">
                <a16:creationId xmlns:a16="http://schemas.microsoft.com/office/drawing/2014/main" id="{00000000-0008-0000-0000-000030030000}"/>
              </a:ext>
            </a:extLst>
          </xdr:cNvPr>
          <xdr:cNvSpPr txBox="1"/>
        </xdr:nvSpPr>
        <xdr:spPr>
          <a:xfrm>
            <a:off x="3895943" y="2265758"/>
            <a:ext cx="30008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ff2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cxnSp macro="">
        <xdr:nvCxnSpPr>
          <xdr:cNvPr id="817" name="直線接點 816">
            <a:extLst>
              <a:ext uri="{FF2B5EF4-FFF2-40B4-BE49-F238E27FC236}">
                <a16:creationId xmlns:a16="http://schemas.microsoft.com/office/drawing/2014/main" id="{00000000-0008-0000-0000-000031030000}"/>
              </a:ext>
            </a:extLst>
          </xdr:cNvPr>
          <xdr:cNvCxnSpPr>
            <a:cxnSpLocks/>
          </xdr:cNvCxnSpPr>
        </xdr:nvCxnSpPr>
        <xdr:spPr>
          <a:xfrm>
            <a:off x="2438561" y="3451688"/>
            <a:ext cx="1430643" cy="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8" name="文字方塊 113">
            <a:extLst>
              <a:ext uri="{FF2B5EF4-FFF2-40B4-BE49-F238E27FC236}">
                <a16:creationId xmlns:a16="http://schemas.microsoft.com/office/drawing/2014/main" id="{00000000-0008-0000-0000-000032030000}"/>
              </a:ext>
            </a:extLst>
          </xdr:cNvPr>
          <xdr:cNvSpPr txBox="1"/>
        </xdr:nvSpPr>
        <xdr:spPr>
          <a:xfrm>
            <a:off x="2395156" y="2772625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gg1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19" name="文字方塊 114">
            <a:extLst>
              <a:ext uri="{FF2B5EF4-FFF2-40B4-BE49-F238E27FC236}">
                <a16:creationId xmlns:a16="http://schemas.microsoft.com/office/drawing/2014/main" id="{00000000-0008-0000-0000-000033030000}"/>
              </a:ext>
            </a:extLst>
          </xdr:cNvPr>
          <xdr:cNvSpPr txBox="1"/>
        </xdr:nvSpPr>
        <xdr:spPr>
          <a:xfrm>
            <a:off x="2404956" y="3079481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gg2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20" name="文字方塊 115">
            <a:extLst>
              <a:ext uri="{FF2B5EF4-FFF2-40B4-BE49-F238E27FC236}">
                <a16:creationId xmlns:a16="http://schemas.microsoft.com/office/drawing/2014/main" id="{00000000-0008-0000-0000-000034030000}"/>
              </a:ext>
            </a:extLst>
          </xdr:cNvPr>
          <xdr:cNvSpPr txBox="1"/>
        </xdr:nvSpPr>
        <xdr:spPr>
          <a:xfrm>
            <a:off x="3009397" y="2622342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hh1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21" name="文字方塊 116">
            <a:extLst>
              <a:ext uri="{FF2B5EF4-FFF2-40B4-BE49-F238E27FC236}">
                <a16:creationId xmlns:a16="http://schemas.microsoft.com/office/drawing/2014/main" id="{00000000-0008-0000-0000-000035030000}"/>
              </a:ext>
            </a:extLst>
          </xdr:cNvPr>
          <xdr:cNvSpPr txBox="1"/>
        </xdr:nvSpPr>
        <xdr:spPr>
          <a:xfrm>
            <a:off x="3409488" y="2620907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hh2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22" name="文字方塊 117">
            <a:extLst>
              <a:ext uri="{FF2B5EF4-FFF2-40B4-BE49-F238E27FC236}">
                <a16:creationId xmlns:a16="http://schemas.microsoft.com/office/drawing/2014/main" id="{00000000-0008-0000-0000-000036030000}"/>
              </a:ext>
            </a:extLst>
          </xdr:cNvPr>
          <xdr:cNvSpPr txBox="1"/>
        </xdr:nvSpPr>
        <xdr:spPr>
          <a:xfrm>
            <a:off x="1666196" y="3058043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23" name="文字方塊 118">
            <a:extLst>
              <a:ext uri="{FF2B5EF4-FFF2-40B4-BE49-F238E27FC236}">
                <a16:creationId xmlns:a16="http://schemas.microsoft.com/office/drawing/2014/main" id="{00000000-0008-0000-0000-000037030000}"/>
              </a:ext>
            </a:extLst>
          </xdr:cNvPr>
          <xdr:cNvSpPr txBox="1"/>
        </xdr:nvSpPr>
        <xdr:spPr>
          <a:xfrm>
            <a:off x="1850284" y="3059013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24" name="文字方塊 119">
            <a:extLst>
              <a:ext uri="{FF2B5EF4-FFF2-40B4-BE49-F238E27FC236}">
                <a16:creationId xmlns:a16="http://schemas.microsoft.com/office/drawing/2014/main" id="{00000000-0008-0000-0000-000038030000}"/>
              </a:ext>
            </a:extLst>
          </xdr:cNvPr>
          <xdr:cNvSpPr txBox="1"/>
        </xdr:nvSpPr>
        <xdr:spPr>
          <a:xfrm>
            <a:off x="2071549" y="3058618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25" name="文字方塊 120">
            <a:extLst>
              <a:ext uri="{FF2B5EF4-FFF2-40B4-BE49-F238E27FC236}">
                <a16:creationId xmlns:a16="http://schemas.microsoft.com/office/drawing/2014/main" id="{00000000-0008-0000-0000-000039030000}"/>
              </a:ext>
            </a:extLst>
          </xdr:cNvPr>
          <xdr:cNvSpPr txBox="1"/>
        </xdr:nvSpPr>
        <xdr:spPr>
          <a:xfrm>
            <a:off x="2083252" y="3273487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26" name="文字方塊 121">
            <a:extLst>
              <a:ext uri="{FF2B5EF4-FFF2-40B4-BE49-F238E27FC236}">
                <a16:creationId xmlns:a16="http://schemas.microsoft.com/office/drawing/2014/main" id="{00000000-0008-0000-0000-00003A030000}"/>
              </a:ext>
            </a:extLst>
          </xdr:cNvPr>
          <xdr:cNvSpPr txBox="1"/>
        </xdr:nvSpPr>
        <xdr:spPr>
          <a:xfrm>
            <a:off x="2980896" y="3254251"/>
            <a:ext cx="23275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jj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27" name="文字方塊 122">
            <a:extLst>
              <a:ext uri="{FF2B5EF4-FFF2-40B4-BE49-F238E27FC236}">
                <a16:creationId xmlns:a16="http://schemas.microsoft.com/office/drawing/2014/main" id="{00000000-0008-0000-0000-00003B030000}"/>
              </a:ext>
            </a:extLst>
          </xdr:cNvPr>
          <xdr:cNvSpPr txBox="1"/>
        </xdr:nvSpPr>
        <xdr:spPr>
          <a:xfrm>
            <a:off x="4342092" y="3872858"/>
            <a:ext cx="32893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kk1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28" name="文字方塊 123">
            <a:extLst>
              <a:ext uri="{FF2B5EF4-FFF2-40B4-BE49-F238E27FC236}">
                <a16:creationId xmlns:a16="http://schemas.microsoft.com/office/drawing/2014/main" id="{00000000-0008-0000-0000-00003C030000}"/>
              </a:ext>
            </a:extLst>
          </xdr:cNvPr>
          <xdr:cNvSpPr txBox="1"/>
        </xdr:nvSpPr>
        <xdr:spPr>
          <a:xfrm>
            <a:off x="4337379" y="4104685"/>
            <a:ext cx="32893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kk2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29" name="文字方塊 124">
            <a:extLst>
              <a:ext uri="{FF2B5EF4-FFF2-40B4-BE49-F238E27FC236}">
                <a16:creationId xmlns:a16="http://schemas.microsoft.com/office/drawing/2014/main" id="{00000000-0008-0000-0000-00003D030000}"/>
              </a:ext>
            </a:extLst>
          </xdr:cNvPr>
          <xdr:cNvSpPr txBox="1"/>
        </xdr:nvSpPr>
        <xdr:spPr>
          <a:xfrm>
            <a:off x="3568546" y="4376477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ll1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30" name="文字方塊 125">
            <a:extLst>
              <a:ext uri="{FF2B5EF4-FFF2-40B4-BE49-F238E27FC236}">
                <a16:creationId xmlns:a16="http://schemas.microsoft.com/office/drawing/2014/main" id="{00000000-0008-0000-0000-00003E030000}"/>
              </a:ext>
            </a:extLst>
          </xdr:cNvPr>
          <xdr:cNvSpPr txBox="1"/>
        </xdr:nvSpPr>
        <xdr:spPr>
          <a:xfrm>
            <a:off x="3867089" y="4372210"/>
            <a:ext cx="28405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ll2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31" name="文字方塊 126">
            <a:extLst>
              <a:ext uri="{FF2B5EF4-FFF2-40B4-BE49-F238E27FC236}">
                <a16:creationId xmlns:a16="http://schemas.microsoft.com/office/drawing/2014/main" id="{00000000-0008-0000-0000-00003F030000}"/>
              </a:ext>
            </a:extLst>
          </xdr:cNvPr>
          <xdr:cNvSpPr txBox="1"/>
        </xdr:nvSpPr>
        <xdr:spPr>
          <a:xfrm>
            <a:off x="3113026" y="4360945"/>
            <a:ext cx="3994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mm1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32" name="文字方塊 127">
            <a:extLst>
              <a:ext uri="{FF2B5EF4-FFF2-40B4-BE49-F238E27FC236}">
                <a16:creationId xmlns:a16="http://schemas.microsoft.com/office/drawing/2014/main" id="{00000000-0008-0000-0000-000040030000}"/>
              </a:ext>
            </a:extLst>
          </xdr:cNvPr>
          <xdr:cNvSpPr txBox="1"/>
        </xdr:nvSpPr>
        <xdr:spPr>
          <a:xfrm>
            <a:off x="3001126" y="4861720"/>
            <a:ext cx="3994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mm2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33" name="文字方塊 128">
            <a:extLst>
              <a:ext uri="{FF2B5EF4-FFF2-40B4-BE49-F238E27FC236}">
                <a16:creationId xmlns:a16="http://schemas.microsoft.com/office/drawing/2014/main" id="{00000000-0008-0000-0000-000041030000}"/>
              </a:ext>
            </a:extLst>
          </xdr:cNvPr>
          <xdr:cNvSpPr txBox="1"/>
        </xdr:nvSpPr>
        <xdr:spPr>
          <a:xfrm>
            <a:off x="3225329" y="4559451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nn1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34" name="文字方塊 129">
            <a:extLst>
              <a:ext uri="{FF2B5EF4-FFF2-40B4-BE49-F238E27FC236}">
                <a16:creationId xmlns:a16="http://schemas.microsoft.com/office/drawing/2014/main" id="{00000000-0008-0000-0000-000042030000}"/>
              </a:ext>
            </a:extLst>
          </xdr:cNvPr>
          <xdr:cNvSpPr txBox="1"/>
        </xdr:nvSpPr>
        <xdr:spPr>
          <a:xfrm>
            <a:off x="2880363" y="5313705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nn2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35" name="文字方塊 130">
            <a:extLst>
              <a:ext uri="{FF2B5EF4-FFF2-40B4-BE49-F238E27FC236}">
                <a16:creationId xmlns:a16="http://schemas.microsoft.com/office/drawing/2014/main" id="{00000000-0008-0000-0000-000043030000}"/>
              </a:ext>
            </a:extLst>
          </xdr:cNvPr>
          <xdr:cNvSpPr txBox="1"/>
        </xdr:nvSpPr>
        <xdr:spPr>
          <a:xfrm>
            <a:off x="3383620" y="5301265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nn3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36" name="文字方塊 131">
            <a:extLst>
              <a:ext uri="{FF2B5EF4-FFF2-40B4-BE49-F238E27FC236}">
                <a16:creationId xmlns:a16="http://schemas.microsoft.com/office/drawing/2014/main" id="{00000000-0008-0000-0000-000044030000}"/>
              </a:ext>
            </a:extLst>
          </xdr:cNvPr>
          <xdr:cNvSpPr txBox="1"/>
        </xdr:nvSpPr>
        <xdr:spPr>
          <a:xfrm>
            <a:off x="3361352" y="5502175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oo2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37" name="文字方塊 132">
            <a:extLst>
              <a:ext uri="{FF2B5EF4-FFF2-40B4-BE49-F238E27FC236}">
                <a16:creationId xmlns:a16="http://schemas.microsoft.com/office/drawing/2014/main" id="{00000000-0008-0000-0000-000045030000}"/>
              </a:ext>
            </a:extLst>
          </xdr:cNvPr>
          <xdr:cNvSpPr txBox="1"/>
        </xdr:nvSpPr>
        <xdr:spPr>
          <a:xfrm>
            <a:off x="3461348" y="5003268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nn4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38" name="文字方塊 133">
            <a:extLst>
              <a:ext uri="{FF2B5EF4-FFF2-40B4-BE49-F238E27FC236}">
                <a16:creationId xmlns:a16="http://schemas.microsoft.com/office/drawing/2014/main" id="{00000000-0008-0000-0000-000046030000}"/>
              </a:ext>
            </a:extLst>
          </xdr:cNvPr>
          <xdr:cNvSpPr txBox="1"/>
        </xdr:nvSpPr>
        <xdr:spPr>
          <a:xfrm>
            <a:off x="3566605" y="5502175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oo3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39" name="文字方塊 134">
            <a:extLst>
              <a:ext uri="{FF2B5EF4-FFF2-40B4-BE49-F238E27FC236}">
                <a16:creationId xmlns:a16="http://schemas.microsoft.com/office/drawing/2014/main" id="{00000000-0008-0000-0000-000047030000}"/>
              </a:ext>
            </a:extLst>
          </xdr:cNvPr>
          <xdr:cNvSpPr txBox="1"/>
        </xdr:nvSpPr>
        <xdr:spPr>
          <a:xfrm>
            <a:off x="3158447" y="5509442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oo1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40" name="文字方塊 135">
            <a:extLst>
              <a:ext uri="{FF2B5EF4-FFF2-40B4-BE49-F238E27FC236}">
                <a16:creationId xmlns:a16="http://schemas.microsoft.com/office/drawing/2014/main" id="{00000000-0008-0000-0000-000048030000}"/>
              </a:ext>
            </a:extLst>
          </xdr:cNvPr>
          <xdr:cNvSpPr txBox="1"/>
        </xdr:nvSpPr>
        <xdr:spPr>
          <a:xfrm>
            <a:off x="3720950" y="5321981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pp1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41" name="文字方塊 136">
            <a:extLst>
              <a:ext uri="{FF2B5EF4-FFF2-40B4-BE49-F238E27FC236}">
                <a16:creationId xmlns:a16="http://schemas.microsoft.com/office/drawing/2014/main" id="{00000000-0008-0000-0000-000049030000}"/>
              </a:ext>
            </a:extLst>
          </xdr:cNvPr>
          <xdr:cNvSpPr txBox="1"/>
        </xdr:nvSpPr>
        <xdr:spPr>
          <a:xfrm>
            <a:off x="3893433" y="5133255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pp2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42" name="文字方塊 137">
            <a:extLst>
              <a:ext uri="{FF2B5EF4-FFF2-40B4-BE49-F238E27FC236}">
                <a16:creationId xmlns:a16="http://schemas.microsoft.com/office/drawing/2014/main" id="{00000000-0008-0000-0000-00004A030000}"/>
              </a:ext>
            </a:extLst>
          </xdr:cNvPr>
          <xdr:cNvSpPr txBox="1"/>
        </xdr:nvSpPr>
        <xdr:spPr>
          <a:xfrm>
            <a:off x="4102612" y="5133507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pp3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43" name="文字方塊 138">
            <a:extLst>
              <a:ext uri="{FF2B5EF4-FFF2-40B4-BE49-F238E27FC236}">
                <a16:creationId xmlns:a16="http://schemas.microsoft.com/office/drawing/2014/main" id="{00000000-0008-0000-0000-00004B030000}"/>
              </a:ext>
            </a:extLst>
          </xdr:cNvPr>
          <xdr:cNvSpPr txBox="1"/>
        </xdr:nvSpPr>
        <xdr:spPr>
          <a:xfrm>
            <a:off x="2657259" y="4787824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qq1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44" name="文字方塊 139">
            <a:extLst>
              <a:ext uri="{FF2B5EF4-FFF2-40B4-BE49-F238E27FC236}">
                <a16:creationId xmlns:a16="http://schemas.microsoft.com/office/drawing/2014/main" id="{00000000-0008-0000-0000-00004C030000}"/>
              </a:ext>
            </a:extLst>
          </xdr:cNvPr>
          <xdr:cNvSpPr txBox="1"/>
        </xdr:nvSpPr>
        <xdr:spPr>
          <a:xfrm>
            <a:off x="2659971" y="4983833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qq2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45" name="文字方塊 140">
            <a:extLst>
              <a:ext uri="{FF2B5EF4-FFF2-40B4-BE49-F238E27FC236}">
                <a16:creationId xmlns:a16="http://schemas.microsoft.com/office/drawing/2014/main" id="{00000000-0008-0000-0000-00004D030000}"/>
              </a:ext>
            </a:extLst>
          </xdr:cNvPr>
          <xdr:cNvSpPr txBox="1"/>
        </xdr:nvSpPr>
        <xdr:spPr>
          <a:xfrm>
            <a:off x="2641607" y="5197186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qq3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46" name="文字方塊 141">
            <a:extLst>
              <a:ext uri="{FF2B5EF4-FFF2-40B4-BE49-F238E27FC236}">
                <a16:creationId xmlns:a16="http://schemas.microsoft.com/office/drawing/2014/main" id="{00000000-0008-0000-0000-00004E030000}"/>
              </a:ext>
            </a:extLst>
          </xdr:cNvPr>
          <xdr:cNvSpPr txBox="1"/>
        </xdr:nvSpPr>
        <xdr:spPr>
          <a:xfrm>
            <a:off x="1501893" y="4787824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qq4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47" name="文字方塊 142">
            <a:extLst>
              <a:ext uri="{FF2B5EF4-FFF2-40B4-BE49-F238E27FC236}">
                <a16:creationId xmlns:a16="http://schemas.microsoft.com/office/drawing/2014/main" id="{00000000-0008-0000-0000-00004F030000}"/>
              </a:ext>
            </a:extLst>
          </xdr:cNvPr>
          <xdr:cNvSpPr txBox="1"/>
        </xdr:nvSpPr>
        <xdr:spPr>
          <a:xfrm>
            <a:off x="1844815" y="4661641"/>
            <a:ext cx="306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rr1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48" name="文字方塊 143">
            <a:extLst>
              <a:ext uri="{FF2B5EF4-FFF2-40B4-BE49-F238E27FC236}">
                <a16:creationId xmlns:a16="http://schemas.microsoft.com/office/drawing/2014/main" id="{00000000-0008-0000-0000-000050030000}"/>
              </a:ext>
            </a:extLst>
          </xdr:cNvPr>
          <xdr:cNvSpPr txBox="1"/>
        </xdr:nvSpPr>
        <xdr:spPr>
          <a:xfrm>
            <a:off x="2014842" y="4660415"/>
            <a:ext cx="306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rr2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49" name="文字方塊 144">
            <a:extLst>
              <a:ext uri="{FF2B5EF4-FFF2-40B4-BE49-F238E27FC236}">
                <a16:creationId xmlns:a16="http://schemas.microsoft.com/office/drawing/2014/main" id="{00000000-0008-0000-0000-000051030000}"/>
              </a:ext>
            </a:extLst>
          </xdr:cNvPr>
          <xdr:cNvSpPr txBox="1"/>
        </xdr:nvSpPr>
        <xdr:spPr>
          <a:xfrm>
            <a:off x="2214026" y="4659189"/>
            <a:ext cx="306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rr3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50" name="文字方塊 145">
            <a:extLst>
              <a:ext uri="{FF2B5EF4-FFF2-40B4-BE49-F238E27FC236}">
                <a16:creationId xmlns:a16="http://schemas.microsoft.com/office/drawing/2014/main" id="{00000000-0008-0000-0000-000052030000}"/>
              </a:ext>
            </a:extLst>
          </xdr:cNvPr>
          <xdr:cNvSpPr txBox="1"/>
        </xdr:nvSpPr>
        <xdr:spPr>
          <a:xfrm>
            <a:off x="2575575" y="5439048"/>
            <a:ext cx="31611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ss1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51" name="文字方塊 146">
            <a:extLst>
              <a:ext uri="{FF2B5EF4-FFF2-40B4-BE49-F238E27FC236}">
                <a16:creationId xmlns:a16="http://schemas.microsoft.com/office/drawing/2014/main" id="{00000000-0008-0000-0000-000053030000}"/>
              </a:ext>
            </a:extLst>
          </xdr:cNvPr>
          <xdr:cNvSpPr txBox="1"/>
        </xdr:nvSpPr>
        <xdr:spPr>
          <a:xfrm>
            <a:off x="2751229" y="5432725"/>
            <a:ext cx="31611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ss2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52" name="文字方塊 147">
            <a:extLst>
              <a:ext uri="{FF2B5EF4-FFF2-40B4-BE49-F238E27FC236}">
                <a16:creationId xmlns:a16="http://schemas.microsoft.com/office/drawing/2014/main" id="{00000000-0008-0000-0000-000054030000}"/>
              </a:ext>
            </a:extLst>
          </xdr:cNvPr>
          <xdr:cNvSpPr txBox="1"/>
        </xdr:nvSpPr>
        <xdr:spPr>
          <a:xfrm>
            <a:off x="2936620" y="5429578"/>
            <a:ext cx="31611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ss3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53" name="文字方塊 148">
            <a:extLst>
              <a:ext uri="{FF2B5EF4-FFF2-40B4-BE49-F238E27FC236}">
                <a16:creationId xmlns:a16="http://schemas.microsoft.com/office/drawing/2014/main" id="{00000000-0008-0000-0000-000055030000}"/>
              </a:ext>
            </a:extLst>
          </xdr:cNvPr>
          <xdr:cNvSpPr txBox="1"/>
        </xdr:nvSpPr>
        <xdr:spPr>
          <a:xfrm>
            <a:off x="1534140" y="5071615"/>
            <a:ext cx="30328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tt1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54" name="文字方塊 149">
            <a:extLst>
              <a:ext uri="{FF2B5EF4-FFF2-40B4-BE49-F238E27FC236}">
                <a16:creationId xmlns:a16="http://schemas.microsoft.com/office/drawing/2014/main" id="{00000000-0008-0000-0000-000056030000}"/>
              </a:ext>
            </a:extLst>
          </xdr:cNvPr>
          <xdr:cNvSpPr txBox="1"/>
        </xdr:nvSpPr>
        <xdr:spPr>
          <a:xfrm>
            <a:off x="1814416" y="5321981"/>
            <a:ext cx="30328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tt2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55" name="文字方塊 150">
            <a:extLst>
              <a:ext uri="{FF2B5EF4-FFF2-40B4-BE49-F238E27FC236}">
                <a16:creationId xmlns:a16="http://schemas.microsoft.com/office/drawing/2014/main" id="{00000000-0008-0000-0000-000057030000}"/>
              </a:ext>
            </a:extLst>
          </xdr:cNvPr>
          <xdr:cNvSpPr txBox="1"/>
        </xdr:nvSpPr>
        <xdr:spPr>
          <a:xfrm>
            <a:off x="1815568" y="5529149"/>
            <a:ext cx="30328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tt3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56" name="文字方塊 151">
            <a:extLst>
              <a:ext uri="{FF2B5EF4-FFF2-40B4-BE49-F238E27FC236}">
                <a16:creationId xmlns:a16="http://schemas.microsoft.com/office/drawing/2014/main" id="{00000000-0008-0000-0000-000058030000}"/>
              </a:ext>
            </a:extLst>
          </xdr:cNvPr>
          <xdr:cNvSpPr txBox="1"/>
        </xdr:nvSpPr>
        <xdr:spPr>
          <a:xfrm>
            <a:off x="1870424" y="4962436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uu1</a:t>
            </a:r>
          </a:p>
        </xdr:txBody>
      </xdr:sp>
      <xdr:sp macro="" textlink="">
        <xdr:nvSpPr>
          <xdr:cNvPr id="857" name="文字方塊 152">
            <a:extLst>
              <a:ext uri="{FF2B5EF4-FFF2-40B4-BE49-F238E27FC236}">
                <a16:creationId xmlns:a16="http://schemas.microsoft.com/office/drawing/2014/main" id="{00000000-0008-0000-0000-000059030000}"/>
              </a:ext>
            </a:extLst>
          </xdr:cNvPr>
          <xdr:cNvSpPr txBox="1"/>
        </xdr:nvSpPr>
        <xdr:spPr>
          <a:xfrm>
            <a:off x="2276098" y="4939996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uu2</a:t>
            </a:r>
          </a:p>
        </xdr:txBody>
      </xdr:sp>
      <xdr:sp macro="" textlink="">
        <xdr:nvSpPr>
          <xdr:cNvPr id="858" name="文字方塊 153">
            <a:extLst>
              <a:ext uri="{FF2B5EF4-FFF2-40B4-BE49-F238E27FC236}">
                <a16:creationId xmlns:a16="http://schemas.microsoft.com/office/drawing/2014/main" id="{00000000-0008-0000-0000-00005A030000}"/>
              </a:ext>
            </a:extLst>
          </xdr:cNvPr>
          <xdr:cNvSpPr txBox="1"/>
        </xdr:nvSpPr>
        <xdr:spPr>
          <a:xfrm>
            <a:off x="2390398" y="5111446"/>
            <a:ext cx="34496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uu3</a:t>
            </a:r>
          </a:p>
        </xdr:txBody>
      </xdr:sp>
      <xdr:sp macro="" textlink="">
        <xdr:nvSpPr>
          <xdr:cNvPr id="859" name="文字方塊 154">
            <a:extLst>
              <a:ext uri="{FF2B5EF4-FFF2-40B4-BE49-F238E27FC236}">
                <a16:creationId xmlns:a16="http://schemas.microsoft.com/office/drawing/2014/main" id="{00000000-0008-0000-0000-00005B030000}"/>
              </a:ext>
            </a:extLst>
          </xdr:cNvPr>
          <xdr:cNvSpPr txBox="1"/>
        </xdr:nvSpPr>
        <xdr:spPr>
          <a:xfrm>
            <a:off x="2068132" y="5785870"/>
            <a:ext cx="27764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vv</a:t>
            </a:r>
          </a:p>
        </xdr:txBody>
      </xdr:sp>
      <xdr:sp macro="" textlink="">
        <xdr:nvSpPr>
          <xdr:cNvPr id="860" name="文字方塊 155">
            <a:extLst>
              <a:ext uri="{FF2B5EF4-FFF2-40B4-BE49-F238E27FC236}">
                <a16:creationId xmlns:a16="http://schemas.microsoft.com/office/drawing/2014/main" id="{00000000-0008-0000-0000-00005C030000}"/>
              </a:ext>
            </a:extLst>
          </xdr:cNvPr>
          <xdr:cNvSpPr txBox="1"/>
        </xdr:nvSpPr>
        <xdr:spPr>
          <a:xfrm>
            <a:off x="2411032" y="5576320"/>
            <a:ext cx="30328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tt4</a:t>
            </a:r>
          </a:p>
        </xdr:txBody>
      </xdr:sp>
      <xdr:sp macro="" textlink="">
        <xdr:nvSpPr>
          <xdr:cNvPr id="861" name="文字方塊 156">
            <a:extLst>
              <a:ext uri="{FF2B5EF4-FFF2-40B4-BE49-F238E27FC236}">
                <a16:creationId xmlns:a16="http://schemas.microsoft.com/office/drawing/2014/main" id="{00000000-0008-0000-0000-00005D030000}"/>
              </a:ext>
            </a:extLst>
          </xdr:cNvPr>
          <xdr:cNvSpPr txBox="1"/>
        </xdr:nvSpPr>
        <xdr:spPr>
          <a:xfrm>
            <a:off x="2366582" y="5900170"/>
            <a:ext cx="3834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ww1</a:t>
            </a:r>
          </a:p>
        </xdr:txBody>
      </xdr:sp>
      <xdr:sp macro="" textlink="">
        <xdr:nvSpPr>
          <xdr:cNvPr id="862" name="文字方塊 157">
            <a:extLst>
              <a:ext uri="{FF2B5EF4-FFF2-40B4-BE49-F238E27FC236}">
                <a16:creationId xmlns:a16="http://schemas.microsoft.com/office/drawing/2014/main" id="{00000000-0008-0000-0000-00005E030000}"/>
              </a:ext>
            </a:extLst>
          </xdr:cNvPr>
          <xdr:cNvSpPr txBox="1"/>
        </xdr:nvSpPr>
        <xdr:spPr>
          <a:xfrm>
            <a:off x="2620582" y="5849370"/>
            <a:ext cx="3834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ww2</a:t>
            </a:r>
          </a:p>
        </xdr:txBody>
      </xdr:sp>
      <xdr:sp macro="" textlink="">
        <xdr:nvSpPr>
          <xdr:cNvPr id="863" name="文字方塊 158">
            <a:extLst>
              <a:ext uri="{FF2B5EF4-FFF2-40B4-BE49-F238E27FC236}">
                <a16:creationId xmlns:a16="http://schemas.microsoft.com/office/drawing/2014/main" id="{00000000-0008-0000-0000-00005F030000}"/>
              </a:ext>
            </a:extLst>
          </xdr:cNvPr>
          <xdr:cNvSpPr txBox="1"/>
        </xdr:nvSpPr>
        <xdr:spPr>
          <a:xfrm>
            <a:off x="2995232" y="5900170"/>
            <a:ext cx="3834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ww3</a:t>
            </a:r>
          </a:p>
        </xdr:txBody>
      </xdr:sp>
      <xdr:sp macro="" textlink="">
        <xdr:nvSpPr>
          <xdr:cNvPr id="864" name="文字方塊 159">
            <a:extLst>
              <a:ext uri="{FF2B5EF4-FFF2-40B4-BE49-F238E27FC236}">
                <a16:creationId xmlns:a16="http://schemas.microsoft.com/office/drawing/2014/main" id="{00000000-0008-0000-0000-000060030000}"/>
              </a:ext>
            </a:extLst>
          </xdr:cNvPr>
          <xdr:cNvSpPr txBox="1"/>
        </xdr:nvSpPr>
        <xdr:spPr>
          <a:xfrm>
            <a:off x="2950782" y="6033520"/>
            <a:ext cx="38343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ww4</a:t>
            </a:r>
          </a:p>
        </xdr:txBody>
      </xdr:sp>
      <xdr:sp macro="" textlink="">
        <xdr:nvSpPr>
          <xdr:cNvPr id="865" name="文字方塊 160">
            <a:extLst>
              <a:ext uri="{FF2B5EF4-FFF2-40B4-BE49-F238E27FC236}">
                <a16:creationId xmlns:a16="http://schemas.microsoft.com/office/drawing/2014/main" id="{00000000-0008-0000-0000-000061030000}"/>
              </a:ext>
            </a:extLst>
          </xdr:cNvPr>
          <xdr:cNvSpPr txBox="1"/>
        </xdr:nvSpPr>
        <xdr:spPr>
          <a:xfrm>
            <a:off x="3674689" y="1596290"/>
            <a:ext cx="44114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TW" altLang="en-US" sz="80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對</a:t>
            </a:r>
            <a:r>
              <a:rPr lang="en-US" altLang="zh-TW" sz="80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m6</a:t>
            </a:r>
          </a:p>
        </xdr:txBody>
      </xdr:sp>
      <xdr:sp macro="" textlink="">
        <xdr:nvSpPr>
          <xdr:cNvPr id="866" name="文字方塊 161">
            <a:extLst>
              <a:ext uri="{FF2B5EF4-FFF2-40B4-BE49-F238E27FC236}">
                <a16:creationId xmlns:a16="http://schemas.microsoft.com/office/drawing/2014/main" id="{00000000-0008-0000-0000-000062030000}"/>
              </a:ext>
            </a:extLst>
          </xdr:cNvPr>
          <xdr:cNvSpPr txBox="1"/>
        </xdr:nvSpPr>
        <xdr:spPr>
          <a:xfrm>
            <a:off x="4567195" y="2148520"/>
            <a:ext cx="518091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y1</a:t>
            </a:r>
            <a:r>
              <a:rPr lang="zh-TW" altLang="en-US" sz="800">
                <a:solidFill>
                  <a:srgbClr val="FF0000"/>
                </a:solidFill>
              </a:rPr>
              <a:t>對</a:t>
            </a:r>
            <a:r>
              <a:rPr lang="en-US" altLang="zh-TW" sz="800">
                <a:solidFill>
                  <a:srgbClr val="FF0000"/>
                </a:solidFill>
              </a:rPr>
              <a:t>m8</a:t>
            </a:r>
          </a:p>
        </xdr:txBody>
      </xdr:sp>
      <xdr:sp macro="" textlink="">
        <xdr:nvSpPr>
          <xdr:cNvPr id="867" name="文字方塊 162">
            <a:extLst>
              <a:ext uri="{FF2B5EF4-FFF2-40B4-BE49-F238E27FC236}">
                <a16:creationId xmlns:a16="http://schemas.microsoft.com/office/drawing/2014/main" id="{00000000-0008-0000-0000-000063030000}"/>
              </a:ext>
            </a:extLst>
          </xdr:cNvPr>
          <xdr:cNvSpPr txBox="1"/>
        </xdr:nvSpPr>
        <xdr:spPr>
          <a:xfrm>
            <a:off x="4164507" y="2014118"/>
            <a:ext cx="58060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bb1</a:t>
            </a:r>
            <a:r>
              <a:rPr lang="zh-TW" altLang="en-US" sz="800">
                <a:solidFill>
                  <a:srgbClr val="FF0000"/>
                </a:solidFill>
              </a:rPr>
              <a:t>對</a:t>
            </a:r>
            <a:r>
              <a:rPr lang="en-US" altLang="zh-TW" sz="800">
                <a:solidFill>
                  <a:srgbClr val="FF0000"/>
                </a:solidFill>
              </a:rPr>
              <a:t>m6</a:t>
            </a:r>
          </a:p>
        </xdr:txBody>
      </xdr:sp>
      <xdr:sp macro="" textlink="">
        <xdr:nvSpPr>
          <xdr:cNvPr id="868" name="文字方塊 163">
            <a:extLst>
              <a:ext uri="{FF2B5EF4-FFF2-40B4-BE49-F238E27FC236}">
                <a16:creationId xmlns:a16="http://schemas.microsoft.com/office/drawing/2014/main" id="{00000000-0008-0000-0000-000064030000}"/>
              </a:ext>
            </a:extLst>
          </xdr:cNvPr>
          <xdr:cNvSpPr txBox="1"/>
        </xdr:nvSpPr>
        <xdr:spPr>
          <a:xfrm>
            <a:off x="3670973" y="2010615"/>
            <a:ext cx="44595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TW" altLang="en-US" sz="80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對</a:t>
            </a:r>
            <a:r>
              <a:rPr lang="en-US" altLang="zh-TW" sz="80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M8</a:t>
            </a:r>
          </a:p>
        </xdr:txBody>
      </xdr:sp>
      <xdr:sp macro="" textlink="">
        <xdr:nvSpPr>
          <xdr:cNvPr id="869" name="文字方塊 164">
            <a:extLst>
              <a:ext uri="{FF2B5EF4-FFF2-40B4-BE49-F238E27FC236}">
                <a16:creationId xmlns:a16="http://schemas.microsoft.com/office/drawing/2014/main" id="{00000000-0008-0000-0000-000065030000}"/>
              </a:ext>
            </a:extLst>
          </xdr:cNvPr>
          <xdr:cNvSpPr txBox="1"/>
        </xdr:nvSpPr>
        <xdr:spPr>
          <a:xfrm>
            <a:off x="5545223" y="1337900"/>
            <a:ext cx="28084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x4</a:t>
            </a:r>
          </a:p>
        </xdr:txBody>
      </xdr:sp>
      <xdr:sp macro="" textlink="">
        <xdr:nvSpPr>
          <xdr:cNvPr id="870" name="文字方塊 165">
            <a:extLst>
              <a:ext uri="{FF2B5EF4-FFF2-40B4-BE49-F238E27FC236}">
                <a16:creationId xmlns:a16="http://schemas.microsoft.com/office/drawing/2014/main" id="{00000000-0008-0000-0000-000066030000}"/>
              </a:ext>
            </a:extLst>
          </xdr:cNvPr>
          <xdr:cNvSpPr txBox="1"/>
        </xdr:nvSpPr>
        <xdr:spPr>
          <a:xfrm>
            <a:off x="1130472" y="370804"/>
            <a:ext cx="535724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/>
              <a:t>110</a:t>
            </a:r>
            <a:endParaRPr lang="zh-TW" altLang="en-US"/>
          </a:p>
        </xdr:txBody>
      </xdr:sp>
    </xdr:grpSp>
    <xdr:clientData/>
  </xdr:twoCellAnchor>
  <xdr:twoCellAnchor>
    <xdr:from>
      <xdr:col>14</xdr:col>
      <xdr:colOff>562008</xdr:colOff>
      <xdr:row>214</xdr:row>
      <xdr:rowOff>204007</xdr:rowOff>
    </xdr:from>
    <xdr:to>
      <xdr:col>21</xdr:col>
      <xdr:colOff>158962</xdr:colOff>
      <xdr:row>246</xdr:row>
      <xdr:rowOff>44680</xdr:rowOff>
    </xdr:to>
    <xdr:grpSp>
      <xdr:nvGrpSpPr>
        <xdr:cNvPr id="766" name="群組 765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GrpSpPr/>
      </xdr:nvGrpSpPr>
      <xdr:grpSpPr>
        <a:xfrm>
          <a:off x="18793674" y="43369674"/>
          <a:ext cx="4077514" cy="6070840"/>
          <a:chOff x="6760439" y="370804"/>
          <a:chExt cx="4084268" cy="6058074"/>
        </a:xfrm>
      </xdr:grpSpPr>
      <xdr:sp macro="" textlink="">
        <xdr:nvSpPr>
          <xdr:cNvPr id="767" name="文字方塊 78">
            <a:extLst>
              <a:ext uri="{FF2B5EF4-FFF2-40B4-BE49-F238E27FC236}">
                <a16:creationId xmlns:a16="http://schemas.microsoft.com/office/drawing/2014/main" id="{00000000-0008-0000-0000-0000FF020000}"/>
              </a:ext>
            </a:extLst>
          </xdr:cNvPr>
          <xdr:cNvSpPr txBox="1"/>
        </xdr:nvSpPr>
        <xdr:spPr>
          <a:xfrm>
            <a:off x="6763066" y="370804"/>
            <a:ext cx="584736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/>
              <a:t>80</a:t>
            </a:r>
            <a:endParaRPr lang="zh-TW" altLang="en-US"/>
          </a:p>
        </xdr:txBody>
      </xdr:sp>
      <xdr:pic>
        <xdr:nvPicPr>
          <xdr:cNvPr id="768" name="圖片 767">
            <a:extLst>
              <a:ext uri="{FF2B5EF4-FFF2-40B4-BE49-F238E27FC236}">
                <a16:creationId xmlns:a16="http://schemas.microsoft.com/office/drawing/2014/main" id="{00000000-0008-0000-0000-000000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6760439" y="648607"/>
            <a:ext cx="3928450" cy="5780271"/>
          </a:xfrm>
          <a:prstGeom prst="rect">
            <a:avLst/>
          </a:prstGeom>
        </xdr:spPr>
      </xdr:pic>
      <xdr:sp macro="" textlink="">
        <xdr:nvSpPr>
          <xdr:cNvPr id="769" name="文字方塊 3">
            <a:extLst>
              <a:ext uri="{FF2B5EF4-FFF2-40B4-BE49-F238E27FC236}">
                <a16:creationId xmlns:a16="http://schemas.microsoft.com/office/drawing/2014/main" id="{00000000-0008-0000-0000-000001030000}"/>
              </a:ext>
            </a:extLst>
          </xdr:cNvPr>
          <xdr:cNvSpPr txBox="1"/>
        </xdr:nvSpPr>
        <xdr:spPr>
          <a:xfrm>
            <a:off x="8197922" y="1484891"/>
            <a:ext cx="30809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jjj1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70" name="文字方塊 5">
            <a:extLst>
              <a:ext uri="{FF2B5EF4-FFF2-40B4-BE49-F238E27FC236}">
                <a16:creationId xmlns:a16="http://schemas.microsoft.com/office/drawing/2014/main" id="{00000000-0008-0000-0000-000002030000}"/>
              </a:ext>
            </a:extLst>
          </xdr:cNvPr>
          <xdr:cNvSpPr txBox="1"/>
        </xdr:nvSpPr>
        <xdr:spPr>
          <a:xfrm>
            <a:off x="8373182" y="1418216"/>
            <a:ext cx="30809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jjj2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71" name="文字方塊 6">
            <a:extLst>
              <a:ext uri="{FF2B5EF4-FFF2-40B4-BE49-F238E27FC236}">
                <a16:creationId xmlns:a16="http://schemas.microsoft.com/office/drawing/2014/main" id="{00000000-0008-0000-0000-000003030000}"/>
              </a:ext>
            </a:extLst>
          </xdr:cNvPr>
          <xdr:cNvSpPr txBox="1"/>
        </xdr:nvSpPr>
        <xdr:spPr>
          <a:xfrm>
            <a:off x="8548442" y="1410147"/>
            <a:ext cx="30809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jjj3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72" name="文字方塊 7">
            <a:extLst>
              <a:ext uri="{FF2B5EF4-FFF2-40B4-BE49-F238E27FC236}">
                <a16:creationId xmlns:a16="http://schemas.microsoft.com/office/drawing/2014/main" id="{00000000-0008-0000-0000-000004030000}"/>
              </a:ext>
            </a:extLst>
          </xdr:cNvPr>
          <xdr:cNvSpPr txBox="1"/>
        </xdr:nvSpPr>
        <xdr:spPr>
          <a:xfrm>
            <a:off x="8724664" y="1719328"/>
            <a:ext cx="30809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jjj4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73" name="文字方塊 8">
            <a:extLst>
              <a:ext uri="{FF2B5EF4-FFF2-40B4-BE49-F238E27FC236}">
                <a16:creationId xmlns:a16="http://schemas.microsoft.com/office/drawing/2014/main" id="{00000000-0008-0000-0000-000005030000}"/>
              </a:ext>
            </a:extLst>
          </xdr:cNvPr>
          <xdr:cNvSpPr txBox="1"/>
        </xdr:nvSpPr>
        <xdr:spPr>
          <a:xfrm>
            <a:off x="10469283" y="1572276"/>
            <a:ext cx="37542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kkk1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74" name="文字方塊 10">
            <a:extLst>
              <a:ext uri="{FF2B5EF4-FFF2-40B4-BE49-F238E27FC236}">
                <a16:creationId xmlns:a16="http://schemas.microsoft.com/office/drawing/2014/main" id="{00000000-0008-0000-0000-000006030000}"/>
              </a:ext>
            </a:extLst>
          </xdr:cNvPr>
          <xdr:cNvSpPr txBox="1"/>
        </xdr:nvSpPr>
        <xdr:spPr>
          <a:xfrm>
            <a:off x="10469283" y="2014118"/>
            <a:ext cx="37542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kkk2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75" name="文字方塊 11">
            <a:extLst>
              <a:ext uri="{FF2B5EF4-FFF2-40B4-BE49-F238E27FC236}">
                <a16:creationId xmlns:a16="http://schemas.microsoft.com/office/drawing/2014/main" id="{00000000-0008-0000-0000-000007030000}"/>
              </a:ext>
            </a:extLst>
          </xdr:cNvPr>
          <xdr:cNvSpPr txBox="1"/>
        </xdr:nvSpPr>
        <xdr:spPr>
          <a:xfrm>
            <a:off x="9792550" y="1617735"/>
            <a:ext cx="30809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lll1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76" name="文字方塊 15">
            <a:extLst>
              <a:ext uri="{FF2B5EF4-FFF2-40B4-BE49-F238E27FC236}">
                <a16:creationId xmlns:a16="http://schemas.microsoft.com/office/drawing/2014/main" id="{00000000-0008-0000-0000-000008030000}"/>
              </a:ext>
            </a:extLst>
          </xdr:cNvPr>
          <xdr:cNvSpPr txBox="1"/>
        </xdr:nvSpPr>
        <xdr:spPr>
          <a:xfrm>
            <a:off x="9792550" y="1974824"/>
            <a:ext cx="30809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lll2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77" name="文字方塊 17">
            <a:extLst>
              <a:ext uri="{FF2B5EF4-FFF2-40B4-BE49-F238E27FC236}">
                <a16:creationId xmlns:a16="http://schemas.microsoft.com/office/drawing/2014/main" id="{00000000-0008-0000-0000-000009030000}"/>
              </a:ext>
            </a:extLst>
          </xdr:cNvPr>
          <xdr:cNvSpPr txBox="1"/>
        </xdr:nvSpPr>
        <xdr:spPr>
          <a:xfrm>
            <a:off x="8071729" y="1867102"/>
            <a:ext cx="48122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mmm1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78" name="文字方塊 18">
            <a:extLst>
              <a:ext uri="{FF2B5EF4-FFF2-40B4-BE49-F238E27FC236}">
                <a16:creationId xmlns:a16="http://schemas.microsoft.com/office/drawing/2014/main" id="{00000000-0008-0000-0000-00000A030000}"/>
              </a:ext>
            </a:extLst>
          </xdr:cNvPr>
          <xdr:cNvSpPr txBox="1"/>
        </xdr:nvSpPr>
        <xdr:spPr>
          <a:xfrm>
            <a:off x="8342770" y="1792230"/>
            <a:ext cx="48122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mmm2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79" name="文字方塊 19">
            <a:extLst>
              <a:ext uri="{FF2B5EF4-FFF2-40B4-BE49-F238E27FC236}">
                <a16:creationId xmlns:a16="http://schemas.microsoft.com/office/drawing/2014/main" id="{00000000-0008-0000-0000-00000B030000}"/>
              </a:ext>
            </a:extLst>
          </xdr:cNvPr>
          <xdr:cNvSpPr txBox="1"/>
        </xdr:nvSpPr>
        <xdr:spPr>
          <a:xfrm>
            <a:off x="8711405" y="1860406"/>
            <a:ext cx="48122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mmm3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80" name="文字方塊 20">
            <a:extLst>
              <a:ext uri="{FF2B5EF4-FFF2-40B4-BE49-F238E27FC236}">
                <a16:creationId xmlns:a16="http://schemas.microsoft.com/office/drawing/2014/main" id="{00000000-0008-0000-0000-00000C030000}"/>
              </a:ext>
            </a:extLst>
          </xdr:cNvPr>
          <xdr:cNvSpPr txBox="1"/>
        </xdr:nvSpPr>
        <xdr:spPr>
          <a:xfrm>
            <a:off x="8019962" y="2050314"/>
            <a:ext cx="48122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mmm4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81" name="文字方塊 21">
            <a:extLst>
              <a:ext uri="{FF2B5EF4-FFF2-40B4-BE49-F238E27FC236}">
                <a16:creationId xmlns:a16="http://schemas.microsoft.com/office/drawing/2014/main" id="{00000000-0008-0000-0000-00000D030000}"/>
              </a:ext>
            </a:extLst>
          </xdr:cNvPr>
          <xdr:cNvSpPr txBox="1"/>
        </xdr:nvSpPr>
        <xdr:spPr>
          <a:xfrm>
            <a:off x="9109875" y="1510606"/>
            <a:ext cx="3994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nnn1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82" name="文字方塊 22">
            <a:extLst>
              <a:ext uri="{FF2B5EF4-FFF2-40B4-BE49-F238E27FC236}">
                <a16:creationId xmlns:a16="http://schemas.microsoft.com/office/drawing/2014/main" id="{00000000-0008-0000-0000-00000E030000}"/>
              </a:ext>
            </a:extLst>
          </xdr:cNvPr>
          <xdr:cNvSpPr txBox="1"/>
        </xdr:nvSpPr>
        <xdr:spPr>
          <a:xfrm>
            <a:off x="9363210" y="1510013"/>
            <a:ext cx="3994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nnn2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83" name="文字方塊 23">
            <a:extLst>
              <a:ext uri="{FF2B5EF4-FFF2-40B4-BE49-F238E27FC236}">
                <a16:creationId xmlns:a16="http://schemas.microsoft.com/office/drawing/2014/main" id="{00000000-0008-0000-0000-00000F030000}"/>
              </a:ext>
            </a:extLst>
          </xdr:cNvPr>
          <xdr:cNvSpPr txBox="1"/>
        </xdr:nvSpPr>
        <xdr:spPr>
          <a:xfrm>
            <a:off x="9116235" y="1811734"/>
            <a:ext cx="3994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ooo1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784" name="文字方塊 24">
            <a:extLst>
              <a:ext uri="{FF2B5EF4-FFF2-40B4-BE49-F238E27FC236}">
                <a16:creationId xmlns:a16="http://schemas.microsoft.com/office/drawing/2014/main" id="{00000000-0008-0000-0000-000010030000}"/>
              </a:ext>
            </a:extLst>
          </xdr:cNvPr>
          <xdr:cNvSpPr txBox="1"/>
        </xdr:nvSpPr>
        <xdr:spPr>
          <a:xfrm>
            <a:off x="9363210" y="1811141"/>
            <a:ext cx="39946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ooo2</a:t>
            </a:r>
            <a:endParaRPr lang="en-US" altLang="zh-TW" sz="12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15</xdr:col>
      <xdr:colOff>56024</xdr:colOff>
      <xdr:row>287</xdr:row>
      <xdr:rowOff>94990</xdr:rowOff>
    </xdr:from>
    <xdr:to>
      <xdr:col>22</xdr:col>
      <xdr:colOff>381765</xdr:colOff>
      <xdr:row>318</xdr:row>
      <xdr:rowOff>134799</xdr:rowOff>
    </xdr:to>
    <xdr:grpSp>
      <xdr:nvGrpSpPr>
        <xdr:cNvPr id="888" name="群組 887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GrpSpPr/>
      </xdr:nvGrpSpPr>
      <xdr:grpSpPr>
        <a:xfrm>
          <a:off x="18929131" y="57408276"/>
          <a:ext cx="4802491" cy="6108594"/>
          <a:chOff x="18820274" y="57649803"/>
          <a:chExt cx="4826304" cy="6159621"/>
        </a:xfrm>
      </xdr:grpSpPr>
      <xdr:grpSp>
        <xdr:nvGrpSpPr>
          <xdr:cNvPr id="871" name="群組 870">
            <a:extLst>
              <a:ext uri="{FF2B5EF4-FFF2-40B4-BE49-F238E27FC236}">
                <a16:creationId xmlns:a16="http://schemas.microsoft.com/office/drawing/2014/main" id="{00000000-0008-0000-0000-000067030000}"/>
              </a:ext>
            </a:extLst>
          </xdr:cNvPr>
          <xdr:cNvGrpSpPr/>
        </xdr:nvGrpSpPr>
        <xdr:grpSpPr>
          <a:xfrm>
            <a:off x="18934748" y="58078687"/>
            <a:ext cx="4711830" cy="5730737"/>
            <a:chOff x="1194712" y="1072653"/>
            <a:chExt cx="4717545" cy="5734547"/>
          </a:xfrm>
        </xdr:grpSpPr>
        <xdr:pic>
          <xdr:nvPicPr>
            <xdr:cNvPr id="872" name="圖片 871">
              <a:extLst>
                <a:ext uri="{FF2B5EF4-FFF2-40B4-BE49-F238E27FC236}">
                  <a16:creationId xmlns:a16="http://schemas.microsoft.com/office/drawing/2014/main" id="{00000000-0008-0000-0000-00006803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194712" y="1072653"/>
              <a:ext cx="4282811" cy="5734547"/>
            </a:xfrm>
            <a:prstGeom prst="rect">
              <a:avLst/>
            </a:prstGeom>
          </xdr:spPr>
        </xdr:pic>
        <xdr:sp macro="" textlink="">
          <xdr:nvSpPr>
            <xdr:cNvPr id="873" name="文字方塊 5">
              <a:extLst>
                <a:ext uri="{FF2B5EF4-FFF2-40B4-BE49-F238E27FC236}">
                  <a16:creationId xmlns:a16="http://schemas.microsoft.com/office/drawing/2014/main" id="{00000000-0008-0000-0000-000069030000}"/>
                </a:ext>
              </a:extLst>
            </xdr:cNvPr>
            <xdr:cNvSpPr txBox="1"/>
          </xdr:nvSpPr>
          <xdr:spPr>
            <a:xfrm>
              <a:off x="4963245" y="2337256"/>
              <a:ext cx="375424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yyy1</a:t>
              </a:r>
            </a:p>
          </xdr:txBody>
        </xdr:sp>
        <xdr:sp macro="" textlink="">
          <xdr:nvSpPr>
            <xdr:cNvPr id="874" name="文字方塊 6">
              <a:extLst>
                <a:ext uri="{FF2B5EF4-FFF2-40B4-BE49-F238E27FC236}">
                  <a16:creationId xmlns:a16="http://schemas.microsoft.com/office/drawing/2014/main" id="{00000000-0008-0000-0000-00006A030000}"/>
                </a:ext>
              </a:extLst>
            </xdr:cNvPr>
            <xdr:cNvSpPr txBox="1"/>
          </xdr:nvSpPr>
          <xdr:spPr>
            <a:xfrm>
              <a:off x="5198582" y="2270581"/>
              <a:ext cx="375424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yyy2</a:t>
              </a:r>
            </a:p>
          </xdr:txBody>
        </xdr:sp>
        <xdr:sp macro="" textlink="">
          <xdr:nvSpPr>
            <xdr:cNvPr id="875" name="文字方塊 7">
              <a:extLst>
                <a:ext uri="{FF2B5EF4-FFF2-40B4-BE49-F238E27FC236}">
                  <a16:creationId xmlns:a16="http://schemas.microsoft.com/office/drawing/2014/main" id="{00000000-0008-0000-0000-00006B030000}"/>
                </a:ext>
              </a:extLst>
            </xdr:cNvPr>
            <xdr:cNvSpPr txBox="1"/>
          </xdr:nvSpPr>
          <xdr:spPr>
            <a:xfrm>
              <a:off x="5433919" y="2270581"/>
              <a:ext cx="375424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yyy3</a:t>
              </a:r>
            </a:p>
          </xdr:txBody>
        </xdr:sp>
        <xdr:sp macro="" textlink="">
          <xdr:nvSpPr>
            <xdr:cNvPr id="876" name="文字方塊 8">
              <a:extLst>
                <a:ext uri="{FF2B5EF4-FFF2-40B4-BE49-F238E27FC236}">
                  <a16:creationId xmlns:a16="http://schemas.microsoft.com/office/drawing/2014/main" id="{00000000-0008-0000-0000-00006C030000}"/>
                </a:ext>
              </a:extLst>
            </xdr:cNvPr>
            <xdr:cNvSpPr txBox="1"/>
          </xdr:nvSpPr>
          <xdr:spPr>
            <a:xfrm>
              <a:off x="4869580" y="3244849"/>
              <a:ext cx="356188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zzz2</a:t>
              </a:r>
            </a:p>
          </xdr:txBody>
        </xdr:sp>
        <xdr:sp macro="" textlink="">
          <xdr:nvSpPr>
            <xdr:cNvPr id="877" name="文字方塊 9">
              <a:extLst>
                <a:ext uri="{FF2B5EF4-FFF2-40B4-BE49-F238E27FC236}">
                  <a16:creationId xmlns:a16="http://schemas.microsoft.com/office/drawing/2014/main" id="{00000000-0008-0000-0000-00006D030000}"/>
                </a:ext>
              </a:extLst>
            </xdr:cNvPr>
            <xdr:cNvSpPr txBox="1"/>
          </xdr:nvSpPr>
          <xdr:spPr>
            <a:xfrm>
              <a:off x="4257711" y="3262312"/>
              <a:ext cx="356188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zzz1</a:t>
              </a:r>
            </a:p>
          </xdr:txBody>
        </xdr:sp>
        <xdr:sp macro="" textlink="">
          <xdr:nvSpPr>
            <xdr:cNvPr id="878" name="文字方塊 11">
              <a:extLst>
                <a:ext uri="{FF2B5EF4-FFF2-40B4-BE49-F238E27FC236}">
                  <a16:creationId xmlns:a16="http://schemas.microsoft.com/office/drawing/2014/main" id="{00000000-0008-0000-0000-00006E030000}"/>
                </a:ext>
              </a:extLst>
            </xdr:cNvPr>
            <xdr:cNvSpPr txBox="1"/>
          </xdr:nvSpPr>
          <xdr:spPr>
            <a:xfrm>
              <a:off x="5477523" y="3073399"/>
              <a:ext cx="434734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aaaa1</a:t>
              </a:r>
            </a:p>
          </xdr:txBody>
        </xdr:sp>
        <xdr:sp macro="" textlink="">
          <xdr:nvSpPr>
            <xdr:cNvPr id="879" name="文字方塊 12">
              <a:extLst>
                <a:ext uri="{FF2B5EF4-FFF2-40B4-BE49-F238E27FC236}">
                  <a16:creationId xmlns:a16="http://schemas.microsoft.com/office/drawing/2014/main" id="{00000000-0008-0000-0000-00006F030000}"/>
                </a:ext>
              </a:extLst>
            </xdr:cNvPr>
            <xdr:cNvSpPr txBox="1"/>
          </xdr:nvSpPr>
          <xdr:spPr>
            <a:xfrm>
              <a:off x="5477523" y="3477756"/>
              <a:ext cx="434734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aaaa2</a:t>
              </a:r>
            </a:p>
          </xdr:txBody>
        </xdr:sp>
        <xdr:sp macro="" textlink="">
          <xdr:nvSpPr>
            <xdr:cNvPr id="880" name="文字方塊 13">
              <a:extLst>
                <a:ext uri="{FF2B5EF4-FFF2-40B4-BE49-F238E27FC236}">
                  <a16:creationId xmlns:a16="http://schemas.microsoft.com/office/drawing/2014/main" id="{00000000-0008-0000-0000-000070030000}"/>
                </a:ext>
              </a:extLst>
            </xdr:cNvPr>
            <xdr:cNvSpPr txBox="1"/>
          </xdr:nvSpPr>
          <xdr:spPr>
            <a:xfrm>
              <a:off x="3058245" y="2765881"/>
              <a:ext cx="453970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bbbb1</a:t>
              </a:r>
            </a:p>
          </xdr:txBody>
        </xdr:sp>
        <xdr:sp macro="" textlink="">
          <xdr:nvSpPr>
            <xdr:cNvPr id="881" name="文字方塊 14">
              <a:extLst>
                <a:ext uri="{FF2B5EF4-FFF2-40B4-BE49-F238E27FC236}">
                  <a16:creationId xmlns:a16="http://schemas.microsoft.com/office/drawing/2014/main" id="{00000000-0008-0000-0000-000071030000}"/>
                </a:ext>
              </a:extLst>
            </xdr:cNvPr>
            <xdr:cNvSpPr txBox="1"/>
          </xdr:nvSpPr>
          <xdr:spPr>
            <a:xfrm>
              <a:off x="3315005" y="2658159"/>
              <a:ext cx="453970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bbbb2</a:t>
              </a:r>
            </a:p>
          </xdr:txBody>
        </xdr:sp>
        <xdr:sp macro="" textlink="">
          <xdr:nvSpPr>
            <xdr:cNvPr id="882" name="文字方塊 15">
              <a:extLst>
                <a:ext uri="{FF2B5EF4-FFF2-40B4-BE49-F238E27FC236}">
                  <a16:creationId xmlns:a16="http://schemas.microsoft.com/office/drawing/2014/main" id="{00000000-0008-0000-0000-000072030000}"/>
                </a:ext>
              </a:extLst>
            </xdr:cNvPr>
            <xdr:cNvSpPr txBox="1"/>
          </xdr:nvSpPr>
          <xdr:spPr>
            <a:xfrm>
              <a:off x="3724580" y="2769398"/>
              <a:ext cx="453970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bbbb3</a:t>
              </a:r>
            </a:p>
          </xdr:txBody>
        </xdr:sp>
        <xdr:sp macro="" textlink="">
          <xdr:nvSpPr>
            <xdr:cNvPr id="883" name="文字方塊 16">
              <a:extLst>
                <a:ext uri="{FF2B5EF4-FFF2-40B4-BE49-F238E27FC236}">
                  <a16:creationId xmlns:a16="http://schemas.microsoft.com/office/drawing/2014/main" id="{00000000-0008-0000-0000-000073030000}"/>
                </a:ext>
              </a:extLst>
            </xdr:cNvPr>
            <xdr:cNvSpPr txBox="1"/>
          </xdr:nvSpPr>
          <xdr:spPr>
            <a:xfrm>
              <a:off x="4257711" y="2903537"/>
              <a:ext cx="409086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cccc1</a:t>
              </a:r>
            </a:p>
          </xdr:txBody>
        </xdr:sp>
        <xdr:sp macro="" textlink="">
          <xdr:nvSpPr>
            <xdr:cNvPr id="884" name="文字方塊 17">
              <a:extLst>
                <a:ext uri="{FF2B5EF4-FFF2-40B4-BE49-F238E27FC236}">
                  <a16:creationId xmlns:a16="http://schemas.microsoft.com/office/drawing/2014/main" id="{00000000-0008-0000-0000-000074030000}"/>
                </a:ext>
              </a:extLst>
            </xdr:cNvPr>
            <xdr:cNvSpPr txBox="1"/>
          </xdr:nvSpPr>
          <xdr:spPr>
            <a:xfrm>
              <a:off x="4816682" y="2903537"/>
              <a:ext cx="409086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cccc2</a:t>
              </a:r>
            </a:p>
          </xdr:txBody>
        </xdr:sp>
        <xdr:sp macro="" textlink="">
          <xdr:nvSpPr>
            <xdr:cNvPr id="885" name="文字方塊 18">
              <a:extLst>
                <a:ext uri="{FF2B5EF4-FFF2-40B4-BE49-F238E27FC236}">
                  <a16:creationId xmlns:a16="http://schemas.microsoft.com/office/drawing/2014/main" id="{00000000-0008-0000-0000-000075030000}"/>
                </a:ext>
              </a:extLst>
            </xdr:cNvPr>
            <xdr:cNvSpPr txBox="1"/>
          </xdr:nvSpPr>
          <xdr:spPr>
            <a:xfrm>
              <a:off x="3707230" y="3088142"/>
              <a:ext cx="453970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dddd1</a:t>
              </a:r>
            </a:p>
          </xdr:txBody>
        </xdr:sp>
        <xdr:sp macro="" textlink="">
          <xdr:nvSpPr>
            <xdr:cNvPr id="886" name="文字方塊 19">
              <a:extLst>
                <a:ext uri="{FF2B5EF4-FFF2-40B4-BE49-F238E27FC236}">
                  <a16:creationId xmlns:a16="http://schemas.microsoft.com/office/drawing/2014/main" id="{00000000-0008-0000-0000-000076030000}"/>
                </a:ext>
              </a:extLst>
            </xdr:cNvPr>
            <xdr:cNvSpPr txBox="1"/>
          </xdr:nvSpPr>
          <xdr:spPr>
            <a:xfrm>
              <a:off x="3711822" y="3460293"/>
              <a:ext cx="453970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TW" sz="800">
                  <a:solidFill>
                    <a:srgbClr val="FF0000"/>
                  </a:solidFill>
                </a:rPr>
                <a:t>dddd2</a:t>
              </a:r>
            </a:p>
          </xdr:txBody>
        </xdr:sp>
      </xdr:grpSp>
      <xdr:sp macro="" textlink="">
        <xdr:nvSpPr>
          <xdr:cNvPr id="887" name="文字方塊 78">
            <a:extLst>
              <a:ext uri="{FF2B5EF4-FFF2-40B4-BE49-F238E27FC236}">
                <a16:creationId xmlns:a16="http://schemas.microsoft.com/office/drawing/2014/main" id="{00000000-0008-0000-0000-000077030000}"/>
              </a:ext>
            </a:extLst>
          </xdr:cNvPr>
          <xdr:cNvSpPr txBox="1"/>
        </xdr:nvSpPr>
        <xdr:spPr>
          <a:xfrm>
            <a:off x="18820274" y="57649803"/>
            <a:ext cx="533855" cy="352881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/>
              <a:t>250</a:t>
            </a:r>
            <a:endParaRPr lang="zh-TW" altLang="en-US"/>
          </a:p>
        </xdr:txBody>
      </xdr:sp>
    </xdr:grpSp>
    <xdr:clientData/>
  </xdr:twoCellAnchor>
  <xdr:twoCellAnchor>
    <xdr:from>
      <xdr:col>15</xdr:col>
      <xdr:colOff>0</xdr:colOff>
      <xdr:row>320</xdr:row>
      <xdr:rowOff>71438</xdr:rowOff>
    </xdr:from>
    <xdr:to>
      <xdr:col>34</xdr:col>
      <xdr:colOff>477759</xdr:colOff>
      <xdr:row>354</xdr:row>
      <xdr:rowOff>79886</xdr:rowOff>
    </xdr:to>
    <xdr:grpSp>
      <xdr:nvGrpSpPr>
        <xdr:cNvPr id="889" name="群組 888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GrpSpPr/>
      </xdr:nvGrpSpPr>
      <xdr:grpSpPr>
        <a:xfrm>
          <a:off x="18873107" y="63865534"/>
          <a:ext cx="12628938" cy="6627506"/>
          <a:chOff x="0" y="183957"/>
          <a:chExt cx="12693572" cy="6674043"/>
        </a:xfrm>
      </xdr:grpSpPr>
      <xdr:pic>
        <xdr:nvPicPr>
          <xdr:cNvPr id="890" name="圖片 889">
            <a:extLst>
              <a:ext uri="{FF2B5EF4-FFF2-40B4-BE49-F238E27FC236}">
                <a16:creationId xmlns:a16="http://schemas.microsoft.com/office/drawing/2014/main" id="{00000000-0008-0000-0000-00007A03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9"/>
          <a:srcRect t="1059"/>
          <a:stretch/>
        </xdr:blipFill>
        <xdr:spPr>
          <a:xfrm>
            <a:off x="0" y="291679"/>
            <a:ext cx="4362610" cy="6566321"/>
          </a:xfrm>
          <a:prstGeom prst="rect">
            <a:avLst/>
          </a:prstGeom>
        </xdr:spPr>
      </xdr:pic>
      <xdr:sp macro="" textlink="">
        <xdr:nvSpPr>
          <xdr:cNvPr id="891" name="文字方塊 5">
            <a:extLst>
              <a:ext uri="{FF2B5EF4-FFF2-40B4-BE49-F238E27FC236}">
                <a16:creationId xmlns:a16="http://schemas.microsoft.com/office/drawing/2014/main" id="{00000000-0008-0000-0000-00007B030000}"/>
              </a:ext>
            </a:extLst>
          </xdr:cNvPr>
          <xdr:cNvSpPr txBox="1"/>
        </xdr:nvSpPr>
        <xdr:spPr>
          <a:xfrm>
            <a:off x="1714419" y="183957"/>
            <a:ext cx="40908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VVV1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92" name="文字方塊 7">
            <a:extLst>
              <a:ext uri="{FF2B5EF4-FFF2-40B4-BE49-F238E27FC236}">
                <a16:creationId xmlns:a16="http://schemas.microsoft.com/office/drawing/2014/main" id="{00000000-0008-0000-0000-00007C030000}"/>
              </a:ext>
            </a:extLst>
          </xdr:cNvPr>
          <xdr:cNvSpPr txBox="1"/>
        </xdr:nvSpPr>
        <xdr:spPr>
          <a:xfrm>
            <a:off x="2126585" y="183957"/>
            <a:ext cx="40908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VVV2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93" name="文字方塊 8">
            <a:extLst>
              <a:ext uri="{FF2B5EF4-FFF2-40B4-BE49-F238E27FC236}">
                <a16:creationId xmlns:a16="http://schemas.microsoft.com/office/drawing/2014/main" id="{00000000-0008-0000-0000-00007D030000}"/>
              </a:ext>
            </a:extLst>
          </xdr:cNvPr>
          <xdr:cNvSpPr txBox="1"/>
        </xdr:nvSpPr>
        <xdr:spPr>
          <a:xfrm>
            <a:off x="2455369" y="803617"/>
            <a:ext cx="45878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WWW</a:t>
            </a:r>
          </a:p>
        </xdr:txBody>
      </xdr:sp>
      <xdr:sp macro="" textlink="">
        <xdr:nvSpPr>
          <xdr:cNvPr id="894" name="文字方塊 9">
            <a:extLst>
              <a:ext uri="{FF2B5EF4-FFF2-40B4-BE49-F238E27FC236}">
                <a16:creationId xmlns:a16="http://schemas.microsoft.com/office/drawing/2014/main" id="{00000000-0008-0000-0000-00007E030000}"/>
              </a:ext>
            </a:extLst>
          </xdr:cNvPr>
          <xdr:cNvSpPr txBox="1"/>
        </xdr:nvSpPr>
        <xdr:spPr>
          <a:xfrm>
            <a:off x="1204565" y="1184439"/>
            <a:ext cx="34336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XXX</a:t>
            </a:r>
          </a:p>
        </xdr:txBody>
      </xdr:sp>
      <xdr:pic>
        <xdr:nvPicPr>
          <xdr:cNvPr id="895" name="圖片 894">
            <a:extLst>
              <a:ext uri="{FF2B5EF4-FFF2-40B4-BE49-F238E27FC236}">
                <a16:creationId xmlns:a16="http://schemas.microsoft.com/office/drawing/2014/main" id="{00000000-0008-0000-0000-00007F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4825448" y="295106"/>
            <a:ext cx="3899611" cy="6562894"/>
          </a:xfrm>
          <a:prstGeom prst="rect">
            <a:avLst/>
          </a:prstGeom>
        </xdr:spPr>
      </xdr:pic>
      <xdr:sp macro="" textlink="">
        <xdr:nvSpPr>
          <xdr:cNvPr id="896" name="文字方塊 16">
            <a:extLst>
              <a:ext uri="{FF2B5EF4-FFF2-40B4-BE49-F238E27FC236}">
                <a16:creationId xmlns:a16="http://schemas.microsoft.com/office/drawing/2014/main" id="{00000000-0008-0000-0000-000080030000}"/>
              </a:ext>
            </a:extLst>
          </xdr:cNvPr>
          <xdr:cNvSpPr txBox="1"/>
        </xdr:nvSpPr>
        <xdr:spPr>
          <a:xfrm>
            <a:off x="6844624" y="816417"/>
            <a:ext cx="40588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www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cxnSp macro="">
        <xdr:nvCxnSpPr>
          <xdr:cNvPr id="897" name="直線接點 896">
            <a:extLst>
              <a:ext uri="{FF2B5EF4-FFF2-40B4-BE49-F238E27FC236}">
                <a16:creationId xmlns:a16="http://schemas.microsoft.com/office/drawing/2014/main" id="{00000000-0008-0000-0000-000081030000}"/>
              </a:ext>
            </a:extLst>
          </xdr:cNvPr>
          <xdr:cNvCxnSpPr/>
        </xdr:nvCxnSpPr>
        <xdr:spPr>
          <a:xfrm>
            <a:off x="6124735" y="816417"/>
            <a:ext cx="2047875" cy="0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98" name="文字方塊 19">
            <a:extLst>
              <a:ext uri="{FF2B5EF4-FFF2-40B4-BE49-F238E27FC236}">
                <a16:creationId xmlns:a16="http://schemas.microsoft.com/office/drawing/2014/main" id="{00000000-0008-0000-0000-000082030000}"/>
              </a:ext>
            </a:extLst>
          </xdr:cNvPr>
          <xdr:cNvSpPr txBox="1"/>
        </xdr:nvSpPr>
        <xdr:spPr>
          <a:xfrm>
            <a:off x="7148672" y="1184439"/>
            <a:ext cx="38985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eeee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899" name="文字方塊 20">
            <a:extLst>
              <a:ext uri="{FF2B5EF4-FFF2-40B4-BE49-F238E27FC236}">
                <a16:creationId xmlns:a16="http://schemas.microsoft.com/office/drawing/2014/main" id="{00000000-0008-0000-0000-000083030000}"/>
              </a:ext>
            </a:extLst>
          </xdr:cNvPr>
          <xdr:cNvSpPr txBox="1"/>
        </xdr:nvSpPr>
        <xdr:spPr>
          <a:xfrm>
            <a:off x="6328227" y="968995"/>
            <a:ext cx="31290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ffff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900" name="文字方塊 21">
            <a:extLst>
              <a:ext uri="{FF2B5EF4-FFF2-40B4-BE49-F238E27FC236}">
                <a16:creationId xmlns:a16="http://schemas.microsoft.com/office/drawing/2014/main" id="{00000000-0008-0000-0000-000084030000}"/>
              </a:ext>
            </a:extLst>
          </xdr:cNvPr>
          <xdr:cNvSpPr txBox="1"/>
        </xdr:nvSpPr>
        <xdr:spPr>
          <a:xfrm>
            <a:off x="5962135" y="1292161"/>
            <a:ext cx="37702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gggg</a:t>
            </a:r>
          </a:p>
        </xdr:txBody>
      </xdr:sp>
      <xdr:cxnSp macro="">
        <xdr:nvCxnSpPr>
          <xdr:cNvPr id="901" name="直線接點 900">
            <a:extLst>
              <a:ext uri="{FF2B5EF4-FFF2-40B4-BE49-F238E27FC236}">
                <a16:creationId xmlns:a16="http://schemas.microsoft.com/office/drawing/2014/main" id="{00000000-0008-0000-0000-000085030000}"/>
              </a:ext>
            </a:extLst>
          </xdr:cNvPr>
          <xdr:cNvCxnSpPr>
            <a:cxnSpLocks/>
          </xdr:cNvCxnSpPr>
        </xdr:nvCxnSpPr>
        <xdr:spPr>
          <a:xfrm>
            <a:off x="1448233" y="968995"/>
            <a:ext cx="2473052" cy="0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902" name="圖片 901">
            <a:extLst>
              <a:ext uri="{FF2B5EF4-FFF2-40B4-BE49-F238E27FC236}">
                <a16:creationId xmlns:a16="http://schemas.microsoft.com/office/drawing/2014/main" id="{00000000-0008-0000-0000-000086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8793962" y="399401"/>
            <a:ext cx="3899610" cy="6376388"/>
          </a:xfrm>
          <a:prstGeom prst="rect">
            <a:avLst/>
          </a:prstGeom>
        </xdr:spPr>
      </xdr:pic>
      <xdr:sp macro="" textlink="">
        <xdr:nvSpPr>
          <xdr:cNvPr id="903" name="文字方塊 26">
            <a:extLst>
              <a:ext uri="{FF2B5EF4-FFF2-40B4-BE49-F238E27FC236}">
                <a16:creationId xmlns:a16="http://schemas.microsoft.com/office/drawing/2014/main" id="{00000000-0008-0000-0000-000087030000}"/>
              </a:ext>
            </a:extLst>
          </xdr:cNvPr>
          <xdr:cNvSpPr txBox="1"/>
        </xdr:nvSpPr>
        <xdr:spPr>
          <a:xfrm>
            <a:off x="11316812" y="600973"/>
            <a:ext cx="319318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tttt</a:t>
            </a:r>
            <a:endParaRPr lang="en-US" altLang="zh-TW" sz="1200">
              <a:solidFill>
                <a:srgbClr val="FF0000"/>
              </a:solidFill>
            </a:endParaRPr>
          </a:p>
        </xdr:txBody>
      </xdr:sp>
      <xdr:sp macro="" textlink="">
        <xdr:nvSpPr>
          <xdr:cNvPr id="904" name="文字方塊 27">
            <a:extLst>
              <a:ext uri="{FF2B5EF4-FFF2-40B4-BE49-F238E27FC236}">
                <a16:creationId xmlns:a16="http://schemas.microsoft.com/office/drawing/2014/main" id="{00000000-0008-0000-0000-000088030000}"/>
              </a:ext>
            </a:extLst>
          </xdr:cNvPr>
          <xdr:cNvSpPr txBox="1"/>
        </xdr:nvSpPr>
        <xdr:spPr>
          <a:xfrm>
            <a:off x="10858377" y="1076717"/>
            <a:ext cx="40267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uuuu</a:t>
            </a:r>
          </a:p>
        </xdr:txBody>
      </xdr:sp>
      <xdr:sp macro="" textlink="">
        <xdr:nvSpPr>
          <xdr:cNvPr id="905" name="文字方塊 29">
            <a:extLst>
              <a:ext uri="{FF2B5EF4-FFF2-40B4-BE49-F238E27FC236}">
                <a16:creationId xmlns:a16="http://schemas.microsoft.com/office/drawing/2014/main" id="{00000000-0008-0000-0000-000089030000}"/>
              </a:ext>
            </a:extLst>
          </xdr:cNvPr>
          <xdr:cNvSpPr txBox="1"/>
        </xdr:nvSpPr>
        <xdr:spPr>
          <a:xfrm>
            <a:off x="10020177" y="1411884"/>
            <a:ext cx="3706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vvvv</a:t>
            </a:r>
          </a:p>
        </xdr:txBody>
      </xdr:sp>
    </xdr:grpSp>
    <xdr:clientData/>
  </xdr:twoCellAnchor>
  <xdr:twoCellAnchor>
    <xdr:from>
      <xdr:col>15</xdr:col>
      <xdr:colOff>47626</xdr:colOff>
      <xdr:row>358</xdr:row>
      <xdr:rowOff>23813</xdr:rowOff>
    </xdr:from>
    <xdr:to>
      <xdr:col>27</xdr:col>
      <xdr:colOff>122694</xdr:colOff>
      <xdr:row>391</xdr:row>
      <xdr:rowOff>18432</xdr:rowOff>
    </xdr:to>
    <xdr:grpSp>
      <xdr:nvGrpSpPr>
        <xdr:cNvPr id="906" name="群組 905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GrpSpPr/>
      </xdr:nvGrpSpPr>
      <xdr:grpSpPr>
        <a:xfrm>
          <a:off x="18918828" y="71253396"/>
          <a:ext cx="7753307" cy="6611500"/>
          <a:chOff x="1654671" y="0"/>
          <a:chExt cx="7794128" cy="6801184"/>
        </a:xfrm>
      </xdr:grpSpPr>
      <xdr:pic>
        <xdr:nvPicPr>
          <xdr:cNvPr id="907" name="圖片 906">
            <a:extLst>
              <a:ext uri="{FF2B5EF4-FFF2-40B4-BE49-F238E27FC236}">
                <a16:creationId xmlns:a16="http://schemas.microsoft.com/office/drawing/2014/main" id="{00000000-0008-0000-0000-00008B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1654671" y="0"/>
            <a:ext cx="3933329" cy="6801184"/>
          </a:xfrm>
          <a:prstGeom prst="rect">
            <a:avLst/>
          </a:prstGeom>
        </xdr:spPr>
      </xdr:pic>
      <xdr:sp macro="" textlink="">
        <xdr:nvSpPr>
          <xdr:cNvPr id="908" name="文字方塊 5">
            <a:extLst>
              <a:ext uri="{FF2B5EF4-FFF2-40B4-BE49-F238E27FC236}">
                <a16:creationId xmlns:a16="http://schemas.microsoft.com/office/drawing/2014/main" id="{00000000-0008-0000-0000-00008C030000}"/>
              </a:ext>
            </a:extLst>
          </xdr:cNvPr>
          <xdr:cNvSpPr txBox="1"/>
        </xdr:nvSpPr>
        <xdr:spPr>
          <a:xfrm>
            <a:off x="2813010" y="648056"/>
            <a:ext cx="45397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hhhh1</a:t>
            </a:r>
          </a:p>
        </xdr:txBody>
      </xdr:sp>
      <xdr:sp macro="" textlink="">
        <xdr:nvSpPr>
          <xdr:cNvPr id="909" name="文字方塊 6">
            <a:extLst>
              <a:ext uri="{FF2B5EF4-FFF2-40B4-BE49-F238E27FC236}">
                <a16:creationId xmlns:a16="http://schemas.microsoft.com/office/drawing/2014/main" id="{00000000-0008-0000-0000-00008D030000}"/>
              </a:ext>
            </a:extLst>
          </xdr:cNvPr>
          <xdr:cNvSpPr txBox="1"/>
        </xdr:nvSpPr>
        <xdr:spPr>
          <a:xfrm>
            <a:off x="2818630" y="922376"/>
            <a:ext cx="45397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hhhh2</a:t>
            </a:r>
          </a:p>
        </xdr:txBody>
      </xdr:sp>
      <xdr:sp macro="" textlink="">
        <xdr:nvSpPr>
          <xdr:cNvPr id="910" name="文字方塊 7">
            <a:extLst>
              <a:ext uri="{FF2B5EF4-FFF2-40B4-BE49-F238E27FC236}">
                <a16:creationId xmlns:a16="http://schemas.microsoft.com/office/drawing/2014/main" id="{00000000-0008-0000-0000-00008E030000}"/>
              </a:ext>
            </a:extLst>
          </xdr:cNvPr>
          <xdr:cNvSpPr txBox="1"/>
        </xdr:nvSpPr>
        <xdr:spPr>
          <a:xfrm>
            <a:off x="2813010" y="1296112"/>
            <a:ext cx="453970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hhhh3</a:t>
            </a:r>
          </a:p>
        </xdr:txBody>
      </xdr:sp>
      <xdr:sp macro="" textlink="">
        <xdr:nvSpPr>
          <xdr:cNvPr id="911" name="文字方塊 12">
            <a:extLst>
              <a:ext uri="{FF2B5EF4-FFF2-40B4-BE49-F238E27FC236}">
                <a16:creationId xmlns:a16="http://schemas.microsoft.com/office/drawing/2014/main" id="{00000000-0008-0000-0000-00008F030000}"/>
              </a:ext>
            </a:extLst>
          </xdr:cNvPr>
          <xdr:cNvSpPr txBox="1"/>
        </xdr:nvSpPr>
        <xdr:spPr>
          <a:xfrm>
            <a:off x="2672587" y="461188"/>
            <a:ext cx="312906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JJJJ</a:t>
            </a:r>
          </a:p>
        </xdr:txBody>
      </xdr:sp>
      <xdr:sp macro="" textlink="">
        <xdr:nvSpPr>
          <xdr:cNvPr id="912" name="文字方塊 13">
            <a:extLst>
              <a:ext uri="{FF2B5EF4-FFF2-40B4-BE49-F238E27FC236}">
                <a16:creationId xmlns:a16="http://schemas.microsoft.com/office/drawing/2014/main" id="{00000000-0008-0000-0000-000090030000}"/>
              </a:ext>
            </a:extLst>
          </xdr:cNvPr>
          <xdr:cNvSpPr txBox="1"/>
        </xdr:nvSpPr>
        <xdr:spPr>
          <a:xfrm>
            <a:off x="4341367" y="822348"/>
            <a:ext cx="3898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kkkk1</a:t>
            </a:r>
          </a:p>
        </xdr:txBody>
      </xdr:sp>
      <xdr:sp macro="" textlink="">
        <xdr:nvSpPr>
          <xdr:cNvPr id="913" name="文字方塊 14">
            <a:extLst>
              <a:ext uri="{FF2B5EF4-FFF2-40B4-BE49-F238E27FC236}">
                <a16:creationId xmlns:a16="http://schemas.microsoft.com/office/drawing/2014/main" id="{00000000-0008-0000-0000-000091030000}"/>
              </a:ext>
            </a:extLst>
          </xdr:cNvPr>
          <xdr:cNvSpPr txBox="1"/>
        </xdr:nvSpPr>
        <xdr:spPr>
          <a:xfrm>
            <a:off x="4630927" y="755778"/>
            <a:ext cx="3898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kkkk2</a:t>
            </a:r>
          </a:p>
        </xdr:txBody>
      </xdr:sp>
      <xdr:sp macro="" textlink="">
        <xdr:nvSpPr>
          <xdr:cNvPr id="914" name="文字方塊 15">
            <a:extLst>
              <a:ext uri="{FF2B5EF4-FFF2-40B4-BE49-F238E27FC236}">
                <a16:creationId xmlns:a16="http://schemas.microsoft.com/office/drawing/2014/main" id="{00000000-0008-0000-0000-000092030000}"/>
              </a:ext>
            </a:extLst>
          </xdr:cNvPr>
          <xdr:cNvSpPr txBox="1"/>
        </xdr:nvSpPr>
        <xdr:spPr>
          <a:xfrm>
            <a:off x="5006846" y="822348"/>
            <a:ext cx="3898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kkkk3</a:t>
            </a:r>
          </a:p>
        </xdr:txBody>
      </xdr:sp>
      <xdr:sp macro="" textlink="">
        <xdr:nvSpPr>
          <xdr:cNvPr id="915" name="文字方塊 16">
            <a:extLst>
              <a:ext uri="{FF2B5EF4-FFF2-40B4-BE49-F238E27FC236}">
                <a16:creationId xmlns:a16="http://schemas.microsoft.com/office/drawing/2014/main" id="{00000000-0008-0000-0000-000093030000}"/>
              </a:ext>
            </a:extLst>
          </xdr:cNvPr>
          <xdr:cNvSpPr txBox="1"/>
        </xdr:nvSpPr>
        <xdr:spPr>
          <a:xfrm>
            <a:off x="3870813" y="1022403"/>
            <a:ext cx="312906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llll1</a:t>
            </a:r>
          </a:p>
        </xdr:txBody>
      </xdr:sp>
      <xdr:sp macro="" textlink="">
        <xdr:nvSpPr>
          <xdr:cNvPr id="916" name="文字方塊 17">
            <a:extLst>
              <a:ext uri="{FF2B5EF4-FFF2-40B4-BE49-F238E27FC236}">
                <a16:creationId xmlns:a16="http://schemas.microsoft.com/office/drawing/2014/main" id="{00000000-0008-0000-0000-000094030000}"/>
              </a:ext>
            </a:extLst>
          </xdr:cNvPr>
          <xdr:cNvSpPr txBox="1"/>
        </xdr:nvSpPr>
        <xdr:spPr>
          <a:xfrm>
            <a:off x="3464565" y="1022403"/>
            <a:ext cx="33054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Llll3</a:t>
            </a:r>
          </a:p>
        </xdr:txBody>
      </xdr:sp>
      <xdr:sp macro="" textlink="">
        <xdr:nvSpPr>
          <xdr:cNvPr id="917" name="文字方塊 18">
            <a:extLst>
              <a:ext uri="{FF2B5EF4-FFF2-40B4-BE49-F238E27FC236}">
                <a16:creationId xmlns:a16="http://schemas.microsoft.com/office/drawing/2014/main" id="{00000000-0008-0000-0000-000095030000}"/>
              </a:ext>
            </a:extLst>
          </xdr:cNvPr>
          <xdr:cNvSpPr txBox="1"/>
        </xdr:nvSpPr>
        <xdr:spPr>
          <a:xfrm>
            <a:off x="4416500" y="1122430"/>
            <a:ext cx="518091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mmmm1</a:t>
            </a:r>
          </a:p>
        </xdr:txBody>
      </xdr:sp>
      <xdr:sp macro="" textlink="">
        <xdr:nvSpPr>
          <xdr:cNvPr id="918" name="文字方塊 19">
            <a:extLst>
              <a:ext uri="{FF2B5EF4-FFF2-40B4-BE49-F238E27FC236}">
                <a16:creationId xmlns:a16="http://schemas.microsoft.com/office/drawing/2014/main" id="{00000000-0008-0000-0000-000096030000}"/>
              </a:ext>
            </a:extLst>
          </xdr:cNvPr>
          <xdr:cNvSpPr txBox="1"/>
        </xdr:nvSpPr>
        <xdr:spPr>
          <a:xfrm>
            <a:off x="3957007" y="1363767"/>
            <a:ext cx="518091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mmmm2</a:t>
            </a:r>
          </a:p>
        </xdr:txBody>
      </xdr:sp>
      <xdr:sp macro="" textlink="">
        <xdr:nvSpPr>
          <xdr:cNvPr id="919" name="文字方塊 20">
            <a:extLst>
              <a:ext uri="{FF2B5EF4-FFF2-40B4-BE49-F238E27FC236}">
                <a16:creationId xmlns:a16="http://schemas.microsoft.com/office/drawing/2014/main" id="{00000000-0008-0000-0000-000097030000}"/>
              </a:ext>
            </a:extLst>
          </xdr:cNvPr>
          <xdr:cNvSpPr txBox="1"/>
        </xdr:nvSpPr>
        <xdr:spPr>
          <a:xfrm>
            <a:off x="3322525" y="1341832"/>
            <a:ext cx="518091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mmmm3</a:t>
            </a:r>
          </a:p>
        </xdr:txBody>
      </xdr:sp>
      <xdr:sp macro="" textlink="">
        <xdr:nvSpPr>
          <xdr:cNvPr id="920" name="文字方塊 21">
            <a:extLst>
              <a:ext uri="{FF2B5EF4-FFF2-40B4-BE49-F238E27FC236}">
                <a16:creationId xmlns:a16="http://schemas.microsoft.com/office/drawing/2014/main" id="{00000000-0008-0000-0000-000098030000}"/>
              </a:ext>
            </a:extLst>
          </xdr:cNvPr>
          <xdr:cNvSpPr txBox="1"/>
        </xdr:nvSpPr>
        <xdr:spPr>
          <a:xfrm>
            <a:off x="3781033" y="822348"/>
            <a:ext cx="312906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llll2</a:t>
            </a:r>
          </a:p>
        </xdr:txBody>
      </xdr:sp>
      <xdr:sp macro="" textlink="">
        <xdr:nvSpPr>
          <xdr:cNvPr id="921" name="文字方塊 23">
            <a:extLst>
              <a:ext uri="{FF2B5EF4-FFF2-40B4-BE49-F238E27FC236}">
                <a16:creationId xmlns:a16="http://schemas.microsoft.com/office/drawing/2014/main" id="{00000000-0008-0000-0000-000099030000}"/>
              </a:ext>
            </a:extLst>
          </xdr:cNvPr>
          <xdr:cNvSpPr txBox="1"/>
        </xdr:nvSpPr>
        <xdr:spPr>
          <a:xfrm>
            <a:off x="3987492" y="648056"/>
            <a:ext cx="370614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nnnn</a:t>
            </a:r>
          </a:p>
        </xdr:txBody>
      </xdr:sp>
      <xdr:sp macro="" textlink="">
        <xdr:nvSpPr>
          <xdr:cNvPr id="922" name="文字方塊 24">
            <a:extLst>
              <a:ext uri="{FF2B5EF4-FFF2-40B4-BE49-F238E27FC236}">
                <a16:creationId xmlns:a16="http://schemas.microsoft.com/office/drawing/2014/main" id="{00000000-0008-0000-0000-00009A030000}"/>
              </a:ext>
            </a:extLst>
          </xdr:cNvPr>
          <xdr:cNvSpPr txBox="1"/>
        </xdr:nvSpPr>
        <xdr:spPr>
          <a:xfrm>
            <a:off x="4640545" y="1263739"/>
            <a:ext cx="377026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oooo</a:t>
            </a:r>
          </a:p>
        </xdr:txBody>
      </xdr:sp>
      <xdr:sp macro="" textlink="">
        <xdr:nvSpPr>
          <xdr:cNvPr id="923" name="文字方塊 25">
            <a:extLst>
              <a:ext uri="{FF2B5EF4-FFF2-40B4-BE49-F238E27FC236}">
                <a16:creationId xmlns:a16="http://schemas.microsoft.com/office/drawing/2014/main" id="{00000000-0008-0000-0000-00009B030000}"/>
              </a:ext>
            </a:extLst>
          </xdr:cNvPr>
          <xdr:cNvSpPr txBox="1"/>
        </xdr:nvSpPr>
        <xdr:spPr>
          <a:xfrm>
            <a:off x="4475098" y="1389054"/>
            <a:ext cx="415498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pppp1</a:t>
            </a:r>
          </a:p>
        </xdr:txBody>
      </xdr:sp>
      <xdr:sp macro="" textlink="">
        <xdr:nvSpPr>
          <xdr:cNvPr id="924" name="文字方塊 26">
            <a:extLst>
              <a:ext uri="{FF2B5EF4-FFF2-40B4-BE49-F238E27FC236}">
                <a16:creationId xmlns:a16="http://schemas.microsoft.com/office/drawing/2014/main" id="{00000000-0008-0000-0000-00009C030000}"/>
              </a:ext>
            </a:extLst>
          </xdr:cNvPr>
          <xdr:cNvSpPr txBox="1"/>
        </xdr:nvSpPr>
        <xdr:spPr>
          <a:xfrm>
            <a:off x="4887287" y="1316418"/>
            <a:ext cx="415498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pppp2</a:t>
            </a:r>
          </a:p>
        </xdr:txBody>
      </xdr:sp>
      <xdr:pic>
        <xdr:nvPicPr>
          <xdr:cNvPr id="925" name="圖片 924">
            <a:extLst>
              <a:ext uri="{FF2B5EF4-FFF2-40B4-BE49-F238E27FC236}">
                <a16:creationId xmlns:a16="http://schemas.microsoft.com/office/drawing/2014/main" id="{00000000-0008-0000-0000-00009D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5794458" y="194064"/>
            <a:ext cx="3654341" cy="6543514"/>
          </a:xfrm>
          <a:prstGeom prst="rect">
            <a:avLst/>
          </a:prstGeom>
        </xdr:spPr>
      </xdr:pic>
      <xdr:sp macro="" textlink="">
        <xdr:nvSpPr>
          <xdr:cNvPr id="926" name="文字方塊 29">
            <a:extLst>
              <a:ext uri="{FF2B5EF4-FFF2-40B4-BE49-F238E27FC236}">
                <a16:creationId xmlns:a16="http://schemas.microsoft.com/office/drawing/2014/main" id="{00000000-0008-0000-0000-00009E030000}"/>
              </a:ext>
            </a:extLst>
          </xdr:cNvPr>
          <xdr:cNvSpPr txBox="1"/>
        </xdr:nvSpPr>
        <xdr:spPr>
          <a:xfrm>
            <a:off x="8074982" y="4446692"/>
            <a:ext cx="415498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qqqq1</a:t>
            </a:r>
          </a:p>
        </xdr:txBody>
      </xdr:sp>
      <xdr:sp macro="" textlink="">
        <xdr:nvSpPr>
          <xdr:cNvPr id="927" name="文字方塊 30">
            <a:extLst>
              <a:ext uri="{FF2B5EF4-FFF2-40B4-BE49-F238E27FC236}">
                <a16:creationId xmlns:a16="http://schemas.microsoft.com/office/drawing/2014/main" id="{00000000-0008-0000-0000-00009F030000}"/>
              </a:ext>
            </a:extLst>
          </xdr:cNvPr>
          <xdr:cNvSpPr txBox="1"/>
        </xdr:nvSpPr>
        <xdr:spPr>
          <a:xfrm>
            <a:off x="8287707" y="4599092"/>
            <a:ext cx="415498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qqqq2</a:t>
            </a:r>
          </a:p>
        </xdr:txBody>
      </xdr:sp>
      <xdr:sp macro="" textlink="">
        <xdr:nvSpPr>
          <xdr:cNvPr id="928" name="文字方塊 31">
            <a:extLst>
              <a:ext uri="{FF2B5EF4-FFF2-40B4-BE49-F238E27FC236}">
                <a16:creationId xmlns:a16="http://schemas.microsoft.com/office/drawing/2014/main" id="{00000000-0008-0000-0000-0000A0030000}"/>
              </a:ext>
            </a:extLst>
          </xdr:cNvPr>
          <xdr:cNvSpPr txBox="1"/>
        </xdr:nvSpPr>
        <xdr:spPr>
          <a:xfrm>
            <a:off x="7862257" y="4246637"/>
            <a:ext cx="312906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rrrr</a:t>
            </a:r>
          </a:p>
        </xdr:txBody>
      </xdr:sp>
      <xdr:sp macro="" textlink="">
        <xdr:nvSpPr>
          <xdr:cNvPr id="929" name="文字方塊 32">
            <a:extLst>
              <a:ext uri="{FF2B5EF4-FFF2-40B4-BE49-F238E27FC236}">
                <a16:creationId xmlns:a16="http://schemas.microsoft.com/office/drawing/2014/main" id="{00000000-0008-0000-0000-0000A1030000}"/>
              </a:ext>
            </a:extLst>
          </xdr:cNvPr>
          <xdr:cNvSpPr txBox="1"/>
        </xdr:nvSpPr>
        <xdr:spPr>
          <a:xfrm>
            <a:off x="8282731" y="3976762"/>
            <a:ext cx="32573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ssss</a:t>
            </a:r>
          </a:p>
        </xdr:txBody>
      </xdr:sp>
      <xdr:pic>
        <xdr:nvPicPr>
          <xdr:cNvPr id="930" name="圖片 929">
            <a:extLst>
              <a:ext uri="{FF2B5EF4-FFF2-40B4-BE49-F238E27FC236}">
                <a16:creationId xmlns:a16="http://schemas.microsoft.com/office/drawing/2014/main" id="{00000000-0008-0000-0000-0000A2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3500202" y="402450"/>
            <a:ext cx="1272544" cy="304554"/>
          </a:xfrm>
          <a:prstGeom prst="rect">
            <a:avLst/>
          </a:prstGeom>
        </xdr:spPr>
      </xdr:pic>
      <xdr:sp macro="" textlink="">
        <xdr:nvSpPr>
          <xdr:cNvPr id="931" name="文字方塊 8">
            <a:extLst>
              <a:ext uri="{FF2B5EF4-FFF2-40B4-BE49-F238E27FC236}">
                <a16:creationId xmlns:a16="http://schemas.microsoft.com/office/drawing/2014/main" id="{00000000-0008-0000-0000-0000A3030000}"/>
              </a:ext>
            </a:extLst>
          </xdr:cNvPr>
          <xdr:cNvSpPr txBox="1"/>
        </xdr:nvSpPr>
        <xdr:spPr>
          <a:xfrm>
            <a:off x="3356420" y="373736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iiii1</a:t>
            </a:r>
          </a:p>
        </xdr:txBody>
      </xdr:sp>
      <xdr:sp macro="" textlink="">
        <xdr:nvSpPr>
          <xdr:cNvPr id="932" name="文字方塊 22">
            <a:extLst>
              <a:ext uri="{FF2B5EF4-FFF2-40B4-BE49-F238E27FC236}">
                <a16:creationId xmlns:a16="http://schemas.microsoft.com/office/drawing/2014/main" id="{00000000-0008-0000-0000-0000A4030000}"/>
              </a:ext>
            </a:extLst>
          </xdr:cNvPr>
          <xdr:cNvSpPr txBox="1"/>
        </xdr:nvSpPr>
        <xdr:spPr>
          <a:xfrm>
            <a:off x="3621335" y="313132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iiii2</a:t>
            </a:r>
          </a:p>
        </xdr:txBody>
      </xdr:sp>
      <xdr:sp macro="" textlink="">
        <xdr:nvSpPr>
          <xdr:cNvPr id="933" name="文字方塊 27">
            <a:extLst>
              <a:ext uri="{FF2B5EF4-FFF2-40B4-BE49-F238E27FC236}">
                <a16:creationId xmlns:a16="http://schemas.microsoft.com/office/drawing/2014/main" id="{00000000-0008-0000-0000-0000A5030000}"/>
              </a:ext>
            </a:extLst>
          </xdr:cNvPr>
          <xdr:cNvSpPr txBox="1"/>
        </xdr:nvSpPr>
        <xdr:spPr>
          <a:xfrm>
            <a:off x="3795105" y="313132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iiii3</a:t>
            </a:r>
          </a:p>
        </xdr:txBody>
      </xdr:sp>
      <xdr:sp macro="" textlink="">
        <xdr:nvSpPr>
          <xdr:cNvPr id="934" name="文字方塊 33">
            <a:extLst>
              <a:ext uri="{FF2B5EF4-FFF2-40B4-BE49-F238E27FC236}">
                <a16:creationId xmlns:a16="http://schemas.microsoft.com/office/drawing/2014/main" id="{00000000-0008-0000-0000-0000A6030000}"/>
              </a:ext>
            </a:extLst>
          </xdr:cNvPr>
          <xdr:cNvSpPr txBox="1"/>
        </xdr:nvSpPr>
        <xdr:spPr>
          <a:xfrm>
            <a:off x="4027266" y="309809"/>
            <a:ext cx="33214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800">
                <a:solidFill>
                  <a:srgbClr val="FF0000"/>
                </a:solidFill>
              </a:rPr>
              <a:t>iiii4</a:t>
            </a:r>
          </a:p>
        </xdr:txBody>
      </xdr:sp>
    </xdr:grpSp>
    <xdr:clientData/>
  </xdr:twoCellAnchor>
  <xdr:twoCellAnchor>
    <xdr:from>
      <xdr:col>15</xdr:col>
      <xdr:colOff>333375</xdr:colOff>
      <xdr:row>397</xdr:row>
      <xdr:rowOff>47625</xdr:rowOff>
    </xdr:from>
    <xdr:to>
      <xdr:col>26</xdr:col>
      <xdr:colOff>496155</xdr:colOff>
      <xdr:row>431</xdr:row>
      <xdr:rowOff>86875</xdr:rowOff>
    </xdr:to>
    <xdr:grpSp>
      <xdr:nvGrpSpPr>
        <xdr:cNvPr id="935" name="群組 934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GrpSpPr/>
      </xdr:nvGrpSpPr>
      <xdr:grpSpPr>
        <a:xfrm>
          <a:off x="19204577" y="79089613"/>
          <a:ext cx="7199578" cy="6774786"/>
          <a:chOff x="1583421" y="65049"/>
          <a:chExt cx="7233188" cy="6899155"/>
        </a:xfrm>
      </xdr:grpSpPr>
      <xdr:pic>
        <xdr:nvPicPr>
          <xdr:cNvPr id="936" name="圖片 935">
            <a:extLst>
              <a:ext uri="{FF2B5EF4-FFF2-40B4-BE49-F238E27FC236}">
                <a16:creationId xmlns:a16="http://schemas.microsoft.com/office/drawing/2014/main" id="{00000000-0008-0000-0000-0000A8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1583421" y="65049"/>
            <a:ext cx="4268737" cy="6727901"/>
          </a:xfrm>
          <a:prstGeom prst="rect">
            <a:avLst/>
          </a:prstGeom>
        </xdr:spPr>
      </xdr:pic>
      <xdr:sp macro="" textlink="">
        <xdr:nvSpPr>
          <xdr:cNvPr id="937" name="文字方塊 5">
            <a:extLst>
              <a:ext uri="{FF2B5EF4-FFF2-40B4-BE49-F238E27FC236}">
                <a16:creationId xmlns:a16="http://schemas.microsoft.com/office/drawing/2014/main" id="{00000000-0008-0000-0000-0000A9030000}"/>
              </a:ext>
            </a:extLst>
          </xdr:cNvPr>
          <xdr:cNvSpPr txBox="1"/>
        </xdr:nvSpPr>
        <xdr:spPr>
          <a:xfrm>
            <a:off x="1909697" y="623893"/>
            <a:ext cx="383438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xxxx1</a:t>
            </a:r>
          </a:p>
        </xdr:txBody>
      </xdr:sp>
      <xdr:sp macro="" textlink="">
        <xdr:nvSpPr>
          <xdr:cNvPr id="938" name="文字方塊 6">
            <a:extLst>
              <a:ext uri="{FF2B5EF4-FFF2-40B4-BE49-F238E27FC236}">
                <a16:creationId xmlns:a16="http://schemas.microsoft.com/office/drawing/2014/main" id="{00000000-0008-0000-0000-0000AA030000}"/>
              </a:ext>
            </a:extLst>
          </xdr:cNvPr>
          <xdr:cNvSpPr txBox="1"/>
        </xdr:nvSpPr>
        <xdr:spPr>
          <a:xfrm>
            <a:off x="2453640" y="6222042"/>
            <a:ext cx="383438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xxxx2</a:t>
            </a:r>
          </a:p>
        </xdr:txBody>
      </xdr:sp>
      <xdr:cxnSp macro="">
        <xdr:nvCxnSpPr>
          <xdr:cNvPr id="939" name="直線接點 938">
            <a:extLst>
              <a:ext uri="{FF2B5EF4-FFF2-40B4-BE49-F238E27FC236}">
                <a16:creationId xmlns:a16="http://schemas.microsoft.com/office/drawing/2014/main" id="{00000000-0008-0000-0000-0000AB030000}"/>
              </a:ext>
            </a:extLst>
          </xdr:cNvPr>
          <xdr:cNvCxnSpPr>
            <a:cxnSpLocks/>
          </xdr:cNvCxnSpPr>
        </xdr:nvCxnSpPr>
        <xdr:spPr>
          <a:xfrm>
            <a:off x="2453640" y="6195060"/>
            <a:ext cx="0" cy="254021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0" name="文字方塊 11">
            <a:extLst>
              <a:ext uri="{FF2B5EF4-FFF2-40B4-BE49-F238E27FC236}">
                <a16:creationId xmlns:a16="http://schemas.microsoft.com/office/drawing/2014/main" id="{00000000-0008-0000-0000-0000AC030000}"/>
              </a:ext>
            </a:extLst>
          </xdr:cNvPr>
          <xdr:cNvSpPr txBox="1"/>
        </xdr:nvSpPr>
        <xdr:spPr>
          <a:xfrm>
            <a:off x="4632960" y="6195702"/>
            <a:ext cx="383438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xxxx3</a:t>
            </a:r>
          </a:p>
        </xdr:txBody>
      </xdr:sp>
      <xdr:sp macro="" textlink="">
        <xdr:nvSpPr>
          <xdr:cNvPr id="941" name="文字方塊 12">
            <a:extLst>
              <a:ext uri="{FF2B5EF4-FFF2-40B4-BE49-F238E27FC236}">
                <a16:creationId xmlns:a16="http://schemas.microsoft.com/office/drawing/2014/main" id="{00000000-0008-0000-0000-0000AD030000}"/>
              </a:ext>
            </a:extLst>
          </xdr:cNvPr>
          <xdr:cNvSpPr txBox="1"/>
        </xdr:nvSpPr>
        <xdr:spPr>
          <a:xfrm>
            <a:off x="5669276" y="523866"/>
            <a:ext cx="426724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xxxx4</a:t>
            </a:r>
          </a:p>
        </xdr:txBody>
      </xdr:sp>
      <xdr:sp macro="" textlink="">
        <xdr:nvSpPr>
          <xdr:cNvPr id="942" name="文字方塊 13">
            <a:extLst>
              <a:ext uri="{FF2B5EF4-FFF2-40B4-BE49-F238E27FC236}">
                <a16:creationId xmlns:a16="http://schemas.microsoft.com/office/drawing/2014/main" id="{00000000-0008-0000-0000-0000AE030000}"/>
              </a:ext>
            </a:extLst>
          </xdr:cNvPr>
          <xdr:cNvSpPr txBox="1"/>
        </xdr:nvSpPr>
        <xdr:spPr>
          <a:xfrm>
            <a:off x="2389757" y="235848"/>
            <a:ext cx="3898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yyyy1</a:t>
            </a:r>
          </a:p>
        </xdr:txBody>
      </xdr:sp>
      <xdr:sp macro="" textlink="">
        <xdr:nvSpPr>
          <xdr:cNvPr id="943" name="文字方塊 14">
            <a:extLst>
              <a:ext uri="{FF2B5EF4-FFF2-40B4-BE49-F238E27FC236}">
                <a16:creationId xmlns:a16="http://schemas.microsoft.com/office/drawing/2014/main" id="{00000000-0008-0000-0000-0000AF030000}"/>
              </a:ext>
            </a:extLst>
          </xdr:cNvPr>
          <xdr:cNvSpPr txBox="1"/>
        </xdr:nvSpPr>
        <xdr:spPr>
          <a:xfrm>
            <a:off x="5163437" y="959748"/>
            <a:ext cx="3898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yyyy4</a:t>
            </a:r>
          </a:p>
        </xdr:txBody>
      </xdr:sp>
      <xdr:sp macro="" textlink="">
        <xdr:nvSpPr>
          <xdr:cNvPr id="944" name="文字方塊 15">
            <a:extLst>
              <a:ext uri="{FF2B5EF4-FFF2-40B4-BE49-F238E27FC236}">
                <a16:creationId xmlns:a16="http://schemas.microsoft.com/office/drawing/2014/main" id="{00000000-0008-0000-0000-0000B0030000}"/>
              </a:ext>
            </a:extLst>
          </xdr:cNvPr>
          <xdr:cNvSpPr txBox="1"/>
        </xdr:nvSpPr>
        <xdr:spPr>
          <a:xfrm>
            <a:off x="5163437" y="6650325"/>
            <a:ext cx="3898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yyyy3</a:t>
            </a:r>
          </a:p>
        </xdr:txBody>
      </xdr:sp>
      <xdr:sp macro="" textlink="">
        <xdr:nvSpPr>
          <xdr:cNvPr id="945" name="文字方塊 16">
            <a:extLst>
              <a:ext uri="{FF2B5EF4-FFF2-40B4-BE49-F238E27FC236}">
                <a16:creationId xmlns:a16="http://schemas.microsoft.com/office/drawing/2014/main" id="{00000000-0008-0000-0000-0000B1030000}"/>
              </a:ext>
            </a:extLst>
          </xdr:cNvPr>
          <xdr:cNvSpPr txBox="1"/>
        </xdr:nvSpPr>
        <xdr:spPr>
          <a:xfrm>
            <a:off x="2152670" y="5975424"/>
            <a:ext cx="3898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yyyy2</a:t>
            </a:r>
          </a:p>
        </xdr:txBody>
      </xdr:sp>
      <xdr:cxnSp macro="">
        <xdr:nvCxnSpPr>
          <xdr:cNvPr id="946" name="直線接點 945">
            <a:extLst>
              <a:ext uri="{FF2B5EF4-FFF2-40B4-BE49-F238E27FC236}">
                <a16:creationId xmlns:a16="http://schemas.microsoft.com/office/drawing/2014/main" id="{00000000-0008-0000-0000-0000B2030000}"/>
              </a:ext>
            </a:extLst>
          </xdr:cNvPr>
          <xdr:cNvCxnSpPr>
            <a:cxnSpLocks/>
          </xdr:cNvCxnSpPr>
        </xdr:nvCxnSpPr>
        <xdr:spPr>
          <a:xfrm>
            <a:off x="2241550" y="6212252"/>
            <a:ext cx="212090" cy="0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7" name="文字方塊 23">
            <a:extLst>
              <a:ext uri="{FF2B5EF4-FFF2-40B4-BE49-F238E27FC236}">
                <a16:creationId xmlns:a16="http://schemas.microsoft.com/office/drawing/2014/main" id="{00000000-0008-0000-0000-0000B3030000}"/>
              </a:ext>
            </a:extLst>
          </xdr:cNvPr>
          <xdr:cNvSpPr txBox="1"/>
        </xdr:nvSpPr>
        <xdr:spPr>
          <a:xfrm>
            <a:off x="4511029" y="559718"/>
            <a:ext cx="3898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zzzz1</a:t>
            </a:r>
          </a:p>
        </xdr:txBody>
      </xdr:sp>
      <xdr:sp macro="" textlink="">
        <xdr:nvSpPr>
          <xdr:cNvPr id="948" name="文字方塊 24">
            <a:extLst>
              <a:ext uri="{FF2B5EF4-FFF2-40B4-BE49-F238E27FC236}">
                <a16:creationId xmlns:a16="http://schemas.microsoft.com/office/drawing/2014/main" id="{00000000-0008-0000-0000-0000B4030000}"/>
              </a:ext>
            </a:extLst>
          </xdr:cNvPr>
          <xdr:cNvSpPr txBox="1"/>
        </xdr:nvSpPr>
        <xdr:spPr>
          <a:xfrm>
            <a:off x="4824679" y="559718"/>
            <a:ext cx="3898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zzzz2</a:t>
            </a:r>
          </a:p>
        </xdr:txBody>
      </xdr:sp>
      <xdr:pic>
        <xdr:nvPicPr>
          <xdr:cNvPr id="949" name="圖片 948">
            <a:extLst>
              <a:ext uri="{FF2B5EF4-FFF2-40B4-BE49-F238E27FC236}">
                <a16:creationId xmlns:a16="http://schemas.microsoft.com/office/drawing/2014/main" id="{00000000-0008-0000-0000-0000B5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6165808" y="546340"/>
            <a:ext cx="1756562" cy="1226926"/>
          </a:xfrm>
          <a:prstGeom prst="rect">
            <a:avLst/>
          </a:prstGeom>
        </xdr:spPr>
      </xdr:pic>
      <xdr:sp macro="" textlink="">
        <xdr:nvSpPr>
          <xdr:cNvPr id="950" name="文字方塊 27">
            <a:extLst>
              <a:ext uri="{FF2B5EF4-FFF2-40B4-BE49-F238E27FC236}">
                <a16:creationId xmlns:a16="http://schemas.microsoft.com/office/drawing/2014/main" id="{00000000-0008-0000-0000-0000B6030000}"/>
              </a:ext>
            </a:extLst>
          </xdr:cNvPr>
          <xdr:cNvSpPr txBox="1"/>
        </xdr:nvSpPr>
        <xdr:spPr>
          <a:xfrm>
            <a:off x="6205127" y="959748"/>
            <a:ext cx="3898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zzzz1</a:t>
            </a:r>
          </a:p>
        </xdr:txBody>
      </xdr:sp>
      <xdr:sp macro="" textlink="">
        <xdr:nvSpPr>
          <xdr:cNvPr id="951" name="文字方塊 28">
            <a:extLst>
              <a:ext uri="{FF2B5EF4-FFF2-40B4-BE49-F238E27FC236}">
                <a16:creationId xmlns:a16="http://schemas.microsoft.com/office/drawing/2014/main" id="{00000000-0008-0000-0000-0000B7030000}"/>
              </a:ext>
            </a:extLst>
          </xdr:cNvPr>
          <xdr:cNvSpPr txBox="1"/>
        </xdr:nvSpPr>
        <xdr:spPr>
          <a:xfrm>
            <a:off x="6518777" y="959748"/>
            <a:ext cx="3898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zzzz2</a:t>
            </a:r>
          </a:p>
        </xdr:txBody>
      </xdr:sp>
      <xdr:pic>
        <xdr:nvPicPr>
          <xdr:cNvPr id="952" name="圖片 951">
            <a:extLst>
              <a:ext uri="{FF2B5EF4-FFF2-40B4-BE49-F238E27FC236}">
                <a16:creationId xmlns:a16="http://schemas.microsoft.com/office/drawing/2014/main" id="{00000000-0008-0000-0000-0000B8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5669276" y="4986643"/>
            <a:ext cx="3147333" cy="1977561"/>
          </a:xfrm>
          <a:prstGeom prst="rect">
            <a:avLst/>
          </a:prstGeom>
        </xdr:spPr>
      </xdr:pic>
      <xdr:sp macro="" textlink="">
        <xdr:nvSpPr>
          <xdr:cNvPr id="953" name="文字方塊 33">
            <a:extLst>
              <a:ext uri="{FF2B5EF4-FFF2-40B4-BE49-F238E27FC236}">
                <a16:creationId xmlns:a16="http://schemas.microsoft.com/office/drawing/2014/main" id="{00000000-0008-0000-0000-0000B9030000}"/>
              </a:ext>
            </a:extLst>
          </xdr:cNvPr>
          <xdr:cNvSpPr txBox="1"/>
        </xdr:nvSpPr>
        <xdr:spPr>
          <a:xfrm>
            <a:off x="7535280" y="6621440"/>
            <a:ext cx="47610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aaaaa1</a:t>
            </a:r>
          </a:p>
        </xdr:txBody>
      </xdr:sp>
      <xdr:sp macro="" textlink="">
        <xdr:nvSpPr>
          <xdr:cNvPr id="954" name="文字方塊 34">
            <a:extLst>
              <a:ext uri="{FF2B5EF4-FFF2-40B4-BE49-F238E27FC236}">
                <a16:creationId xmlns:a16="http://schemas.microsoft.com/office/drawing/2014/main" id="{00000000-0008-0000-0000-0000BA030000}"/>
              </a:ext>
            </a:extLst>
          </xdr:cNvPr>
          <xdr:cNvSpPr txBox="1"/>
        </xdr:nvSpPr>
        <xdr:spPr>
          <a:xfrm>
            <a:off x="7998570" y="6625530"/>
            <a:ext cx="543450" cy="20005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TW" sz="700">
                <a:solidFill>
                  <a:srgbClr val="FF0000"/>
                </a:solidFill>
              </a:rPr>
              <a:t>aaaaa2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B5A2C-B2F2-4964-A299-4B7F5BE96B33}">
  <dimension ref="B1:AK859"/>
  <sheetViews>
    <sheetView topLeftCell="A182" zoomScale="70" zoomScaleNormal="70" workbookViewId="0">
      <selection activeCell="B178" sqref="B178:C178"/>
    </sheetView>
  </sheetViews>
  <sheetFormatPr defaultRowHeight="15.3" x14ac:dyDescent="0.6"/>
  <cols>
    <col min="1" max="1" width="4.68359375" style="1" customWidth="1"/>
    <col min="2" max="2" width="48.1015625" style="22" customWidth="1"/>
    <col min="3" max="3" width="50.3125" style="19" customWidth="1"/>
    <col min="4" max="11" width="8.3125" style="1" customWidth="1"/>
    <col min="12" max="12" width="8.83984375" style="1"/>
    <col min="13" max="13" width="63.734375" style="1" customWidth="1"/>
    <col min="14" max="14" width="10.1015625" style="1" bestFit="1" customWidth="1"/>
    <col min="15" max="16384" width="8.83984375" style="1"/>
  </cols>
  <sheetData>
    <row r="1" spans="2:13" ht="15.6" thickBot="1" x14ac:dyDescent="0.65">
      <c r="B1" s="65"/>
      <c r="C1" s="66"/>
    </row>
    <row r="2" spans="2:13" ht="23.1" x14ac:dyDescent="0.6">
      <c r="B2" s="67"/>
      <c r="C2" s="107" t="s">
        <v>12</v>
      </c>
      <c r="D2" s="108"/>
      <c r="E2" s="108"/>
      <c r="F2" s="108"/>
      <c r="G2" s="108"/>
      <c r="H2" s="108"/>
      <c r="I2" s="108"/>
      <c r="J2" s="108"/>
      <c r="K2" s="108"/>
      <c r="L2" s="108"/>
      <c r="M2" s="109"/>
    </row>
    <row r="3" spans="2:13" ht="18" x14ac:dyDescent="0.6">
      <c r="B3" s="52"/>
      <c r="C3" s="53" t="s">
        <v>416</v>
      </c>
      <c r="D3" s="171" t="s">
        <v>5</v>
      </c>
      <c r="E3" s="172"/>
      <c r="F3" s="172"/>
      <c r="G3" s="172"/>
      <c r="H3" s="172"/>
      <c r="I3" s="172"/>
      <c r="J3" s="172"/>
      <c r="K3" s="172"/>
      <c r="L3" s="172"/>
      <c r="M3" s="173"/>
    </row>
    <row r="4" spans="2:13" ht="18" x14ac:dyDescent="0.6">
      <c r="B4" s="52"/>
      <c r="C4" s="177" t="s">
        <v>417</v>
      </c>
      <c r="D4" s="151"/>
      <c r="E4" s="151"/>
      <c r="F4" s="151"/>
      <c r="G4" s="151"/>
      <c r="H4" s="151"/>
      <c r="I4" s="151"/>
      <c r="J4" s="151"/>
      <c r="K4" s="151"/>
      <c r="L4" s="151"/>
      <c r="M4" s="178"/>
    </row>
    <row r="5" spans="2:13" ht="18" customHeight="1" x14ac:dyDescent="0.6">
      <c r="B5" s="52"/>
      <c r="C5" s="4" t="s">
        <v>486</v>
      </c>
      <c r="D5" s="162"/>
      <c r="E5" s="163"/>
      <c r="F5" s="163"/>
      <c r="G5" s="163"/>
      <c r="H5" s="163"/>
      <c r="I5" s="163"/>
      <c r="J5" s="163"/>
      <c r="K5" s="163"/>
      <c r="L5" s="163"/>
      <c r="M5" s="164"/>
    </row>
    <row r="6" spans="2:13" ht="18" customHeight="1" x14ac:dyDescent="0.6">
      <c r="B6" s="52"/>
      <c r="C6" s="4" t="s">
        <v>487</v>
      </c>
      <c r="D6" s="165"/>
      <c r="E6" s="166"/>
      <c r="F6" s="166"/>
      <c r="G6" s="166"/>
      <c r="H6" s="166"/>
      <c r="I6" s="166"/>
      <c r="J6" s="166"/>
      <c r="K6" s="166"/>
      <c r="L6" s="166"/>
      <c r="M6" s="167"/>
    </row>
    <row r="7" spans="2:13" ht="18" customHeight="1" x14ac:dyDescent="0.6">
      <c r="B7" s="52"/>
      <c r="C7" s="4" t="s">
        <v>488</v>
      </c>
      <c r="D7" s="165"/>
      <c r="E7" s="166"/>
      <c r="F7" s="166"/>
      <c r="G7" s="166"/>
      <c r="H7" s="166"/>
      <c r="I7" s="166"/>
      <c r="J7" s="166"/>
      <c r="K7" s="166"/>
      <c r="L7" s="166"/>
      <c r="M7" s="167"/>
    </row>
    <row r="8" spans="2:13" ht="18" customHeight="1" x14ac:dyDescent="0.6">
      <c r="B8" s="52"/>
      <c r="C8" s="4" t="s">
        <v>489</v>
      </c>
      <c r="D8" s="165"/>
      <c r="E8" s="166"/>
      <c r="F8" s="166"/>
      <c r="G8" s="166"/>
      <c r="H8" s="166"/>
      <c r="I8" s="166"/>
      <c r="J8" s="166"/>
      <c r="K8" s="166"/>
      <c r="L8" s="166"/>
      <c r="M8" s="167"/>
    </row>
    <row r="9" spans="2:13" ht="18" customHeight="1" x14ac:dyDescent="0.6">
      <c r="B9" s="52"/>
      <c r="C9" s="4" t="s">
        <v>490</v>
      </c>
      <c r="D9" s="168"/>
      <c r="E9" s="169"/>
      <c r="F9" s="169"/>
      <c r="G9" s="169"/>
      <c r="H9" s="169"/>
      <c r="I9" s="169"/>
      <c r="J9" s="169"/>
      <c r="K9" s="169"/>
      <c r="L9" s="169"/>
      <c r="M9" s="170"/>
    </row>
    <row r="10" spans="2:13" x14ac:dyDescent="0.6">
      <c r="B10" s="52"/>
      <c r="C10" s="174" t="s">
        <v>418</v>
      </c>
      <c r="D10" s="175"/>
      <c r="E10" s="175"/>
      <c r="F10" s="175"/>
      <c r="G10" s="175"/>
      <c r="H10" s="175"/>
      <c r="I10" s="175"/>
      <c r="J10" s="175"/>
      <c r="K10" s="175"/>
      <c r="L10" s="175"/>
      <c r="M10" s="176"/>
    </row>
    <row r="11" spans="2:13" ht="18" x14ac:dyDescent="0.6">
      <c r="B11" s="52"/>
      <c r="C11" s="53" t="s">
        <v>0</v>
      </c>
      <c r="D11" s="134" t="s">
        <v>5</v>
      </c>
      <c r="E11" s="135"/>
      <c r="F11" s="135"/>
      <c r="G11" s="135"/>
      <c r="H11" s="135"/>
      <c r="I11" s="135"/>
      <c r="J11" s="135"/>
      <c r="K11" s="135"/>
      <c r="L11" s="136"/>
      <c r="M11" s="4" t="s">
        <v>407</v>
      </c>
    </row>
    <row r="12" spans="2:13" x14ac:dyDescent="0.6">
      <c r="B12" s="52"/>
      <c r="C12" s="59" t="s">
        <v>4</v>
      </c>
      <c r="D12" s="4">
        <v>25</v>
      </c>
      <c r="E12" s="4">
        <v>35</v>
      </c>
      <c r="F12" s="4">
        <v>45</v>
      </c>
      <c r="G12" s="4">
        <v>60</v>
      </c>
      <c r="H12" s="4">
        <v>80</v>
      </c>
      <c r="I12" s="4">
        <v>110</v>
      </c>
      <c r="J12" s="4">
        <v>160</v>
      </c>
      <c r="K12" s="4">
        <v>200</v>
      </c>
      <c r="L12" s="4">
        <v>250</v>
      </c>
      <c r="M12" s="4" t="s">
        <v>419</v>
      </c>
    </row>
    <row r="13" spans="2:13" x14ac:dyDescent="0.6">
      <c r="B13" s="52"/>
      <c r="C13" s="60" t="s">
        <v>420</v>
      </c>
      <c r="D13" s="4">
        <v>2011</v>
      </c>
      <c r="E13" s="4">
        <v>2128</v>
      </c>
      <c r="F13" s="4">
        <v>2231</v>
      </c>
      <c r="G13" s="4">
        <v>2483</v>
      </c>
      <c r="H13" s="4">
        <v>2693</v>
      </c>
      <c r="I13" s="4">
        <v>2910</v>
      </c>
      <c r="J13" s="4">
        <v>3191</v>
      </c>
      <c r="K13" s="4">
        <v>3622</v>
      </c>
      <c r="L13" s="4">
        <v>3897</v>
      </c>
      <c r="M13" s="4" t="s">
        <v>421</v>
      </c>
    </row>
    <row r="14" spans="2:13" x14ac:dyDescent="0.6">
      <c r="B14" s="52"/>
      <c r="C14" s="60" t="s">
        <v>422</v>
      </c>
      <c r="D14" s="4">
        <v>1059</v>
      </c>
      <c r="E14" s="4">
        <v>1126</v>
      </c>
      <c r="F14" s="4">
        <v>1210</v>
      </c>
      <c r="G14" s="4">
        <v>1315</v>
      </c>
      <c r="H14" s="4">
        <v>1480</v>
      </c>
      <c r="I14" s="4">
        <v>1680</v>
      </c>
      <c r="J14" s="4">
        <v>1985</v>
      </c>
      <c r="K14" s="4">
        <v>2113</v>
      </c>
      <c r="L14" s="4">
        <v>2400</v>
      </c>
      <c r="M14" s="4"/>
    </row>
    <row r="15" spans="2:13" x14ac:dyDescent="0.6">
      <c r="B15" s="52"/>
      <c r="C15" s="4" t="s">
        <v>423</v>
      </c>
      <c r="D15" s="4">
        <v>460</v>
      </c>
      <c r="E15" s="4">
        <v>485</v>
      </c>
      <c r="F15" s="4">
        <v>530</v>
      </c>
      <c r="G15" s="4">
        <v>600</v>
      </c>
      <c r="H15" s="4">
        <v>665</v>
      </c>
      <c r="I15" s="4">
        <v>770</v>
      </c>
      <c r="J15" s="4">
        <v>860</v>
      </c>
      <c r="K15" s="4">
        <v>1000</v>
      </c>
      <c r="L15" s="4">
        <v>1150</v>
      </c>
      <c r="M15" s="4"/>
    </row>
    <row r="16" spans="2:13" x14ac:dyDescent="0.6">
      <c r="B16" s="52"/>
      <c r="C16" s="60" t="s">
        <v>424</v>
      </c>
      <c r="D16" s="4">
        <v>440</v>
      </c>
      <c r="E16" s="4">
        <v>488</v>
      </c>
      <c r="F16" s="4">
        <v>540</v>
      </c>
      <c r="G16" s="4">
        <v>602</v>
      </c>
      <c r="H16" s="4">
        <v>685</v>
      </c>
      <c r="I16" s="4">
        <v>750</v>
      </c>
      <c r="J16" s="4">
        <v>829</v>
      </c>
      <c r="K16" s="4">
        <v>922</v>
      </c>
      <c r="L16" s="4">
        <v>957</v>
      </c>
      <c r="M16" s="4" t="s">
        <v>425</v>
      </c>
    </row>
    <row r="17" spans="2:37" x14ac:dyDescent="0.6">
      <c r="B17" s="52"/>
      <c r="C17" s="61" t="s">
        <v>426</v>
      </c>
      <c r="D17" s="4">
        <v>696</v>
      </c>
      <c r="E17" s="4">
        <v>675</v>
      </c>
      <c r="F17" s="4">
        <v>656</v>
      </c>
      <c r="G17" s="4">
        <v>741</v>
      </c>
      <c r="H17" s="4">
        <v>733</v>
      </c>
      <c r="I17" s="4">
        <v>710</v>
      </c>
      <c r="J17" s="4">
        <v>702</v>
      </c>
      <c r="K17" s="4">
        <v>780</v>
      </c>
      <c r="L17" s="4">
        <v>780</v>
      </c>
      <c r="M17" s="4" t="s">
        <v>427</v>
      </c>
    </row>
    <row r="18" spans="2:37" x14ac:dyDescent="0.6">
      <c r="B18" s="52"/>
      <c r="C18" s="4" t="s">
        <v>428</v>
      </c>
      <c r="D18" s="4">
        <v>1056</v>
      </c>
      <c r="E18" s="4">
        <v>1136</v>
      </c>
      <c r="F18" s="4">
        <v>1216</v>
      </c>
      <c r="G18" s="4">
        <v>1335</v>
      </c>
      <c r="H18" s="4">
        <v>1470</v>
      </c>
      <c r="I18" s="4">
        <v>1680</v>
      </c>
      <c r="J18" s="4">
        <v>2000</v>
      </c>
      <c r="K18" s="4">
        <v>2130</v>
      </c>
      <c r="L18" s="4">
        <v>2381</v>
      </c>
      <c r="M18" s="4"/>
    </row>
    <row r="19" spans="2:37" x14ac:dyDescent="0.6">
      <c r="B19" s="52"/>
      <c r="C19" s="3" t="s">
        <v>429</v>
      </c>
      <c r="D19" s="4">
        <v>190</v>
      </c>
      <c r="E19" s="4">
        <v>205</v>
      </c>
      <c r="F19" s="4">
        <v>225</v>
      </c>
      <c r="G19" s="4">
        <v>238</v>
      </c>
      <c r="H19" s="4">
        <v>260</v>
      </c>
      <c r="I19" s="4">
        <v>330</v>
      </c>
      <c r="J19" s="4">
        <v>390</v>
      </c>
      <c r="K19" s="4">
        <v>421</v>
      </c>
      <c r="L19" s="4">
        <v>476</v>
      </c>
      <c r="M19" s="4"/>
    </row>
    <row r="20" spans="2:37" x14ac:dyDescent="0.6">
      <c r="B20" s="52"/>
      <c r="C20" s="3" t="s">
        <v>430</v>
      </c>
      <c r="D20" s="4">
        <v>38</v>
      </c>
      <c r="E20" s="4">
        <v>42</v>
      </c>
      <c r="F20" s="4">
        <v>45</v>
      </c>
      <c r="G20" s="4">
        <v>42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/>
    </row>
    <row r="21" spans="2:37" x14ac:dyDescent="0.6">
      <c r="B21" s="52"/>
      <c r="C21" s="61" t="s">
        <v>431</v>
      </c>
      <c r="D21" s="4">
        <v>313</v>
      </c>
      <c r="E21" s="4">
        <v>355</v>
      </c>
      <c r="F21" s="4">
        <v>395</v>
      </c>
      <c r="G21" s="4">
        <v>435</v>
      </c>
      <c r="H21" s="4">
        <v>530</v>
      </c>
      <c r="I21" s="4">
        <v>610</v>
      </c>
      <c r="J21" s="4">
        <v>670</v>
      </c>
      <c r="K21" s="4">
        <v>734</v>
      </c>
      <c r="L21" s="4">
        <v>825</v>
      </c>
      <c r="M21" s="4" t="s">
        <v>477</v>
      </c>
    </row>
    <row r="22" spans="2:37" x14ac:dyDescent="0.6">
      <c r="B22" s="52"/>
      <c r="C22" s="3" t="s">
        <v>432</v>
      </c>
      <c r="D22" s="4">
        <v>45</v>
      </c>
      <c r="E22" s="4">
        <v>35</v>
      </c>
      <c r="F22" s="4">
        <v>30</v>
      </c>
      <c r="G22" s="4">
        <v>0</v>
      </c>
      <c r="H22" s="4">
        <v>35</v>
      </c>
      <c r="I22" s="4">
        <v>0</v>
      </c>
      <c r="J22" s="4">
        <v>0</v>
      </c>
      <c r="K22" s="4">
        <v>0</v>
      </c>
      <c r="L22" s="4">
        <v>0</v>
      </c>
      <c r="M22" s="4"/>
    </row>
    <row r="23" spans="2:37" ht="15.6" thickBot="1" x14ac:dyDescent="0.65">
      <c r="B23" s="94"/>
      <c r="C23" s="95" t="s">
        <v>433</v>
      </c>
      <c r="D23" s="11">
        <v>9</v>
      </c>
      <c r="E23" s="11">
        <v>20</v>
      </c>
      <c r="F23" s="11">
        <v>0</v>
      </c>
      <c r="G23" s="11">
        <v>0</v>
      </c>
      <c r="H23" s="11">
        <v>19</v>
      </c>
      <c r="I23" s="11">
        <v>23</v>
      </c>
      <c r="J23" s="11">
        <v>0</v>
      </c>
      <c r="K23" s="11">
        <v>25</v>
      </c>
      <c r="L23" s="11">
        <v>0</v>
      </c>
      <c r="M23" s="11"/>
    </row>
    <row r="24" spans="2:37" x14ac:dyDescent="0.6">
      <c r="B24" s="180" t="s">
        <v>653</v>
      </c>
      <c r="C24" s="98" t="s">
        <v>434</v>
      </c>
      <c r="D24" s="13">
        <v>35</v>
      </c>
      <c r="E24" s="13">
        <v>35</v>
      </c>
      <c r="F24" s="13">
        <v>35</v>
      </c>
      <c r="G24" s="13">
        <v>35</v>
      </c>
      <c r="H24" s="13">
        <v>50</v>
      </c>
      <c r="I24" s="13">
        <v>50</v>
      </c>
      <c r="J24" s="13">
        <v>50</v>
      </c>
      <c r="K24" s="13">
        <v>50</v>
      </c>
      <c r="L24" s="13">
        <v>50</v>
      </c>
      <c r="M24" s="55"/>
    </row>
    <row r="25" spans="2:37" x14ac:dyDescent="0.6">
      <c r="B25" s="181"/>
      <c r="C25" s="3" t="s">
        <v>435</v>
      </c>
      <c r="D25" s="4">
        <v>10</v>
      </c>
      <c r="E25" s="4">
        <v>10</v>
      </c>
      <c r="F25" s="4">
        <v>10</v>
      </c>
      <c r="G25" s="4">
        <v>10</v>
      </c>
      <c r="H25" s="4">
        <v>10</v>
      </c>
      <c r="I25" s="4">
        <v>10</v>
      </c>
      <c r="J25" s="4">
        <v>10</v>
      </c>
      <c r="K25" s="4">
        <v>10</v>
      </c>
      <c r="L25" s="4">
        <v>10</v>
      </c>
      <c r="M25" s="14"/>
      <c r="AK25" s="7"/>
    </row>
    <row r="26" spans="2:37" x14ac:dyDescent="0.6">
      <c r="B26" s="181"/>
      <c r="C26" s="3" t="s">
        <v>436</v>
      </c>
      <c r="D26" s="4">
        <v>35</v>
      </c>
      <c r="E26" s="4">
        <v>35</v>
      </c>
      <c r="F26" s="4">
        <v>35</v>
      </c>
      <c r="G26" s="4">
        <v>35</v>
      </c>
      <c r="H26" s="4">
        <v>50</v>
      </c>
      <c r="I26" s="4">
        <v>50</v>
      </c>
      <c r="J26" s="4">
        <v>50</v>
      </c>
      <c r="K26" s="4">
        <v>50</v>
      </c>
      <c r="L26" s="4">
        <v>50</v>
      </c>
      <c r="M26" s="14"/>
    </row>
    <row r="27" spans="2:37" ht="15.6" thickBot="1" x14ac:dyDescent="0.65">
      <c r="B27" s="182"/>
      <c r="C27" s="63" t="s">
        <v>437</v>
      </c>
      <c r="D27" s="15">
        <v>25</v>
      </c>
      <c r="E27" s="15">
        <v>25</v>
      </c>
      <c r="F27" s="15">
        <v>25</v>
      </c>
      <c r="G27" s="15">
        <v>25</v>
      </c>
      <c r="H27" s="15">
        <v>40</v>
      </c>
      <c r="I27" s="15">
        <v>40</v>
      </c>
      <c r="J27" s="15">
        <v>40</v>
      </c>
      <c r="K27" s="15">
        <v>40</v>
      </c>
      <c r="L27" s="15">
        <v>40</v>
      </c>
      <c r="M27" s="16"/>
    </row>
    <row r="28" spans="2:37" x14ac:dyDescent="0.6">
      <c r="B28" s="96"/>
      <c r="C28" s="97" t="s">
        <v>438</v>
      </c>
      <c r="D28" s="5" t="s">
        <v>6</v>
      </c>
      <c r="E28" s="5">
        <v>0</v>
      </c>
      <c r="F28" s="5">
        <v>0</v>
      </c>
      <c r="G28" s="5">
        <v>40</v>
      </c>
      <c r="H28" s="5" t="s">
        <v>6</v>
      </c>
      <c r="I28" s="5">
        <v>35</v>
      </c>
      <c r="J28" s="5">
        <v>35</v>
      </c>
      <c r="K28" s="5">
        <v>35</v>
      </c>
      <c r="L28" s="5">
        <v>35</v>
      </c>
      <c r="M28" s="5"/>
    </row>
    <row r="29" spans="2:37" x14ac:dyDescent="0.6">
      <c r="B29" s="52" t="s">
        <v>7</v>
      </c>
      <c r="C29" s="3" t="s">
        <v>439</v>
      </c>
      <c r="D29" s="4">
        <v>0</v>
      </c>
      <c r="E29" s="4">
        <v>0</v>
      </c>
      <c r="F29" s="4">
        <v>0</v>
      </c>
      <c r="G29" s="4">
        <v>14</v>
      </c>
      <c r="H29" s="4" t="s">
        <v>6</v>
      </c>
      <c r="I29" s="4">
        <v>20</v>
      </c>
      <c r="J29" s="4">
        <v>23</v>
      </c>
      <c r="K29" s="4">
        <v>25</v>
      </c>
      <c r="L29" s="4">
        <v>18</v>
      </c>
      <c r="M29" s="4"/>
    </row>
    <row r="30" spans="2:37" x14ac:dyDescent="0.6">
      <c r="B30" s="52"/>
      <c r="C30" s="3" t="s">
        <v>440</v>
      </c>
      <c r="D30" s="4">
        <v>0</v>
      </c>
      <c r="E30" s="4">
        <v>0</v>
      </c>
      <c r="F30" s="4">
        <v>0</v>
      </c>
      <c r="G30" s="4">
        <v>3</v>
      </c>
      <c r="H30" s="4" t="s">
        <v>6</v>
      </c>
      <c r="I30" s="4">
        <v>3</v>
      </c>
      <c r="J30" s="4" t="s">
        <v>6</v>
      </c>
      <c r="K30" s="4">
        <v>3</v>
      </c>
      <c r="L30" s="4">
        <v>3</v>
      </c>
      <c r="M30" s="4"/>
    </row>
    <row r="31" spans="2:37" x14ac:dyDescent="0.6">
      <c r="B31" s="52"/>
      <c r="C31" s="3" t="s">
        <v>441</v>
      </c>
      <c r="D31" s="4">
        <v>0</v>
      </c>
      <c r="E31" s="4">
        <v>0</v>
      </c>
      <c r="F31" s="4">
        <v>0</v>
      </c>
      <c r="G31" s="4">
        <v>40</v>
      </c>
      <c r="H31" s="4" t="s">
        <v>6</v>
      </c>
      <c r="I31" s="4">
        <v>35</v>
      </c>
      <c r="J31" s="4">
        <v>35</v>
      </c>
      <c r="K31" s="4">
        <v>35</v>
      </c>
      <c r="L31" s="4">
        <v>35</v>
      </c>
      <c r="M31" s="4"/>
    </row>
    <row r="32" spans="2:37" x14ac:dyDescent="0.6">
      <c r="B32" s="52"/>
      <c r="C32" s="3" t="s">
        <v>442</v>
      </c>
      <c r="D32" s="4">
        <v>0</v>
      </c>
      <c r="E32" s="4">
        <v>0</v>
      </c>
      <c r="F32" s="4">
        <v>0</v>
      </c>
      <c r="G32" s="4">
        <v>14</v>
      </c>
      <c r="H32" s="4" t="s">
        <v>6</v>
      </c>
      <c r="I32" s="4">
        <v>25</v>
      </c>
      <c r="J32" s="4">
        <v>28</v>
      </c>
      <c r="K32" s="4">
        <v>30</v>
      </c>
      <c r="L32" s="4">
        <v>33</v>
      </c>
      <c r="M32" s="4"/>
    </row>
    <row r="33" spans="2:13" x14ac:dyDescent="0.6">
      <c r="B33" s="52"/>
      <c r="C33" s="3" t="s">
        <v>443</v>
      </c>
      <c r="D33" s="4">
        <v>0</v>
      </c>
      <c r="E33" s="4">
        <v>0</v>
      </c>
      <c r="F33" s="4">
        <v>0</v>
      </c>
      <c r="G33" s="4">
        <v>40</v>
      </c>
      <c r="H33" s="4" t="s">
        <v>6</v>
      </c>
      <c r="I33" s="4">
        <v>35</v>
      </c>
      <c r="J33" s="4">
        <v>35</v>
      </c>
      <c r="K33" s="4">
        <v>35</v>
      </c>
      <c r="L33" s="4">
        <v>35</v>
      </c>
      <c r="M33" s="4"/>
    </row>
    <row r="34" spans="2:13" x14ac:dyDescent="0.6">
      <c r="B34" s="52"/>
      <c r="C34" s="3" t="s">
        <v>444</v>
      </c>
      <c r="D34" s="4">
        <v>0</v>
      </c>
      <c r="E34" s="4">
        <v>0</v>
      </c>
      <c r="F34" s="4">
        <v>0</v>
      </c>
      <c r="G34" s="4">
        <v>14</v>
      </c>
      <c r="H34" s="4" t="s">
        <v>6</v>
      </c>
      <c r="I34" s="4">
        <v>25</v>
      </c>
      <c r="J34" s="4">
        <v>28</v>
      </c>
      <c r="K34" s="4">
        <v>30</v>
      </c>
      <c r="L34" s="4">
        <v>33</v>
      </c>
      <c r="M34" s="4"/>
    </row>
    <row r="35" spans="2:13" x14ac:dyDescent="0.6">
      <c r="B35" s="52"/>
      <c r="C35" s="3" t="s">
        <v>445</v>
      </c>
      <c r="D35" s="4">
        <v>45</v>
      </c>
      <c r="E35" s="4">
        <v>40</v>
      </c>
      <c r="F35" s="4">
        <v>0</v>
      </c>
      <c r="G35" s="4" t="s">
        <v>6</v>
      </c>
      <c r="H35" s="4">
        <v>35</v>
      </c>
      <c r="I35" s="4" t="s">
        <v>6</v>
      </c>
      <c r="J35" s="4">
        <v>0</v>
      </c>
      <c r="K35" s="4">
        <v>0</v>
      </c>
      <c r="L35" s="4">
        <v>0</v>
      </c>
      <c r="M35" s="4"/>
    </row>
    <row r="36" spans="2:13" x14ac:dyDescent="0.6">
      <c r="B36" s="52"/>
      <c r="C36" s="3" t="s">
        <v>446</v>
      </c>
      <c r="D36" s="4">
        <v>10</v>
      </c>
      <c r="E36" s="4">
        <v>12</v>
      </c>
      <c r="F36" s="4">
        <v>14</v>
      </c>
      <c r="G36" s="4" t="s">
        <v>6</v>
      </c>
      <c r="H36" s="4">
        <v>22</v>
      </c>
      <c r="I36" s="4" t="s">
        <v>6</v>
      </c>
      <c r="J36" s="4">
        <v>0</v>
      </c>
      <c r="K36" s="4">
        <v>0</v>
      </c>
      <c r="L36" s="4">
        <v>0</v>
      </c>
      <c r="M36" s="4"/>
    </row>
    <row r="37" spans="2:13" x14ac:dyDescent="0.6">
      <c r="B37" s="52"/>
      <c r="C37" s="3" t="s">
        <v>447</v>
      </c>
      <c r="D37" s="4">
        <v>45</v>
      </c>
      <c r="E37" s="4">
        <v>0</v>
      </c>
      <c r="F37" s="4">
        <v>0</v>
      </c>
      <c r="G37" s="4" t="s">
        <v>6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/>
    </row>
    <row r="38" spans="2:13" x14ac:dyDescent="0.6">
      <c r="B38" s="52"/>
      <c r="C38" s="3" t="s">
        <v>448</v>
      </c>
      <c r="D38" s="4">
        <v>6</v>
      </c>
      <c r="E38" s="4">
        <v>0</v>
      </c>
      <c r="F38" s="4">
        <v>8</v>
      </c>
      <c r="G38" s="4" t="s">
        <v>6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/>
    </row>
    <row r="39" spans="2:13" x14ac:dyDescent="0.6">
      <c r="B39" s="52"/>
      <c r="C39" s="3" t="s">
        <v>449</v>
      </c>
      <c r="D39" s="4">
        <v>45</v>
      </c>
      <c r="E39" s="4">
        <v>0</v>
      </c>
      <c r="F39" s="80">
        <v>45</v>
      </c>
      <c r="G39" s="4" t="s">
        <v>6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/>
    </row>
    <row r="40" spans="2:13" x14ac:dyDescent="0.6">
      <c r="B40" s="52"/>
      <c r="C40" s="3" t="s">
        <v>450</v>
      </c>
      <c r="D40" s="4">
        <v>8</v>
      </c>
      <c r="E40" s="4">
        <v>0</v>
      </c>
      <c r="F40" s="4">
        <v>10</v>
      </c>
      <c r="G40" s="4" t="s">
        <v>6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/>
    </row>
    <row r="41" spans="2:13" x14ac:dyDescent="0.6">
      <c r="B41" s="52"/>
      <c r="C41" s="3" t="s">
        <v>451</v>
      </c>
      <c r="D41" s="4">
        <v>10</v>
      </c>
      <c r="E41" s="4">
        <v>10</v>
      </c>
      <c r="F41" s="80">
        <v>10</v>
      </c>
      <c r="G41" s="4">
        <v>13</v>
      </c>
      <c r="H41" s="4">
        <v>15</v>
      </c>
      <c r="I41" s="4">
        <v>15</v>
      </c>
      <c r="J41" s="4">
        <v>15</v>
      </c>
      <c r="K41" s="4">
        <v>15</v>
      </c>
      <c r="L41" s="4" t="s">
        <v>6</v>
      </c>
      <c r="M41" s="4"/>
    </row>
    <row r="42" spans="2:13" x14ac:dyDescent="0.6">
      <c r="B42" s="52"/>
      <c r="C42" s="3" t="s">
        <v>452</v>
      </c>
      <c r="D42" s="4">
        <v>20</v>
      </c>
      <c r="E42" s="4">
        <v>30</v>
      </c>
      <c r="F42" s="4">
        <v>35</v>
      </c>
      <c r="G42" s="4">
        <v>50</v>
      </c>
      <c r="H42" s="4">
        <v>53</v>
      </c>
      <c r="I42" s="4">
        <v>53</v>
      </c>
      <c r="J42" s="4">
        <v>65</v>
      </c>
      <c r="K42" s="4">
        <v>75</v>
      </c>
      <c r="L42" s="4" t="s">
        <v>6</v>
      </c>
      <c r="M42" s="4"/>
    </row>
    <row r="43" spans="2:13" x14ac:dyDescent="0.6">
      <c r="B43" s="52"/>
      <c r="C43" s="4" t="s">
        <v>453</v>
      </c>
      <c r="D43" s="4" t="s">
        <v>6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f>55.14-15</f>
        <v>40.14</v>
      </c>
      <c r="M43" s="4"/>
    </row>
    <row r="44" spans="2:13" x14ac:dyDescent="0.6">
      <c r="B44" s="52"/>
      <c r="C44" s="4" t="s">
        <v>454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125</v>
      </c>
      <c r="M44" s="4"/>
    </row>
    <row r="45" spans="2:13" x14ac:dyDescent="0.6">
      <c r="B45" s="52"/>
      <c r="C45" s="4" t="s">
        <v>455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130</v>
      </c>
      <c r="M45" s="4"/>
    </row>
    <row r="46" spans="2:13" x14ac:dyDescent="0.6">
      <c r="B46" s="52"/>
      <c r="C46" s="4" t="s">
        <v>456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50</v>
      </c>
      <c r="M46" s="4"/>
    </row>
    <row r="47" spans="2:13" x14ac:dyDescent="0.6">
      <c r="B47" s="52"/>
      <c r="C47" s="4" t="s">
        <v>457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42.54</v>
      </c>
      <c r="M47" s="4"/>
    </row>
    <row r="48" spans="2:13" x14ac:dyDescent="0.6">
      <c r="B48" s="52"/>
      <c r="C48" s="3" t="s">
        <v>458</v>
      </c>
      <c r="D48" s="4">
        <v>8</v>
      </c>
      <c r="E48" s="4">
        <v>35</v>
      </c>
      <c r="F48" s="4">
        <v>40</v>
      </c>
      <c r="G48" s="4">
        <v>80</v>
      </c>
      <c r="H48" s="4">
        <v>80</v>
      </c>
      <c r="I48" s="4">
        <v>100</v>
      </c>
      <c r="J48" s="4">
        <v>120</v>
      </c>
      <c r="K48" s="4">
        <v>140</v>
      </c>
      <c r="L48" s="4">
        <v>179</v>
      </c>
      <c r="M48" s="4"/>
    </row>
    <row r="49" spans="2:13" x14ac:dyDescent="0.6">
      <c r="B49" s="52"/>
      <c r="C49" s="3" t="s">
        <v>459</v>
      </c>
      <c r="D49" s="4" t="s">
        <v>6</v>
      </c>
      <c r="E49" s="4">
        <v>0</v>
      </c>
      <c r="F49" s="4">
        <v>0</v>
      </c>
      <c r="G49" s="4">
        <v>150</v>
      </c>
      <c r="H49" s="4">
        <v>150</v>
      </c>
      <c r="I49" s="4">
        <v>150</v>
      </c>
      <c r="J49" s="4">
        <v>200</v>
      </c>
      <c r="K49" s="4">
        <v>200</v>
      </c>
      <c r="L49" s="4">
        <v>200</v>
      </c>
      <c r="M49" s="4"/>
    </row>
    <row r="50" spans="2:13" x14ac:dyDescent="0.6">
      <c r="B50" s="52"/>
      <c r="C50" s="3" t="s">
        <v>460</v>
      </c>
      <c r="D50" s="4">
        <v>0</v>
      </c>
      <c r="E50" s="4">
        <v>0</v>
      </c>
      <c r="F50" s="4">
        <v>0</v>
      </c>
      <c r="G50" s="4">
        <v>95</v>
      </c>
      <c r="H50" s="4">
        <v>120</v>
      </c>
      <c r="I50" s="4">
        <v>175</v>
      </c>
      <c r="J50" s="4">
        <v>160</v>
      </c>
      <c r="K50" s="4">
        <v>220</v>
      </c>
      <c r="L50" s="4">
        <v>280</v>
      </c>
      <c r="M50" s="4"/>
    </row>
    <row r="51" spans="2:13" x14ac:dyDescent="0.6">
      <c r="B51" s="52"/>
      <c r="C51" s="3" t="s">
        <v>461</v>
      </c>
      <c r="D51" s="4">
        <v>0</v>
      </c>
      <c r="E51" s="4">
        <v>0</v>
      </c>
      <c r="F51" s="4">
        <v>0</v>
      </c>
      <c r="G51" s="4">
        <v>50</v>
      </c>
      <c r="H51" s="4">
        <v>40</v>
      </c>
      <c r="I51" s="4">
        <v>50</v>
      </c>
      <c r="J51" s="4">
        <v>60</v>
      </c>
      <c r="K51" s="4">
        <v>60</v>
      </c>
      <c r="L51" s="4">
        <v>90</v>
      </c>
      <c r="M51" s="4"/>
    </row>
    <row r="52" spans="2:13" x14ac:dyDescent="0.6">
      <c r="B52" s="52"/>
      <c r="C52" s="3" t="s">
        <v>462</v>
      </c>
      <c r="D52" s="4">
        <v>0</v>
      </c>
      <c r="E52" s="4">
        <v>0</v>
      </c>
      <c r="F52" s="4">
        <v>0</v>
      </c>
      <c r="G52" s="4">
        <v>90</v>
      </c>
      <c r="H52" s="4">
        <v>117</v>
      </c>
      <c r="I52" s="4">
        <v>162</v>
      </c>
      <c r="J52" s="4">
        <v>160</v>
      </c>
      <c r="K52" s="4">
        <v>220</v>
      </c>
      <c r="L52" s="4">
        <v>280</v>
      </c>
      <c r="M52" s="4"/>
    </row>
    <row r="53" spans="2:13" x14ac:dyDescent="0.6">
      <c r="B53" s="52"/>
      <c r="C53" s="3" t="s">
        <v>463</v>
      </c>
      <c r="D53" s="4">
        <v>0</v>
      </c>
      <c r="E53" s="4">
        <v>0</v>
      </c>
      <c r="F53" s="4">
        <v>0</v>
      </c>
      <c r="G53" s="4">
        <v>140</v>
      </c>
      <c r="H53" s="4">
        <v>150</v>
      </c>
      <c r="I53" s="4">
        <v>150</v>
      </c>
      <c r="J53" s="4">
        <v>200</v>
      </c>
      <c r="K53" s="4">
        <v>200</v>
      </c>
      <c r="L53" s="4">
        <v>200</v>
      </c>
      <c r="M53" s="4"/>
    </row>
    <row r="54" spans="2:13" x14ac:dyDescent="0.6">
      <c r="B54" s="52"/>
      <c r="C54" s="3" t="s">
        <v>647</v>
      </c>
      <c r="D54" s="4">
        <v>10</v>
      </c>
      <c r="E54" s="4">
        <v>10</v>
      </c>
      <c r="F54" s="4">
        <v>10</v>
      </c>
      <c r="G54" s="4" t="s">
        <v>6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/>
    </row>
    <row r="55" spans="2:13" x14ac:dyDescent="0.6">
      <c r="B55" s="52"/>
      <c r="C55" s="3" t="s">
        <v>648</v>
      </c>
      <c r="D55" s="4">
        <v>130</v>
      </c>
      <c r="E55" s="4">
        <v>130</v>
      </c>
      <c r="F55" s="4">
        <v>130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/>
    </row>
    <row r="56" spans="2:13" x14ac:dyDescent="0.6">
      <c r="B56" s="52"/>
      <c r="C56" s="3" t="s">
        <v>649</v>
      </c>
      <c r="D56" s="4">
        <v>105</v>
      </c>
      <c r="E56" s="4">
        <v>130</v>
      </c>
      <c r="F56" s="4">
        <v>180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/>
    </row>
    <row r="57" spans="2:13" x14ac:dyDescent="0.6">
      <c r="B57" s="52"/>
      <c r="C57" s="3" t="s">
        <v>650</v>
      </c>
      <c r="D57" s="4">
        <v>130</v>
      </c>
      <c r="E57" s="4">
        <v>130</v>
      </c>
      <c r="F57" s="4">
        <v>130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/>
    </row>
    <row r="58" spans="2:13" x14ac:dyDescent="0.6">
      <c r="B58" s="52"/>
      <c r="C58" s="3" t="s">
        <v>651</v>
      </c>
      <c r="D58" s="4">
        <v>50</v>
      </c>
      <c r="E58" s="4">
        <v>60</v>
      </c>
      <c r="F58" s="4">
        <v>70</v>
      </c>
      <c r="G58" s="4">
        <v>80</v>
      </c>
      <c r="H58" s="4">
        <v>80</v>
      </c>
      <c r="I58" s="4">
        <v>100</v>
      </c>
      <c r="J58" s="4">
        <v>120</v>
      </c>
      <c r="K58" s="4">
        <v>140</v>
      </c>
      <c r="L58" s="4">
        <v>160</v>
      </c>
      <c r="M58" s="4"/>
    </row>
    <row r="59" spans="2:13" x14ac:dyDescent="0.6">
      <c r="B59" s="52"/>
      <c r="C59" s="61" t="s">
        <v>464</v>
      </c>
      <c r="D59" s="4" t="s">
        <v>6</v>
      </c>
      <c r="E59" s="4">
        <v>302</v>
      </c>
      <c r="F59" s="4">
        <v>334</v>
      </c>
      <c r="G59" s="4">
        <v>351</v>
      </c>
      <c r="H59" s="4">
        <v>440</v>
      </c>
      <c r="I59" s="4">
        <v>520</v>
      </c>
      <c r="J59" s="4">
        <v>563</v>
      </c>
      <c r="K59" s="4">
        <v>614</v>
      </c>
      <c r="L59" s="4">
        <v>476</v>
      </c>
      <c r="M59" s="4" t="s">
        <v>465</v>
      </c>
    </row>
    <row r="60" spans="2:13" x14ac:dyDescent="0.6">
      <c r="B60" s="52"/>
      <c r="C60" s="3" t="s">
        <v>466</v>
      </c>
      <c r="D60" s="4">
        <v>323</v>
      </c>
      <c r="E60" s="4">
        <v>363</v>
      </c>
      <c r="F60" s="4">
        <v>277.76</v>
      </c>
      <c r="G60" s="4" t="s">
        <v>6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/>
    </row>
    <row r="61" spans="2:13" x14ac:dyDescent="0.6">
      <c r="B61" s="52"/>
      <c r="C61" s="3" t="s">
        <v>467</v>
      </c>
      <c r="D61" s="4" t="s">
        <v>8</v>
      </c>
      <c r="E61" s="4">
        <v>0</v>
      </c>
      <c r="F61" s="4">
        <v>0</v>
      </c>
      <c r="G61" s="4" t="s">
        <v>9</v>
      </c>
      <c r="H61" s="4" t="s">
        <v>10</v>
      </c>
      <c r="I61" s="4">
        <v>0</v>
      </c>
      <c r="J61" s="4" t="s">
        <v>11</v>
      </c>
      <c r="K61" s="4">
        <v>0</v>
      </c>
      <c r="L61" s="4">
        <v>0</v>
      </c>
      <c r="M61" s="4"/>
    </row>
    <row r="62" spans="2:13" x14ac:dyDescent="0.6">
      <c r="B62" s="52"/>
      <c r="C62" s="3" t="s">
        <v>468</v>
      </c>
      <c r="D62" s="4">
        <v>50</v>
      </c>
      <c r="E62" s="4">
        <v>60</v>
      </c>
      <c r="F62" s="4">
        <v>70</v>
      </c>
      <c r="G62" s="4">
        <v>80</v>
      </c>
      <c r="H62" s="4">
        <v>100</v>
      </c>
      <c r="I62" s="4">
        <v>110</v>
      </c>
      <c r="J62" s="4">
        <v>120</v>
      </c>
      <c r="K62" s="4">
        <v>0</v>
      </c>
      <c r="L62" s="4">
        <v>0</v>
      </c>
      <c r="M62" s="4"/>
    </row>
    <row r="63" spans="2:13" x14ac:dyDescent="0.6">
      <c r="B63" s="52"/>
      <c r="C63" s="4" t="s">
        <v>469</v>
      </c>
      <c r="D63" s="4">
        <v>28</v>
      </c>
      <c r="E63" s="4">
        <v>42</v>
      </c>
      <c r="F63" s="4">
        <v>35</v>
      </c>
      <c r="G63" s="4">
        <v>42</v>
      </c>
      <c r="H63" s="4" t="s">
        <v>6</v>
      </c>
      <c r="I63" s="4">
        <v>0</v>
      </c>
      <c r="J63" s="4">
        <v>0</v>
      </c>
      <c r="K63" s="4">
        <v>0</v>
      </c>
      <c r="L63" s="4">
        <v>0</v>
      </c>
      <c r="M63" s="4"/>
    </row>
    <row r="64" spans="2:13" x14ac:dyDescent="0.6">
      <c r="B64" s="52"/>
      <c r="C64" s="4" t="s">
        <v>470</v>
      </c>
      <c r="D64" s="4">
        <v>262</v>
      </c>
      <c r="E64" s="4">
        <v>276</v>
      </c>
      <c r="F64" s="4">
        <v>305</v>
      </c>
      <c r="G64" s="4">
        <v>343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/>
    </row>
    <row r="65" spans="2:13" ht="15.6" thickBot="1" x14ac:dyDescent="0.65">
      <c r="B65" s="62"/>
      <c r="C65" s="4" t="s">
        <v>471</v>
      </c>
      <c r="D65" s="4" t="s">
        <v>87</v>
      </c>
      <c r="E65" s="4" t="s">
        <v>87</v>
      </c>
      <c r="F65" s="4" t="s">
        <v>87</v>
      </c>
      <c r="G65" s="4" t="s">
        <v>88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/>
    </row>
    <row r="66" spans="2:13" ht="15.6" thickBot="1" x14ac:dyDescent="0.65">
      <c r="C66" s="63" t="s">
        <v>645</v>
      </c>
      <c r="D66" s="15">
        <v>19</v>
      </c>
      <c r="E66" s="15">
        <v>22</v>
      </c>
      <c r="F66" s="15">
        <v>25</v>
      </c>
      <c r="G66" s="15">
        <v>28</v>
      </c>
      <c r="H66" s="15">
        <v>45</v>
      </c>
      <c r="I66" s="15">
        <v>50</v>
      </c>
      <c r="J66" s="15">
        <v>55</v>
      </c>
      <c r="K66" s="15">
        <v>60</v>
      </c>
      <c r="L66" s="15">
        <v>65</v>
      </c>
      <c r="M66" s="15" t="s">
        <v>646</v>
      </c>
    </row>
    <row r="75" spans="2:13" ht="18" x14ac:dyDescent="0.6">
      <c r="B75" s="119" t="s">
        <v>2</v>
      </c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</row>
    <row r="76" spans="2:13" ht="23.1" x14ac:dyDescent="0.6">
      <c r="B76" s="179" t="s">
        <v>406</v>
      </c>
      <c r="C76" s="179"/>
      <c r="D76" s="179"/>
      <c r="E76" s="179"/>
      <c r="F76" s="179"/>
      <c r="G76" s="179"/>
      <c r="H76" s="179"/>
      <c r="I76" s="179"/>
      <c r="J76" s="179"/>
      <c r="K76" s="179"/>
      <c r="L76" s="179"/>
      <c r="M76" s="179"/>
    </row>
    <row r="77" spans="2:13" ht="18" customHeight="1" x14ac:dyDescent="0.6">
      <c r="B77" s="112" t="s">
        <v>491</v>
      </c>
      <c r="C77" s="112"/>
      <c r="D77" s="162"/>
      <c r="E77" s="163"/>
      <c r="F77" s="163"/>
      <c r="G77" s="163"/>
      <c r="H77" s="163"/>
      <c r="I77" s="163"/>
      <c r="J77" s="163"/>
      <c r="K77" s="163"/>
      <c r="L77" s="163"/>
      <c r="M77" s="164"/>
    </row>
    <row r="78" spans="2:13" ht="18" customHeight="1" x14ac:dyDescent="0.6">
      <c r="B78" s="112" t="s">
        <v>492</v>
      </c>
      <c r="C78" s="112"/>
      <c r="D78" s="165"/>
      <c r="E78" s="166"/>
      <c r="F78" s="166"/>
      <c r="G78" s="166"/>
      <c r="H78" s="166"/>
      <c r="I78" s="166"/>
      <c r="J78" s="166"/>
      <c r="K78" s="166"/>
      <c r="L78" s="166"/>
      <c r="M78" s="167"/>
    </row>
    <row r="79" spans="2:13" ht="18" customHeight="1" x14ac:dyDescent="0.6">
      <c r="B79" s="112" t="s">
        <v>493</v>
      </c>
      <c r="C79" s="112"/>
      <c r="D79" s="165"/>
      <c r="E79" s="166"/>
      <c r="F79" s="166"/>
      <c r="G79" s="166"/>
      <c r="H79" s="166"/>
      <c r="I79" s="166"/>
      <c r="J79" s="166"/>
      <c r="K79" s="166"/>
      <c r="L79" s="166"/>
      <c r="M79" s="167"/>
    </row>
    <row r="80" spans="2:13" ht="18" customHeight="1" x14ac:dyDescent="0.6">
      <c r="B80" s="112" t="s">
        <v>489</v>
      </c>
      <c r="C80" s="112"/>
      <c r="D80" s="165"/>
      <c r="E80" s="166"/>
      <c r="F80" s="166"/>
      <c r="G80" s="166"/>
      <c r="H80" s="166"/>
      <c r="I80" s="166"/>
      <c r="J80" s="166"/>
      <c r="K80" s="166"/>
      <c r="L80" s="166"/>
      <c r="M80" s="167"/>
    </row>
    <row r="81" spans="2:13" ht="18" customHeight="1" x14ac:dyDescent="0.6">
      <c r="B81" s="112" t="s">
        <v>494</v>
      </c>
      <c r="C81" s="112"/>
      <c r="D81" s="168"/>
      <c r="E81" s="169"/>
      <c r="F81" s="169"/>
      <c r="G81" s="169"/>
      <c r="H81" s="169"/>
      <c r="I81" s="169"/>
      <c r="J81" s="169"/>
      <c r="K81" s="169"/>
      <c r="L81" s="169"/>
      <c r="M81" s="170"/>
    </row>
    <row r="82" spans="2:13" ht="23.1" x14ac:dyDescent="0.6">
      <c r="B82" s="125" t="s">
        <v>13</v>
      </c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7"/>
    </row>
    <row r="83" spans="2:13" ht="18" x14ac:dyDescent="0.6">
      <c r="B83" s="112" t="s">
        <v>222</v>
      </c>
      <c r="C83" s="119" t="s">
        <v>411</v>
      </c>
      <c r="D83" s="119" t="s">
        <v>412</v>
      </c>
      <c r="E83" s="119"/>
      <c r="F83" s="119"/>
      <c r="G83" s="119"/>
      <c r="H83" s="119"/>
      <c r="I83" s="119"/>
      <c r="J83" s="119"/>
      <c r="K83" s="119"/>
      <c r="L83" s="119"/>
      <c r="M83" s="112" t="s">
        <v>410</v>
      </c>
    </row>
    <row r="84" spans="2:13" x14ac:dyDescent="0.6">
      <c r="B84" s="112"/>
      <c r="C84" s="119"/>
      <c r="D84" s="4">
        <v>25</v>
      </c>
      <c r="E84" s="4">
        <v>35</v>
      </c>
      <c r="F84" s="4">
        <v>45</v>
      </c>
      <c r="G84" s="4">
        <v>60</v>
      </c>
      <c r="H84" s="4">
        <v>80</v>
      </c>
      <c r="I84" s="4">
        <v>110</v>
      </c>
      <c r="J84" s="4">
        <v>160</v>
      </c>
      <c r="K84" s="4">
        <v>200</v>
      </c>
      <c r="L84" s="4">
        <v>250</v>
      </c>
      <c r="M84" s="112"/>
    </row>
    <row r="85" spans="2:13" x14ac:dyDescent="0.6">
      <c r="B85" s="112" t="s">
        <v>223</v>
      </c>
      <c r="C85" s="4" t="s">
        <v>14</v>
      </c>
      <c r="D85" s="4">
        <v>490</v>
      </c>
      <c r="E85" s="4">
        <v>577</v>
      </c>
      <c r="F85" s="4">
        <v>625</v>
      </c>
      <c r="G85" s="4">
        <v>668</v>
      </c>
      <c r="H85" s="4">
        <v>678.5</v>
      </c>
      <c r="I85" s="4">
        <v>840</v>
      </c>
      <c r="J85" s="4">
        <v>989</v>
      </c>
      <c r="K85" s="4">
        <v>1130</v>
      </c>
      <c r="L85" s="4">
        <v>1281</v>
      </c>
      <c r="M85" s="4"/>
    </row>
    <row r="86" spans="2:13" x14ac:dyDescent="0.6">
      <c r="B86" s="112"/>
      <c r="C86" s="4" t="s">
        <v>15</v>
      </c>
      <c r="D86" s="4">
        <v>60</v>
      </c>
      <c r="E86" s="4">
        <v>60</v>
      </c>
      <c r="F86" s="4">
        <v>60</v>
      </c>
      <c r="G86" s="4">
        <v>60</v>
      </c>
      <c r="H86" s="4">
        <v>60</v>
      </c>
      <c r="I86" s="4">
        <v>60</v>
      </c>
      <c r="J86" s="4">
        <v>60</v>
      </c>
      <c r="K86" s="4">
        <v>60</v>
      </c>
      <c r="L86" s="4">
        <v>60</v>
      </c>
      <c r="M86" s="4"/>
    </row>
    <row r="87" spans="2:13" x14ac:dyDescent="0.6">
      <c r="B87" s="112"/>
      <c r="C87" s="4" t="s">
        <v>16</v>
      </c>
      <c r="D87" s="4">
        <v>246.5</v>
      </c>
      <c r="E87" s="4">
        <v>195</v>
      </c>
      <c r="F87" s="4">
        <v>257</v>
      </c>
      <c r="G87" s="4">
        <v>267</v>
      </c>
      <c r="H87" s="4">
        <v>406.2</v>
      </c>
      <c r="I87" s="4">
        <v>406</v>
      </c>
      <c r="J87" s="4">
        <v>455</v>
      </c>
      <c r="K87" s="4">
        <v>500</v>
      </c>
      <c r="L87" s="4">
        <v>470</v>
      </c>
      <c r="M87" s="4"/>
    </row>
    <row r="88" spans="2:13" x14ac:dyDescent="0.6">
      <c r="B88" s="112"/>
      <c r="C88" s="4" t="s">
        <v>17</v>
      </c>
      <c r="D88" s="4">
        <v>2</v>
      </c>
      <c r="E88" s="4">
        <v>2</v>
      </c>
      <c r="F88" s="4">
        <v>2</v>
      </c>
      <c r="G88" s="4">
        <v>2</v>
      </c>
      <c r="H88" s="4">
        <v>2</v>
      </c>
      <c r="I88" s="4">
        <v>2</v>
      </c>
      <c r="J88" s="4">
        <v>2</v>
      </c>
      <c r="K88" s="4">
        <v>2</v>
      </c>
      <c r="L88" s="4">
        <v>2</v>
      </c>
      <c r="M88" s="4"/>
    </row>
    <row r="89" spans="2:13" x14ac:dyDescent="0.6">
      <c r="B89" s="112"/>
      <c r="C89" s="3" t="s">
        <v>18</v>
      </c>
      <c r="D89" s="4" t="s">
        <v>81</v>
      </c>
      <c r="E89" s="4" t="s">
        <v>81</v>
      </c>
      <c r="F89" s="4" t="s">
        <v>81</v>
      </c>
      <c r="G89" s="4" t="s">
        <v>81</v>
      </c>
      <c r="H89" s="4" t="s">
        <v>86</v>
      </c>
      <c r="I89" s="4" t="s">
        <v>86</v>
      </c>
      <c r="J89" s="4" t="s">
        <v>86</v>
      </c>
      <c r="K89" s="4" t="s">
        <v>86</v>
      </c>
      <c r="L89" s="4" t="s">
        <v>86</v>
      </c>
      <c r="M89" s="4"/>
    </row>
    <row r="90" spans="2:13" x14ac:dyDescent="0.6">
      <c r="B90" s="112"/>
      <c r="C90" s="3" t="s">
        <v>83</v>
      </c>
      <c r="D90" s="4">
        <v>0</v>
      </c>
      <c r="E90" s="4">
        <v>15</v>
      </c>
      <c r="F90" s="4">
        <v>20</v>
      </c>
      <c r="G90" s="4">
        <v>12</v>
      </c>
      <c r="H90" s="4">
        <v>0</v>
      </c>
      <c r="I90" s="4">
        <v>12</v>
      </c>
      <c r="J90" s="4">
        <v>12</v>
      </c>
      <c r="K90" s="4">
        <v>12</v>
      </c>
      <c r="L90" s="4">
        <v>12</v>
      </c>
      <c r="M90" s="4"/>
    </row>
    <row r="91" spans="2:13" x14ac:dyDescent="0.6">
      <c r="B91" s="112"/>
      <c r="C91" s="3" t="s">
        <v>96</v>
      </c>
      <c r="D91" s="4">
        <v>19</v>
      </c>
      <c r="E91" s="4">
        <v>22</v>
      </c>
      <c r="F91" s="4">
        <v>25</v>
      </c>
      <c r="G91" s="4">
        <v>28</v>
      </c>
      <c r="H91" s="4">
        <v>45</v>
      </c>
      <c r="I91" s="4">
        <v>50</v>
      </c>
      <c r="J91" s="4">
        <v>55</v>
      </c>
      <c r="K91" s="4">
        <v>60</v>
      </c>
      <c r="L91" s="4">
        <v>65</v>
      </c>
      <c r="M91" s="4"/>
    </row>
    <row r="92" spans="2:13" x14ac:dyDescent="0.6">
      <c r="B92" s="112" t="s">
        <v>224</v>
      </c>
      <c r="C92" s="4" t="s">
        <v>19</v>
      </c>
      <c r="D92" s="4">
        <v>100</v>
      </c>
      <c r="E92" s="4">
        <v>100</v>
      </c>
      <c r="F92" s="4">
        <v>100</v>
      </c>
      <c r="G92" s="4">
        <v>100</v>
      </c>
      <c r="H92" s="4">
        <v>100</v>
      </c>
      <c r="I92" s="4">
        <v>100</v>
      </c>
      <c r="J92" s="4">
        <v>100</v>
      </c>
      <c r="K92" s="4">
        <v>100</v>
      </c>
      <c r="L92" s="4">
        <v>100</v>
      </c>
      <c r="M92" s="4"/>
    </row>
    <row r="93" spans="2:13" x14ac:dyDescent="0.6">
      <c r="B93" s="112"/>
      <c r="C93" s="3" t="s">
        <v>20</v>
      </c>
      <c r="D93" s="4">
        <v>53</v>
      </c>
      <c r="E93" s="4">
        <v>53</v>
      </c>
      <c r="F93" s="4">
        <v>53</v>
      </c>
      <c r="G93" s="4">
        <v>53</v>
      </c>
      <c r="H93" s="4">
        <v>53</v>
      </c>
      <c r="I93" s="4">
        <v>53</v>
      </c>
      <c r="J93" s="4">
        <v>53</v>
      </c>
      <c r="K93" s="4">
        <v>53</v>
      </c>
      <c r="L93" s="4">
        <v>53</v>
      </c>
      <c r="M93" s="4"/>
    </row>
    <row r="94" spans="2:13" x14ac:dyDescent="0.6">
      <c r="B94" s="112"/>
      <c r="C94" s="3" t="s">
        <v>21</v>
      </c>
      <c r="D94" s="4">
        <v>20</v>
      </c>
      <c r="E94" s="4">
        <v>20</v>
      </c>
      <c r="F94" s="4">
        <v>20</v>
      </c>
      <c r="G94" s="4">
        <v>20</v>
      </c>
      <c r="H94" s="4">
        <v>20</v>
      </c>
      <c r="I94" s="4">
        <v>20</v>
      </c>
      <c r="J94" s="4">
        <v>20</v>
      </c>
      <c r="K94" s="4">
        <v>20</v>
      </c>
      <c r="L94" s="4">
        <v>20</v>
      </c>
      <c r="M94" s="4"/>
    </row>
    <row r="95" spans="2:13" x14ac:dyDescent="0.6">
      <c r="B95" s="112"/>
      <c r="C95" s="3" t="s">
        <v>22</v>
      </c>
      <c r="D95" s="4">
        <v>55</v>
      </c>
      <c r="E95" s="4">
        <v>55</v>
      </c>
      <c r="F95" s="4">
        <v>55</v>
      </c>
      <c r="G95" s="4">
        <v>55</v>
      </c>
      <c r="H95" s="4">
        <v>55</v>
      </c>
      <c r="I95" s="4">
        <v>55</v>
      </c>
      <c r="J95" s="4">
        <v>55</v>
      </c>
      <c r="K95" s="4">
        <v>55</v>
      </c>
      <c r="L95" s="4">
        <v>55</v>
      </c>
      <c r="M95" s="4"/>
    </row>
    <row r="96" spans="2:13" x14ac:dyDescent="0.6">
      <c r="B96" s="112"/>
      <c r="C96" s="4" t="s">
        <v>32</v>
      </c>
      <c r="D96" s="4">
        <v>910</v>
      </c>
      <c r="E96" s="4">
        <v>907</v>
      </c>
      <c r="F96" s="4">
        <v>881</v>
      </c>
      <c r="G96" s="4">
        <v>907</v>
      </c>
      <c r="H96" s="4">
        <v>968</v>
      </c>
      <c r="I96" s="4">
        <v>900</v>
      </c>
      <c r="J96" s="4">
        <v>907</v>
      </c>
      <c r="K96" s="4">
        <v>900</v>
      </c>
      <c r="L96" s="4">
        <v>900</v>
      </c>
      <c r="M96" s="4"/>
    </row>
    <row r="97" spans="2:13" ht="16.5" customHeight="1" x14ac:dyDescent="0.6">
      <c r="B97" s="112"/>
      <c r="C97" s="3" t="s">
        <v>23</v>
      </c>
      <c r="D97" s="4">
        <v>3</v>
      </c>
      <c r="E97" s="4">
        <v>3</v>
      </c>
      <c r="F97" s="4">
        <v>3</v>
      </c>
      <c r="G97" s="4">
        <v>3</v>
      </c>
      <c r="H97" s="4">
        <v>3</v>
      </c>
      <c r="I97" s="4">
        <v>3</v>
      </c>
      <c r="J97" s="4">
        <v>3</v>
      </c>
      <c r="K97" s="4">
        <v>3</v>
      </c>
      <c r="L97" s="4">
        <v>3</v>
      </c>
      <c r="M97" s="4"/>
    </row>
    <row r="98" spans="2:13" ht="16.5" customHeight="1" x14ac:dyDescent="0.6">
      <c r="B98" s="112"/>
      <c r="C98" s="3" t="s">
        <v>24</v>
      </c>
      <c r="D98" s="4" t="s">
        <v>81</v>
      </c>
      <c r="E98" s="4" t="s">
        <v>81</v>
      </c>
      <c r="F98" s="4" t="s">
        <v>81</v>
      </c>
      <c r="G98" s="4" t="s">
        <v>81</v>
      </c>
      <c r="H98" s="4" t="s">
        <v>86</v>
      </c>
      <c r="I98" s="4" t="s">
        <v>86</v>
      </c>
      <c r="J98" s="4" t="s">
        <v>86</v>
      </c>
      <c r="K98" s="4" t="s">
        <v>86</v>
      </c>
      <c r="L98" s="4" t="s">
        <v>86</v>
      </c>
      <c r="M98" s="4"/>
    </row>
    <row r="99" spans="2:13" ht="16.5" customHeight="1" x14ac:dyDescent="0.6">
      <c r="B99" s="112"/>
      <c r="C99" s="3" t="s">
        <v>25</v>
      </c>
      <c r="D99" s="4">
        <v>0</v>
      </c>
      <c r="E99" s="4">
        <v>0</v>
      </c>
      <c r="F99" s="4">
        <v>20</v>
      </c>
      <c r="G99" s="4">
        <v>12</v>
      </c>
      <c r="H99" s="4">
        <v>20</v>
      </c>
      <c r="I99" s="4">
        <v>20</v>
      </c>
      <c r="J99" s="4">
        <v>16</v>
      </c>
      <c r="K99" s="4">
        <v>20</v>
      </c>
      <c r="L99" s="4">
        <v>20</v>
      </c>
      <c r="M99" s="4"/>
    </row>
    <row r="100" spans="2:13" ht="16.5" customHeight="1" x14ac:dyDescent="0.6">
      <c r="B100" s="112"/>
      <c r="C100" s="3" t="s">
        <v>84</v>
      </c>
      <c r="D100" s="4">
        <v>0</v>
      </c>
      <c r="E100" s="4">
        <v>0</v>
      </c>
      <c r="F100" s="4">
        <v>31</v>
      </c>
      <c r="G100" s="4">
        <v>33</v>
      </c>
      <c r="H100" s="4">
        <v>31</v>
      </c>
      <c r="I100" s="4">
        <v>31</v>
      </c>
      <c r="J100" s="4">
        <v>0</v>
      </c>
      <c r="K100" s="4">
        <v>31</v>
      </c>
      <c r="L100" s="4">
        <v>0</v>
      </c>
      <c r="M100" s="4"/>
    </row>
    <row r="101" spans="2:13" ht="16.5" customHeight="1" x14ac:dyDescent="0.6">
      <c r="B101" s="112" t="s">
        <v>225</v>
      </c>
      <c r="C101" s="71" t="s">
        <v>26</v>
      </c>
      <c r="D101" s="4">
        <v>390</v>
      </c>
      <c r="E101" s="4">
        <v>390</v>
      </c>
      <c r="F101" s="4">
        <v>430</v>
      </c>
      <c r="G101" s="4">
        <v>500</v>
      </c>
      <c r="H101" s="4">
        <v>620</v>
      </c>
      <c r="I101" s="4">
        <v>620</v>
      </c>
      <c r="J101" s="4">
        <v>840</v>
      </c>
      <c r="K101" s="4">
        <v>840</v>
      </c>
      <c r="L101" s="4">
        <v>840</v>
      </c>
      <c r="M101" s="4" t="s">
        <v>413</v>
      </c>
    </row>
    <row r="102" spans="2:13" ht="16.5" customHeight="1" x14ac:dyDescent="0.6">
      <c r="B102" s="112"/>
      <c r="C102" s="3" t="s">
        <v>27</v>
      </c>
      <c r="D102" s="4">
        <v>1</v>
      </c>
      <c r="E102" s="4">
        <v>1</v>
      </c>
      <c r="F102" s="4">
        <v>1</v>
      </c>
      <c r="G102" s="4">
        <v>1</v>
      </c>
      <c r="H102" s="4">
        <v>1</v>
      </c>
      <c r="I102" s="4">
        <v>1</v>
      </c>
      <c r="J102" s="4">
        <v>1</v>
      </c>
      <c r="K102" s="4">
        <v>1</v>
      </c>
      <c r="L102" s="4">
        <v>1</v>
      </c>
      <c r="M102" s="4"/>
    </row>
    <row r="103" spans="2:13" ht="16.5" customHeight="1" x14ac:dyDescent="0.6">
      <c r="B103" s="112"/>
      <c r="C103" s="3" t="s">
        <v>28</v>
      </c>
      <c r="D103" s="4">
        <v>60</v>
      </c>
      <c r="E103" s="4">
        <v>60</v>
      </c>
      <c r="F103" s="4">
        <v>60</v>
      </c>
      <c r="G103" s="4">
        <v>60</v>
      </c>
      <c r="H103" s="4">
        <v>60</v>
      </c>
      <c r="I103" s="4">
        <v>60</v>
      </c>
      <c r="J103" s="4">
        <v>60</v>
      </c>
      <c r="K103" s="4">
        <v>60</v>
      </c>
      <c r="L103" s="4">
        <v>60</v>
      </c>
      <c r="M103" s="4"/>
    </row>
    <row r="104" spans="2:13" ht="16.8" customHeight="1" x14ac:dyDescent="0.6">
      <c r="B104" s="112" t="s">
        <v>226</v>
      </c>
      <c r="C104" s="3" t="s">
        <v>29</v>
      </c>
      <c r="D104" s="4">
        <v>57</v>
      </c>
      <c r="E104" s="4">
        <v>57</v>
      </c>
      <c r="F104" s="4">
        <v>50</v>
      </c>
      <c r="G104" s="4">
        <v>57</v>
      </c>
      <c r="H104" s="4">
        <v>57</v>
      </c>
      <c r="I104" s="4">
        <v>57</v>
      </c>
      <c r="J104" s="4">
        <v>57</v>
      </c>
      <c r="K104" s="4">
        <v>57</v>
      </c>
      <c r="L104" s="4">
        <v>57</v>
      </c>
      <c r="M104" s="4"/>
    </row>
    <row r="105" spans="2:13" ht="16.5" customHeight="1" x14ac:dyDescent="0.6">
      <c r="B105" s="112"/>
      <c r="C105" s="3" t="s">
        <v>30</v>
      </c>
      <c r="D105" s="4">
        <v>110</v>
      </c>
      <c r="E105" s="4">
        <v>110</v>
      </c>
      <c r="F105" s="4">
        <v>110</v>
      </c>
      <c r="G105" s="4">
        <v>110</v>
      </c>
      <c r="H105" s="4">
        <v>160</v>
      </c>
      <c r="I105" s="4">
        <v>100</v>
      </c>
      <c r="J105" s="4">
        <v>110</v>
      </c>
      <c r="K105" s="4">
        <v>110</v>
      </c>
      <c r="L105" s="4">
        <v>110</v>
      </c>
      <c r="M105" s="4"/>
    </row>
    <row r="106" spans="2:13" ht="16.5" customHeight="1" x14ac:dyDescent="0.6">
      <c r="B106" s="112"/>
      <c r="C106" s="3" t="s">
        <v>31</v>
      </c>
      <c r="D106" s="4">
        <v>15</v>
      </c>
      <c r="E106" s="4">
        <v>15</v>
      </c>
      <c r="F106" s="4">
        <v>15</v>
      </c>
      <c r="G106" s="4">
        <v>15</v>
      </c>
      <c r="H106" s="4">
        <v>15</v>
      </c>
      <c r="I106" s="4">
        <v>15</v>
      </c>
      <c r="J106" s="4">
        <v>15</v>
      </c>
      <c r="K106" s="4">
        <v>15</v>
      </c>
      <c r="L106" s="4">
        <v>15</v>
      </c>
      <c r="M106" s="4"/>
    </row>
    <row r="107" spans="2:13" ht="16.5" customHeight="1" x14ac:dyDescent="0.6">
      <c r="B107" s="112"/>
      <c r="C107" s="4" t="s">
        <v>38</v>
      </c>
      <c r="D107" s="4">
        <v>90</v>
      </c>
      <c r="E107" s="4">
        <v>90</v>
      </c>
      <c r="F107" s="4">
        <v>90</v>
      </c>
      <c r="G107" s="4">
        <v>90</v>
      </c>
      <c r="H107" s="4">
        <v>90</v>
      </c>
      <c r="I107" s="4">
        <v>90</v>
      </c>
      <c r="J107" s="4">
        <v>120</v>
      </c>
      <c r="K107" s="4">
        <v>120</v>
      </c>
      <c r="L107" s="4">
        <v>120</v>
      </c>
      <c r="M107" s="4"/>
    </row>
    <row r="108" spans="2:13" ht="16.5" customHeight="1" x14ac:dyDescent="0.6">
      <c r="B108" s="112"/>
      <c r="C108" s="3" t="s">
        <v>33</v>
      </c>
      <c r="D108" s="4">
        <v>90</v>
      </c>
      <c r="E108" s="4">
        <v>130</v>
      </c>
      <c r="F108" s="4">
        <v>130</v>
      </c>
      <c r="G108" s="4">
        <v>45</v>
      </c>
      <c r="H108" s="4">
        <v>60</v>
      </c>
      <c r="I108" s="4">
        <v>100</v>
      </c>
      <c r="J108" s="4">
        <v>145</v>
      </c>
      <c r="K108" s="4">
        <v>145</v>
      </c>
      <c r="L108" s="4">
        <v>250</v>
      </c>
      <c r="M108" s="4"/>
    </row>
    <row r="109" spans="2:13" ht="16.5" customHeight="1" x14ac:dyDescent="0.6">
      <c r="B109" s="112"/>
      <c r="C109" s="3" t="s">
        <v>34</v>
      </c>
      <c r="D109" s="4">
        <v>70</v>
      </c>
      <c r="E109" s="4">
        <v>95</v>
      </c>
      <c r="F109" s="4">
        <v>140</v>
      </c>
      <c r="G109" s="4">
        <v>160</v>
      </c>
      <c r="H109" s="4">
        <v>190</v>
      </c>
      <c r="I109" s="4">
        <v>100</v>
      </c>
      <c r="J109" s="4">
        <v>140</v>
      </c>
      <c r="K109" s="4">
        <v>260</v>
      </c>
      <c r="L109" s="4">
        <v>300</v>
      </c>
      <c r="M109" s="4"/>
    </row>
    <row r="110" spans="2:13" ht="16.8" customHeight="1" x14ac:dyDescent="0.6">
      <c r="B110" s="112"/>
      <c r="C110" s="3" t="s">
        <v>35</v>
      </c>
      <c r="D110" s="4">
        <v>200</v>
      </c>
      <c r="E110" s="4">
        <v>200</v>
      </c>
      <c r="F110" s="4">
        <v>200</v>
      </c>
      <c r="G110" s="4">
        <v>250</v>
      </c>
      <c r="H110" s="4">
        <v>250</v>
      </c>
      <c r="I110" s="4">
        <v>250</v>
      </c>
      <c r="J110" s="4">
        <v>250</v>
      </c>
      <c r="K110" s="4">
        <v>250</v>
      </c>
      <c r="L110" s="4">
        <v>300</v>
      </c>
      <c r="M110" s="4"/>
    </row>
    <row r="111" spans="2:13" x14ac:dyDescent="0.6">
      <c r="B111" s="112"/>
      <c r="C111" s="3" t="s">
        <v>36</v>
      </c>
      <c r="D111" s="4">
        <v>200</v>
      </c>
      <c r="E111" s="4">
        <v>200</v>
      </c>
      <c r="F111" s="4">
        <v>200</v>
      </c>
      <c r="G111" s="4">
        <v>250</v>
      </c>
      <c r="H111" s="4">
        <v>250</v>
      </c>
      <c r="I111" s="4">
        <v>250</v>
      </c>
      <c r="J111" s="4">
        <v>250</v>
      </c>
      <c r="K111" s="4">
        <v>250</v>
      </c>
      <c r="L111" s="4">
        <v>300</v>
      </c>
      <c r="M111" s="4"/>
    </row>
    <row r="112" spans="2:13" ht="16.5" customHeight="1" x14ac:dyDescent="0.6">
      <c r="B112" s="112"/>
      <c r="C112" s="3" t="s">
        <v>37</v>
      </c>
      <c r="D112" s="4">
        <v>110</v>
      </c>
      <c r="E112" s="4">
        <v>110</v>
      </c>
      <c r="F112" s="4">
        <v>110</v>
      </c>
      <c r="G112" s="4">
        <v>110</v>
      </c>
      <c r="H112" s="4">
        <v>110</v>
      </c>
      <c r="I112" s="4">
        <v>250</v>
      </c>
      <c r="J112" s="4">
        <v>250</v>
      </c>
      <c r="K112" s="4">
        <v>250</v>
      </c>
      <c r="L112" s="4">
        <v>300</v>
      </c>
      <c r="M112" s="4"/>
    </row>
    <row r="113" spans="2:13" ht="16.5" customHeight="1" x14ac:dyDescent="0.6">
      <c r="B113" s="112"/>
      <c r="C113" s="3" t="s">
        <v>652</v>
      </c>
      <c r="D113" s="80">
        <v>110</v>
      </c>
      <c r="E113" s="80">
        <v>110</v>
      </c>
      <c r="F113" s="80">
        <v>110</v>
      </c>
      <c r="G113" s="80">
        <v>110</v>
      </c>
      <c r="H113" s="80">
        <v>110</v>
      </c>
      <c r="I113" s="4">
        <v>110</v>
      </c>
      <c r="J113" s="4">
        <v>110</v>
      </c>
      <c r="K113" s="4">
        <v>110</v>
      </c>
      <c r="L113" s="4">
        <v>110</v>
      </c>
      <c r="M113" s="4"/>
    </row>
    <row r="114" spans="2:13" ht="16.5" customHeight="1" x14ac:dyDescent="0.6">
      <c r="B114" s="112"/>
      <c r="C114" s="3" t="s">
        <v>39</v>
      </c>
      <c r="D114" s="4">
        <v>5</v>
      </c>
      <c r="E114" s="4">
        <v>5</v>
      </c>
      <c r="F114" s="4">
        <v>5</v>
      </c>
      <c r="G114" s="4">
        <v>5</v>
      </c>
      <c r="H114" s="4">
        <v>5</v>
      </c>
      <c r="I114" s="4">
        <v>6</v>
      </c>
      <c r="J114" s="4">
        <v>6</v>
      </c>
      <c r="K114" s="4">
        <v>6</v>
      </c>
      <c r="L114" s="4">
        <v>6</v>
      </c>
      <c r="M114" s="4"/>
    </row>
    <row r="115" spans="2:13" ht="16.5" customHeight="1" x14ac:dyDescent="0.6">
      <c r="B115" s="112"/>
      <c r="C115" s="3" t="s">
        <v>40</v>
      </c>
      <c r="D115" s="4" t="s">
        <v>82</v>
      </c>
      <c r="E115" s="4" t="s">
        <v>82</v>
      </c>
      <c r="F115" s="4" t="s">
        <v>82</v>
      </c>
      <c r="G115" s="4" t="s">
        <v>82</v>
      </c>
      <c r="H115" s="4" t="s">
        <v>85</v>
      </c>
      <c r="I115" s="4" t="s">
        <v>85</v>
      </c>
      <c r="J115" s="4" t="s">
        <v>85</v>
      </c>
      <c r="K115" s="4" t="s">
        <v>85</v>
      </c>
      <c r="L115" s="4" t="s">
        <v>85</v>
      </c>
      <c r="M115" s="4"/>
    </row>
    <row r="116" spans="2:13" ht="16.5" customHeight="1" x14ac:dyDescent="0.6">
      <c r="B116" s="112"/>
      <c r="C116" s="3" t="s">
        <v>41</v>
      </c>
      <c r="D116" s="4">
        <v>15</v>
      </c>
      <c r="E116" s="4">
        <v>15</v>
      </c>
      <c r="F116" s="4">
        <v>15</v>
      </c>
      <c r="G116" s="4">
        <v>15</v>
      </c>
      <c r="H116" s="4">
        <v>15</v>
      </c>
      <c r="I116" s="4">
        <v>15</v>
      </c>
      <c r="J116" s="4">
        <v>15</v>
      </c>
      <c r="K116" s="4">
        <v>15</v>
      </c>
      <c r="L116" s="4">
        <v>15</v>
      </c>
      <c r="M116" s="4"/>
    </row>
    <row r="117" spans="2:13" ht="16.5" customHeight="1" x14ac:dyDescent="0.6">
      <c r="B117" s="118" t="s">
        <v>795</v>
      </c>
      <c r="C117" s="4" t="s">
        <v>46</v>
      </c>
      <c r="D117" s="80">
        <v>0</v>
      </c>
      <c r="E117" s="80">
        <v>0</v>
      </c>
      <c r="F117" s="80">
        <v>0</v>
      </c>
      <c r="G117" s="80">
        <v>0</v>
      </c>
      <c r="H117" s="4">
        <v>160</v>
      </c>
      <c r="I117" s="4">
        <f>2910-710-750-770-490</f>
        <v>190</v>
      </c>
      <c r="J117" s="4">
        <f>3191-702-829-860-520</f>
        <v>280</v>
      </c>
      <c r="K117" s="4">
        <f>3622-780-922-1000-700</f>
        <v>220</v>
      </c>
      <c r="L117" s="4">
        <f>3897-780-957-1150-880</f>
        <v>130</v>
      </c>
      <c r="M117" s="4"/>
    </row>
    <row r="118" spans="2:13" ht="16.5" customHeight="1" x14ac:dyDescent="0.6">
      <c r="B118" s="118"/>
      <c r="C118" s="4" t="s">
        <v>89</v>
      </c>
      <c r="D118" s="80">
        <v>0</v>
      </c>
      <c r="E118" s="80">
        <v>0</v>
      </c>
      <c r="F118" s="80">
        <v>0</v>
      </c>
      <c r="G118" s="80">
        <v>0</v>
      </c>
      <c r="H118" s="4">
        <v>160</v>
      </c>
      <c r="I118" s="4">
        <v>150</v>
      </c>
      <c r="J118" s="4">
        <v>120</v>
      </c>
      <c r="K118" s="4">
        <v>210</v>
      </c>
      <c r="L118" s="4">
        <v>125</v>
      </c>
      <c r="M118" s="4"/>
    </row>
    <row r="119" spans="2:13" ht="16.5" customHeight="1" x14ac:dyDescent="0.6">
      <c r="B119" s="118"/>
      <c r="C119" s="4" t="s">
        <v>90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4">
        <v>260</v>
      </c>
      <c r="J119" s="4">
        <v>205</v>
      </c>
      <c r="K119" s="4">
        <v>260</v>
      </c>
      <c r="L119" s="4">
        <v>260</v>
      </c>
      <c r="M119" s="4"/>
    </row>
    <row r="120" spans="2:13" ht="16.5" customHeight="1" x14ac:dyDescent="0.6">
      <c r="B120" s="118"/>
      <c r="C120" s="4" t="s">
        <v>91</v>
      </c>
      <c r="D120" s="80">
        <v>0</v>
      </c>
      <c r="E120" s="80">
        <v>0</v>
      </c>
      <c r="F120" s="80">
        <v>0</v>
      </c>
      <c r="G120" s="80">
        <v>0</v>
      </c>
      <c r="H120" s="80">
        <v>0</v>
      </c>
      <c r="I120" s="4">
        <v>0</v>
      </c>
      <c r="J120" s="4">
        <v>205</v>
      </c>
      <c r="K120" s="4">
        <v>0</v>
      </c>
      <c r="L120" s="4">
        <v>260</v>
      </c>
      <c r="M120" s="4"/>
    </row>
    <row r="121" spans="2:13" ht="16.5" customHeight="1" x14ac:dyDescent="0.6">
      <c r="B121" s="118"/>
      <c r="C121" s="3" t="s">
        <v>47</v>
      </c>
      <c r="D121" s="80">
        <v>0</v>
      </c>
      <c r="E121" s="80">
        <v>0</v>
      </c>
      <c r="F121" s="80">
        <v>0</v>
      </c>
      <c r="G121" s="80">
        <v>0</v>
      </c>
      <c r="H121" s="4">
        <v>1</v>
      </c>
      <c r="I121" s="4">
        <v>2</v>
      </c>
      <c r="J121" s="4">
        <v>3</v>
      </c>
      <c r="K121" s="4">
        <v>2</v>
      </c>
      <c r="L121" s="4">
        <v>3</v>
      </c>
      <c r="M121" s="4"/>
    </row>
    <row r="122" spans="2:13" ht="16.5" customHeight="1" x14ac:dyDescent="0.6">
      <c r="B122" s="118"/>
      <c r="C122" s="3" t="s">
        <v>48</v>
      </c>
      <c r="D122" s="80">
        <v>0</v>
      </c>
      <c r="E122" s="80">
        <v>0</v>
      </c>
      <c r="F122" s="80">
        <v>0</v>
      </c>
      <c r="G122" s="80">
        <v>0</v>
      </c>
      <c r="H122" s="4" t="s">
        <v>85</v>
      </c>
      <c r="I122" s="4" t="s">
        <v>85</v>
      </c>
      <c r="J122" s="4" t="s">
        <v>85</v>
      </c>
      <c r="K122" s="4" t="s">
        <v>85</v>
      </c>
      <c r="L122" s="4" t="s">
        <v>85</v>
      </c>
      <c r="M122" s="4"/>
    </row>
    <row r="123" spans="2:13" ht="16.5" customHeight="1" x14ac:dyDescent="0.6">
      <c r="B123" s="118"/>
      <c r="C123" s="3" t="s">
        <v>49</v>
      </c>
      <c r="D123" s="80">
        <v>0</v>
      </c>
      <c r="E123" s="80">
        <v>0</v>
      </c>
      <c r="F123" s="80">
        <v>0</v>
      </c>
      <c r="G123" s="80">
        <v>0</v>
      </c>
      <c r="H123" s="4">
        <v>10</v>
      </c>
      <c r="I123" s="4">
        <v>10</v>
      </c>
      <c r="J123" s="4">
        <v>10</v>
      </c>
      <c r="K123" s="4">
        <v>15</v>
      </c>
      <c r="L123" s="4">
        <v>10</v>
      </c>
      <c r="M123" s="4"/>
    </row>
    <row r="124" spans="2:13" ht="16.8" customHeight="1" x14ac:dyDescent="0.6">
      <c r="B124" s="118"/>
      <c r="C124" s="3" t="s">
        <v>50</v>
      </c>
      <c r="D124" s="80">
        <v>0</v>
      </c>
      <c r="E124" s="80">
        <v>0</v>
      </c>
      <c r="F124" s="80">
        <v>0</v>
      </c>
      <c r="G124" s="80">
        <v>0</v>
      </c>
      <c r="H124" s="4">
        <v>20</v>
      </c>
      <c r="I124" s="4">
        <v>20</v>
      </c>
      <c r="J124" s="4">
        <v>0</v>
      </c>
      <c r="K124" s="4">
        <v>20</v>
      </c>
      <c r="L124" s="4">
        <v>0</v>
      </c>
      <c r="M124" s="4"/>
    </row>
    <row r="125" spans="2:13" x14ac:dyDescent="0.6">
      <c r="B125" s="118" t="s">
        <v>228</v>
      </c>
      <c r="C125" s="3" t="s">
        <v>53</v>
      </c>
      <c r="D125" s="80">
        <v>0</v>
      </c>
      <c r="E125" s="80">
        <v>0</v>
      </c>
      <c r="F125" s="80">
        <v>0</v>
      </c>
      <c r="G125" s="4">
        <v>845</v>
      </c>
      <c r="H125" s="4">
        <v>960</v>
      </c>
      <c r="I125" s="4">
        <v>1075</v>
      </c>
      <c r="J125" s="4">
        <v>1235</v>
      </c>
      <c r="K125" s="4">
        <v>1437</v>
      </c>
      <c r="L125" s="4">
        <v>1600</v>
      </c>
      <c r="M125" s="4"/>
    </row>
    <row r="126" spans="2:13" ht="16.5" customHeight="1" x14ac:dyDescent="0.6">
      <c r="B126" s="118"/>
      <c r="C126" s="3" t="s">
        <v>54</v>
      </c>
      <c r="D126" s="80">
        <v>0</v>
      </c>
      <c r="E126" s="80">
        <v>0</v>
      </c>
      <c r="F126" s="80">
        <v>0</v>
      </c>
      <c r="G126" s="4">
        <v>95</v>
      </c>
      <c r="H126" s="4">
        <v>90</v>
      </c>
      <c r="I126" s="4">
        <v>105</v>
      </c>
      <c r="J126" s="4">
        <v>120</v>
      </c>
      <c r="K126" s="4">
        <v>120</v>
      </c>
      <c r="L126" s="4">
        <v>120</v>
      </c>
      <c r="M126" s="4"/>
    </row>
    <row r="127" spans="2:13" ht="16.5" customHeight="1" x14ac:dyDescent="0.6">
      <c r="B127" s="118"/>
      <c r="C127" s="3" t="s">
        <v>55</v>
      </c>
      <c r="D127" s="80">
        <v>0</v>
      </c>
      <c r="E127" s="80">
        <v>0</v>
      </c>
      <c r="F127" s="80">
        <v>0</v>
      </c>
      <c r="G127" s="2">
        <v>1</v>
      </c>
      <c r="H127" s="4">
        <v>1</v>
      </c>
      <c r="I127" s="4">
        <v>1</v>
      </c>
      <c r="J127" s="4">
        <v>1</v>
      </c>
      <c r="K127" s="4">
        <v>1</v>
      </c>
      <c r="L127" s="4">
        <v>1</v>
      </c>
      <c r="M127" s="4"/>
    </row>
    <row r="128" spans="2:13" ht="16.5" customHeight="1" x14ac:dyDescent="0.6">
      <c r="B128" s="118"/>
      <c r="C128" s="3" t="s">
        <v>56</v>
      </c>
      <c r="D128" s="80">
        <v>0</v>
      </c>
      <c r="E128" s="80">
        <v>0</v>
      </c>
      <c r="F128" s="80">
        <v>0</v>
      </c>
      <c r="G128" s="4" t="s">
        <v>85</v>
      </c>
      <c r="H128" s="4" t="s">
        <v>85</v>
      </c>
      <c r="I128" s="4">
        <v>5</v>
      </c>
      <c r="J128" s="4" t="s">
        <v>85</v>
      </c>
      <c r="K128" s="4" t="s">
        <v>85</v>
      </c>
      <c r="L128" s="4" t="s">
        <v>85</v>
      </c>
      <c r="M128" s="4"/>
    </row>
    <row r="129" spans="2:13" ht="16.5" customHeight="1" x14ac:dyDescent="0.6">
      <c r="B129" s="118"/>
      <c r="C129" s="3" t="s">
        <v>57</v>
      </c>
      <c r="D129" s="80">
        <v>0</v>
      </c>
      <c r="E129" s="80">
        <v>0</v>
      </c>
      <c r="F129" s="80">
        <v>0</v>
      </c>
      <c r="G129" s="4">
        <v>10</v>
      </c>
      <c r="H129" s="4">
        <v>10</v>
      </c>
      <c r="I129" s="4">
        <v>10</v>
      </c>
      <c r="J129" s="4">
        <v>10</v>
      </c>
      <c r="K129" s="4">
        <v>10</v>
      </c>
      <c r="L129" s="4">
        <v>10</v>
      </c>
      <c r="M129" s="4"/>
    </row>
    <row r="130" spans="2:13" ht="16.5" customHeight="1" x14ac:dyDescent="0.6">
      <c r="B130" s="118"/>
      <c r="C130" s="3" t="s">
        <v>58</v>
      </c>
      <c r="D130" s="80">
        <v>0</v>
      </c>
      <c r="E130" s="80">
        <v>0</v>
      </c>
      <c r="F130" s="80">
        <v>0</v>
      </c>
      <c r="G130" s="4">
        <v>20</v>
      </c>
      <c r="H130" s="4">
        <v>20</v>
      </c>
      <c r="I130" s="4">
        <v>20</v>
      </c>
      <c r="J130" s="4">
        <v>0</v>
      </c>
      <c r="K130" s="4">
        <v>20</v>
      </c>
      <c r="L130" s="4">
        <v>0</v>
      </c>
      <c r="M130" s="4"/>
    </row>
    <row r="131" spans="2:13" ht="16.8" customHeight="1" x14ac:dyDescent="0.6">
      <c r="B131" s="118" t="s">
        <v>228</v>
      </c>
      <c r="C131" s="3" t="s">
        <v>59</v>
      </c>
      <c r="D131" s="4">
        <v>360</v>
      </c>
      <c r="E131" s="4">
        <v>340</v>
      </c>
      <c r="F131" s="4">
        <v>335</v>
      </c>
      <c r="G131" s="4">
        <v>355</v>
      </c>
      <c r="H131" s="4">
        <v>400</v>
      </c>
      <c r="I131" s="4">
        <f>440+35</f>
        <v>475</v>
      </c>
      <c r="J131" s="4">
        <v>490</v>
      </c>
      <c r="K131" s="4">
        <v>485</v>
      </c>
      <c r="L131" s="4">
        <v>575</v>
      </c>
      <c r="M131" s="4"/>
    </row>
    <row r="132" spans="2:13" ht="16.5" customHeight="1" x14ac:dyDescent="0.6">
      <c r="B132" s="118"/>
      <c r="C132" s="3" t="s">
        <v>60</v>
      </c>
      <c r="D132" s="4">
        <v>360</v>
      </c>
      <c r="E132" s="4">
        <v>340</v>
      </c>
      <c r="F132" s="4">
        <v>335</v>
      </c>
      <c r="G132" s="4">
        <v>355</v>
      </c>
      <c r="H132" s="4">
        <v>320</v>
      </c>
      <c r="I132" s="4">
        <v>440</v>
      </c>
      <c r="J132" s="4">
        <v>490</v>
      </c>
      <c r="K132" s="4">
        <v>485</v>
      </c>
      <c r="L132" s="4">
        <v>575</v>
      </c>
      <c r="M132" s="4"/>
    </row>
    <row r="133" spans="2:13" ht="16.5" customHeight="1" x14ac:dyDescent="0.6">
      <c r="B133" s="118"/>
      <c r="C133" s="3" t="s">
        <v>97</v>
      </c>
      <c r="D133" s="4">
        <v>0</v>
      </c>
      <c r="E133" s="4">
        <v>340</v>
      </c>
      <c r="F133" s="4">
        <v>0</v>
      </c>
      <c r="G133" s="4">
        <v>0</v>
      </c>
      <c r="H133" s="4">
        <v>320</v>
      </c>
      <c r="I133" s="4">
        <v>440</v>
      </c>
      <c r="J133" s="4">
        <v>490</v>
      </c>
      <c r="K133" s="4">
        <v>485</v>
      </c>
      <c r="L133" s="4">
        <v>575</v>
      </c>
      <c r="M133" s="4"/>
    </row>
    <row r="134" spans="2:13" ht="16.5" customHeight="1" x14ac:dyDescent="0.6">
      <c r="B134" s="118"/>
      <c r="C134" s="3" t="s">
        <v>98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490</v>
      </c>
      <c r="K134" s="4">
        <v>485</v>
      </c>
      <c r="L134" s="4">
        <v>575</v>
      </c>
      <c r="M134" s="4"/>
    </row>
    <row r="135" spans="2:13" ht="16.5" customHeight="1" x14ac:dyDescent="0.6">
      <c r="B135" s="118"/>
      <c r="C135" s="3" t="s">
        <v>99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775</v>
      </c>
      <c r="K135" s="4">
        <v>485</v>
      </c>
      <c r="L135" s="4">
        <v>775</v>
      </c>
      <c r="M135" s="4"/>
    </row>
    <row r="136" spans="2:13" ht="16.5" customHeight="1" x14ac:dyDescent="0.6">
      <c r="B136" s="118"/>
      <c r="C136" s="3" t="s">
        <v>61</v>
      </c>
      <c r="D136" s="4">
        <v>300</v>
      </c>
      <c r="E136" s="4">
        <v>175</v>
      </c>
      <c r="F136" s="4">
        <v>300</v>
      </c>
      <c r="G136" s="4">
        <v>300</v>
      </c>
      <c r="H136" s="4">
        <v>280</v>
      </c>
      <c r="I136" s="4">
        <v>350</v>
      </c>
      <c r="J136" s="4">
        <v>300</v>
      </c>
      <c r="K136" s="4">
        <v>300</v>
      </c>
      <c r="L136" s="4">
        <v>300</v>
      </c>
      <c r="M136" s="4"/>
    </row>
    <row r="137" spans="2:13" ht="16.8" customHeight="1" x14ac:dyDescent="0.6">
      <c r="B137" s="118"/>
      <c r="C137" s="4" t="s">
        <v>62</v>
      </c>
      <c r="D137" s="4">
        <f>2011-1035</f>
        <v>976</v>
      </c>
      <c r="E137" s="4">
        <v>175</v>
      </c>
      <c r="F137" s="4">
        <v>966</v>
      </c>
      <c r="G137" s="4">
        <v>968</v>
      </c>
      <c r="H137" s="4">
        <v>280</v>
      </c>
      <c r="I137" s="4">
        <v>350</v>
      </c>
      <c r="J137" s="4">
        <v>300</v>
      </c>
      <c r="K137" s="4">
        <v>300</v>
      </c>
      <c r="L137" s="4">
        <v>300</v>
      </c>
      <c r="M137" s="4"/>
    </row>
    <row r="138" spans="2:13" ht="16.5" customHeight="1" x14ac:dyDescent="0.6">
      <c r="B138" s="118"/>
      <c r="C138" s="4" t="s">
        <v>63</v>
      </c>
      <c r="D138" s="4">
        <v>0</v>
      </c>
      <c r="E138" s="4">
        <v>968</v>
      </c>
      <c r="F138" s="4">
        <v>0</v>
      </c>
      <c r="G138" s="4">
        <v>0</v>
      </c>
      <c r="H138" s="4">
        <v>1168</v>
      </c>
      <c r="I138" s="4">
        <v>1042</v>
      </c>
      <c r="J138" s="4">
        <v>300</v>
      </c>
      <c r="K138" s="4">
        <v>300</v>
      </c>
      <c r="L138" s="4">
        <v>300</v>
      </c>
      <c r="M138" s="4"/>
    </row>
    <row r="139" spans="2:13" ht="16.5" customHeight="1" x14ac:dyDescent="0.6">
      <c r="B139" s="118"/>
      <c r="C139" s="4" t="s">
        <v>94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60</v>
      </c>
      <c r="K139" s="4">
        <v>300</v>
      </c>
      <c r="L139" s="4">
        <v>60</v>
      </c>
      <c r="M139" s="4"/>
    </row>
    <row r="140" spans="2:13" ht="16.5" customHeight="1" x14ac:dyDescent="0.6">
      <c r="B140" s="118"/>
      <c r="C140" s="4" t="s">
        <v>95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906</v>
      </c>
      <c r="K140" s="4">
        <v>962</v>
      </c>
      <c r="L140" s="4">
        <v>1107</v>
      </c>
      <c r="M140" s="4"/>
    </row>
    <row r="141" spans="2:13" ht="16.5" customHeight="1" x14ac:dyDescent="0.6">
      <c r="B141" s="118"/>
      <c r="C141" s="4" t="s">
        <v>64</v>
      </c>
      <c r="D141" s="4">
        <v>2</v>
      </c>
      <c r="E141" s="4">
        <v>2</v>
      </c>
      <c r="F141" s="4">
        <v>2</v>
      </c>
      <c r="G141" s="4">
        <v>2</v>
      </c>
      <c r="H141" s="4">
        <v>3</v>
      </c>
      <c r="I141" s="4">
        <v>3</v>
      </c>
      <c r="J141" s="4">
        <v>5</v>
      </c>
      <c r="K141" s="4">
        <v>5</v>
      </c>
      <c r="L141" s="4">
        <v>5</v>
      </c>
      <c r="M141" s="4"/>
    </row>
    <row r="142" spans="2:13" ht="16.5" customHeight="1" x14ac:dyDescent="0.6">
      <c r="B142" s="118"/>
      <c r="C142" s="4" t="s">
        <v>65</v>
      </c>
      <c r="D142" s="4" t="s">
        <v>82</v>
      </c>
      <c r="E142" s="4" t="s">
        <v>82</v>
      </c>
      <c r="F142" s="4" t="s">
        <v>82</v>
      </c>
      <c r="G142" s="4" t="s">
        <v>85</v>
      </c>
      <c r="H142" s="4" t="s">
        <v>85</v>
      </c>
      <c r="I142" s="4" t="s">
        <v>85</v>
      </c>
      <c r="J142" s="4" t="s">
        <v>85</v>
      </c>
      <c r="K142" s="4" t="s">
        <v>85</v>
      </c>
      <c r="L142" s="4" t="s">
        <v>85</v>
      </c>
      <c r="M142" s="4"/>
    </row>
    <row r="143" spans="2:13" ht="16.5" customHeight="1" x14ac:dyDescent="0.6">
      <c r="B143" s="118"/>
      <c r="C143" s="4" t="s">
        <v>66</v>
      </c>
      <c r="D143" s="4">
        <v>10</v>
      </c>
      <c r="E143" s="4">
        <v>10</v>
      </c>
      <c r="F143" s="4">
        <v>10</v>
      </c>
      <c r="G143" s="4">
        <v>10</v>
      </c>
      <c r="H143" s="4">
        <v>10</v>
      </c>
      <c r="I143" s="4">
        <v>10</v>
      </c>
      <c r="J143" s="4">
        <v>10</v>
      </c>
      <c r="K143" s="4">
        <v>10</v>
      </c>
      <c r="L143" s="4">
        <v>10</v>
      </c>
      <c r="M143" s="4"/>
    </row>
    <row r="144" spans="2:13" ht="16.5" customHeight="1" x14ac:dyDescent="0.6">
      <c r="B144" s="118"/>
      <c r="C144" s="4" t="s">
        <v>67</v>
      </c>
      <c r="D144" s="4">
        <v>17</v>
      </c>
      <c r="E144" s="4">
        <v>20</v>
      </c>
      <c r="F144" s="4">
        <v>20</v>
      </c>
      <c r="G144" s="4">
        <v>20</v>
      </c>
      <c r="H144" s="4">
        <v>20</v>
      </c>
      <c r="I144" s="4">
        <v>20</v>
      </c>
      <c r="J144" s="4">
        <v>0</v>
      </c>
      <c r="K144" s="4">
        <v>20</v>
      </c>
      <c r="L144" s="4">
        <v>0</v>
      </c>
      <c r="M144" s="4"/>
    </row>
    <row r="145" spans="2:13" ht="16.8" customHeight="1" x14ac:dyDescent="0.6">
      <c r="B145" s="112" t="s">
        <v>227</v>
      </c>
      <c r="C145" s="4" t="s">
        <v>70</v>
      </c>
      <c r="D145" s="4">
        <v>960</v>
      </c>
      <c r="E145" s="4">
        <v>900</v>
      </c>
      <c r="F145" s="4">
        <v>950</v>
      </c>
      <c r="G145" s="4">
        <v>1058</v>
      </c>
      <c r="H145" s="4">
        <v>1195</v>
      </c>
      <c r="I145" s="4">
        <v>1250</v>
      </c>
      <c r="J145" s="4">
        <v>1260</v>
      </c>
      <c r="K145" s="4">
        <v>1465</v>
      </c>
      <c r="L145" s="4">
        <v>1560</v>
      </c>
      <c r="M145" s="4"/>
    </row>
    <row r="146" spans="2:13" x14ac:dyDescent="0.6">
      <c r="B146" s="112"/>
      <c r="C146" s="4" t="s">
        <v>71</v>
      </c>
      <c r="D146" s="4">
        <v>120</v>
      </c>
      <c r="E146" s="4">
        <v>120</v>
      </c>
      <c r="F146" s="4">
        <v>120</v>
      </c>
      <c r="G146" s="4">
        <v>120</v>
      </c>
      <c r="H146" s="4">
        <v>120</v>
      </c>
      <c r="I146" s="4">
        <v>120</v>
      </c>
      <c r="J146" s="4">
        <v>120</v>
      </c>
      <c r="K146" s="4">
        <v>120</v>
      </c>
      <c r="L146" s="4">
        <v>120</v>
      </c>
      <c r="M146" s="4"/>
    </row>
    <row r="147" spans="2:13" x14ac:dyDescent="0.6">
      <c r="B147" s="112"/>
      <c r="C147" s="4" t="s">
        <v>72</v>
      </c>
      <c r="D147" s="4">
        <v>55</v>
      </c>
      <c r="E147" s="4">
        <v>55</v>
      </c>
      <c r="F147" s="4">
        <v>55</v>
      </c>
      <c r="G147" s="4">
        <v>55</v>
      </c>
      <c r="H147" s="4">
        <v>55</v>
      </c>
      <c r="I147" s="4">
        <v>55</v>
      </c>
      <c r="J147" s="4">
        <v>55</v>
      </c>
      <c r="K147" s="4">
        <v>55</v>
      </c>
      <c r="L147" s="4">
        <v>55</v>
      </c>
      <c r="M147" s="4"/>
    </row>
    <row r="148" spans="2:13" x14ac:dyDescent="0.6">
      <c r="B148" s="112"/>
      <c r="C148" s="4" t="s">
        <v>73</v>
      </c>
      <c r="D148" s="2">
        <f>1059-165-313</f>
        <v>581</v>
      </c>
      <c r="E148" s="4">
        <f>1126-230-355</f>
        <v>541</v>
      </c>
      <c r="F148" s="4">
        <f>1210-205-395</f>
        <v>610</v>
      </c>
      <c r="G148" s="4">
        <f>1315-435-175</f>
        <v>705</v>
      </c>
      <c r="H148" s="4">
        <f>1480-530-175</f>
        <v>775</v>
      </c>
      <c r="I148" s="4">
        <f>1680-610-175</f>
        <v>895</v>
      </c>
      <c r="J148" s="4">
        <f>1985-175-670</f>
        <v>1140</v>
      </c>
      <c r="K148" s="4">
        <f>2113-175-734</f>
        <v>1204</v>
      </c>
      <c r="L148" s="4">
        <f>2160-825-175</f>
        <v>1160</v>
      </c>
      <c r="M148" s="4"/>
    </row>
    <row r="149" spans="2:13" x14ac:dyDescent="0.6">
      <c r="B149" s="112"/>
      <c r="C149" s="4" t="s">
        <v>74</v>
      </c>
      <c r="D149" s="4">
        <v>4</v>
      </c>
      <c r="E149" s="4">
        <v>4</v>
      </c>
      <c r="F149" s="4">
        <v>4</v>
      </c>
      <c r="G149" s="4">
        <v>4</v>
      </c>
      <c r="H149" s="4">
        <v>4</v>
      </c>
      <c r="I149" s="4">
        <v>4</v>
      </c>
      <c r="J149" s="4">
        <v>4</v>
      </c>
      <c r="K149" s="4">
        <v>4</v>
      </c>
      <c r="L149" s="4">
        <v>4</v>
      </c>
      <c r="M149" s="4"/>
    </row>
    <row r="150" spans="2:13" x14ac:dyDescent="0.6">
      <c r="B150" s="112"/>
      <c r="C150" s="4" t="s">
        <v>75</v>
      </c>
      <c r="D150" s="4" t="s">
        <v>81</v>
      </c>
      <c r="E150" s="4" t="s">
        <v>81</v>
      </c>
      <c r="F150" s="4" t="s">
        <v>81</v>
      </c>
      <c r="G150" s="4" t="s">
        <v>86</v>
      </c>
      <c r="H150" s="4" t="s">
        <v>86</v>
      </c>
      <c r="I150" s="4" t="s">
        <v>86</v>
      </c>
      <c r="J150" s="4" t="s">
        <v>86</v>
      </c>
      <c r="K150" s="4" t="s">
        <v>86</v>
      </c>
      <c r="L150" s="4" t="s">
        <v>86</v>
      </c>
      <c r="M150" s="4"/>
    </row>
    <row r="151" spans="2:13" x14ac:dyDescent="0.6">
      <c r="B151" s="112"/>
      <c r="C151" s="4" t="s">
        <v>76</v>
      </c>
      <c r="D151" s="4">
        <v>16</v>
      </c>
      <c r="E151" s="4">
        <v>16</v>
      </c>
      <c r="F151" s="4">
        <v>16</v>
      </c>
      <c r="G151" s="4">
        <v>16</v>
      </c>
      <c r="H151" s="4">
        <v>16</v>
      </c>
      <c r="I151" s="4">
        <v>16</v>
      </c>
      <c r="J151" s="4">
        <v>16</v>
      </c>
      <c r="K151" s="4">
        <v>16</v>
      </c>
      <c r="L151" s="4">
        <v>16</v>
      </c>
      <c r="M151" s="4"/>
    </row>
    <row r="152" spans="2:13" x14ac:dyDescent="0.6">
      <c r="B152" s="118" t="s">
        <v>230</v>
      </c>
      <c r="C152" s="4" t="s">
        <v>77</v>
      </c>
      <c r="D152" s="4">
        <v>523</v>
      </c>
      <c r="E152" s="4">
        <v>560</v>
      </c>
      <c r="F152" s="4">
        <v>607</v>
      </c>
      <c r="G152" s="4">
        <v>663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/>
    </row>
    <row r="153" spans="2:13" x14ac:dyDescent="0.6">
      <c r="B153" s="118"/>
      <c r="C153" s="4" t="s">
        <v>78</v>
      </c>
      <c r="D153" s="4">
        <v>250</v>
      </c>
      <c r="E153" s="4">
        <v>290</v>
      </c>
      <c r="F153" s="4">
        <v>305</v>
      </c>
      <c r="G153" s="4">
        <v>330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/>
    </row>
    <row r="154" spans="2:13" x14ac:dyDescent="0.6">
      <c r="B154" s="118"/>
      <c r="C154" s="4" t="s">
        <v>79</v>
      </c>
      <c r="D154" s="4">
        <v>1</v>
      </c>
      <c r="E154" s="4">
        <v>1</v>
      </c>
      <c r="F154" s="4">
        <v>1</v>
      </c>
      <c r="G154" s="4">
        <v>1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/>
    </row>
    <row r="155" spans="2:13" x14ac:dyDescent="0.6">
      <c r="B155" s="118"/>
      <c r="C155" s="4" t="s">
        <v>80</v>
      </c>
      <c r="D155" s="4">
        <v>110</v>
      </c>
      <c r="E155" s="4">
        <v>110</v>
      </c>
      <c r="F155" s="4">
        <v>110</v>
      </c>
      <c r="G155" s="4">
        <v>110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/>
    </row>
    <row r="156" spans="2:13" x14ac:dyDescent="0.6">
      <c r="B156" s="112" t="s">
        <v>229</v>
      </c>
      <c r="C156" s="3" t="s">
        <v>42</v>
      </c>
      <c r="D156" s="4">
        <v>60</v>
      </c>
      <c r="E156" s="4">
        <v>80</v>
      </c>
      <c r="F156" s="4">
        <v>85</v>
      </c>
      <c r="G156" s="4">
        <v>90</v>
      </c>
      <c r="H156" s="4">
        <v>100</v>
      </c>
      <c r="I156" s="4">
        <v>120</v>
      </c>
      <c r="J156" s="4">
        <v>120</v>
      </c>
      <c r="K156" s="4">
        <v>130</v>
      </c>
      <c r="L156" s="4">
        <v>140</v>
      </c>
      <c r="M156" s="4"/>
    </row>
    <row r="157" spans="2:13" x14ac:dyDescent="0.6">
      <c r="B157" s="112"/>
      <c r="C157" s="4" t="s">
        <v>43</v>
      </c>
      <c r="D157" s="4">
        <v>50</v>
      </c>
      <c r="E157" s="4">
        <v>60</v>
      </c>
      <c r="F157" s="4">
        <v>60</v>
      </c>
      <c r="G157" s="4">
        <v>80</v>
      </c>
      <c r="H157" s="4">
        <v>75</v>
      </c>
      <c r="I157" s="4">
        <v>80</v>
      </c>
      <c r="J157" s="4">
        <v>85</v>
      </c>
      <c r="K157" s="4">
        <v>85</v>
      </c>
      <c r="L157" s="4">
        <v>85</v>
      </c>
      <c r="M157" s="4"/>
    </row>
    <row r="158" spans="2:13" x14ac:dyDescent="0.6">
      <c r="B158" s="112"/>
      <c r="C158" s="4" t="s">
        <v>44</v>
      </c>
      <c r="D158" s="4">
        <v>1</v>
      </c>
      <c r="E158" s="4">
        <v>4</v>
      </c>
      <c r="F158" s="4">
        <v>4</v>
      </c>
      <c r="G158" s="4">
        <v>4</v>
      </c>
      <c r="H158" s="4">
        <v>4</v>
      </c>
      <c r="I158" s="4">
        <v>4</v>
      </c>
      <c r="J158" s="4">
        <v>4</v>
      </c>
      <c r="K158" s="4">
        <v>4</v>
      </c>
      <c r="L158" s="4">
        <v>4</v>
      </c>
      <c r="M158" s="4"/>
    </row>
    <row r="159" spans="2:13" x14ac:dyDescent="0.6">
      <c r="B159" s="112"/>
      <c r="C159" s="4" t="s">
        <v>45</v>
      </c>
      <c r="D159" s="4">
        <v>40</v>
      </c>
      <c r="E159" s="4">
        <v>50</v>
      </c>
      <c r="F159" s="4">
        <v>50</v>
      </c>
      <c r="G159" s="4">
        <v>50</v>
      </c>
      <c r="H159" s="4">
        <v>50</v>
      </c>
      <c r="I159" s="4">
        <v>60</v>
      </c>
      <c r="J159" s="4">
        <v>75</v>
      </c>
      <c r="K159" s="4">
        <v>75</v>
      </c>
      <c r="L159" s="4">
        <v>75</v>
      </c>
      <c r="M159" s="4"/>
    </row>
    <row r="160" spans="2:13" x14ac:dyDescent="0.6">
      <c r="B160" s="112"/>
      <c r="C160" s="3" t="s">
        <v>51</v>
      </c>
      <c r="D160" s="4">
        <v>50</v>
      </c>
      <c r="E160" s="4">
        <v>60</v>
      </c>
      <c r="F160" s="4">
        <v>60</v>
      </c>
      <c r="G160" s="4">
        <f>1335-90-1165</f>
        <v>80</v>
      </c>
      <c r="H160" s="4">
        <v>75</v>
      </c>
      <c r="I160" s="4">
        <v>80</v>
      </c>
      <c r="J160" s="4">
        <v>85</v>
      </c>
      <c r="K160" s="4">
        <v>85</v>
      </c>
      <c r="L160" s="4">
        <v>85</v>
      </c>
      <c r="M160" s="4"/>
    </row>
    <row r="161" spans="2:13" x14ac:dyDescent="0.6">
      <c r="B161" s="112"/>
      <c r="C161" s="3" t="s">
        <v>52</v>
      </c>
      <c r="D161" s="4">
        <f>1056-60-915</f>
        <v>81</v>
      </c>
      <c r="E161" s="4">
        <f>1136-80-975</f>
        <v>81</v>
      </c>
      <c r="F161" s="4">
        <f>1216-85-1050</f>
        <v>81</v>
      </c>
      <c r="G161" s="4">
        <v>80</v>
      </c>
      <c r="H161" s="4">
        <v>110</v>
      </c>
      <c r="I161" s="4">
        <v>120</v>
      </c>
      <c r="J161" s="4">
        <v>120</v>
      </c>
      <c r="K161" s="4">
        <v>131</v>
      </c>
      <c r="L161" s="4">
        <v>130</v>
      </c>
      <c r="M161" s="4"/>
    </row>
    <row r="162" spans="2:13" x14ac:dyDescent="0.6">
      <c r="B162" s="112"/>
      <c r="C162" s="4" t="s">
        <v>93</v>
      </c>
      <c r="D162" s="4">
        <v>100</v>
      </c>
      <c r="E162" s="4">
        <v>100</v>
      </c>
      <c r="F162" s="4">
        <v>100</v>
      </c>
      <c r="G162" s="4">
        <v>100</v>
      </c>
      <c r="H162" s="4">
        <v>125</v>
      </c>
      <c r="I162" s="4">
        <v>125</v>
      </c>
      <c r="J162" s="4">
        <v>125</v>
      </c>
      <c r="K162" s="4">
        <v>125</v>
      </c>
      <c r="L162" s="4">
        <v>125</v>
      </c>
      <c r="M162" s="4"/>
    </row>
    <row r="163" spans="2:13" x14ac:dyDescent="0.6">
      <c r="B163" s="112"/>
      <c r="C163" s="4" t="s">
        <v>92</v>
      </c>
      <c r="D163" s="72">
        <v>0</v>
      </c>
      <c r="E163" s="72">
        <v>0</v>
      </c>
      <c r="F163" s="72">
        <v>0</v>
      </c>
      <c r="G163" s="72">
        <v>0</v>
      </c>
      <c r="H163" s="72">
        <v>0</v>
      </c>
      <c r="I163" s="72">
        <v>0</v>
      </c>
      <c r="J163" s="4">
        <v>160</v>
      </c>
      <c r="K163" s="4">
        <v>160</v>
      </c>
      <c r="L163" s="4">
        <v>160</v>
      </c>
      <c r="M163" s="4"/>
    </row>
    <row r="164" spans="2:13" x14ac:dyDescent="0.6">
      <c r="B164" s="112"/>
      <c r="C164" s="4" t="s">
        <v>68</v>
      </c>
      <c r="D164" s="4">
        <f>(1059)-938-60</f>
        <v>61</v>
      </c>
      <c r="E164" s="4">
        <v>61</v>
      </c>
      <c r="F164" s="4">
        <v>60</v>
      </c>
      <c r="G164" s="4">
        <f>1315-90-1135</f>
        <v>90</v>
      </c>
      <c r="H164" s="4">
        <v>140</v>
      </c>
      <c r="I164" s="4">
        <v>120</v>
      </c>
      <c r="J164" s="4">
        <v>125</v>
      </c>
      <c r="K164" s="4">
        <v>130</v>
      </c>
      <c r="L164" s="4">
        <v>140</v>
      </c>
      <c r="M164" s="4"/>
    </row>
    <row r="165" spans="2:13" x14ac:dyDescent="0.6">
      <c r="B165" s="112"/>
      <c r="C165" s="73" t="s">
        <v>69</v>
      </c>
      <c r="D165" s="4">
        <v>938</v>
      </c>
      <c r="E165" s="4">
        <v>1005</v>
      </c>
      <c r="F165" s="4">
        <v>1090</v>
      </c>
      <c r="G165" s="4">
        <v>1135</v>
      </c>
      <c r="H165" s="4">
        <v>1230</v>
      </c>
      <c r="I165" s="4">
        <v>1440</v>
      </c>
      <c r="J165" s="4">
        <f>1985-125-130</f>
        <v>1730</v>
      </c>
      <c r="K165" s="4">
        <f>2113-130-100</f>
        <v>1883</v>
      </c>
      <c r="L165" s="4">
        <v>2160</v>
      </c>
      <c r="M165" s="4"/>
    </row>
    <row r="166" spans="2:13" ht="16.5" customHeight="1" x14ac:dyDescent="0.6">
      <c r="B166" s="1"/>
      <c r="C166" s="1"/>
    </row>
    <row r="167" spans="2:13" x14ac:dyDescent="0.6">
      <c r="B167" s="1"/>
      <c r="C167" s="1"/>
    </row>
    <row r="168" spans="2:13" x14ac:dyDescent="0.6">
      <c r="B168" s="1"/>
      <c r="C168" s="1"/>
    </row>
    <row r="169" spans="2:13" x14ac:dyDescent="0.6">
      <c r="B169" s="1"/>
      <c r="C169" s="1"/>
    </row>
    <row r="170" spans="2:13" x14ac:dyDescent="0.6">
      <c r="B170" s="1"/>
      <c r="C170" s="1"/>
    </row>
    <row r="171" spans="2:13" x14ac:dyDescent="0.6">
      <c r="B171" s="1"/>
      <c r="C171" s="1"/>
    </row>
    <row r="172" spans="2:13" ht="15.6" thickBot="1" x14ac:dyDescent="0.65">
      <c r="B172" s="1"/>
      <c r="C172" s="1"/>
    </row>
    <row r="173" spans="2:13" ht="26.1" thickBot="1" x14ac:dyDescent="0.65">
      <c r="B173" s="131" t="s">
        <v>3</v>
      </c>
      <c r="C173" s="132"/>
      <c r="D173" s="132"/>
      <c r="E173" s="132"/>
      <c r="F173" s="132"/>
      <c r="G173" s="132"/>
      <c r="H173" s="132"/>
      <c r="I173" s="132"/>
      <c r="J173" s="132"/>
      <c r="K173" s="132"/>
      <c r="L173" s="132"/>
      <c r="M173" s="133"/>
    </row>
    <row r="174" spans="2:13" ht="23.4" thickBot="1" x14ac:dyDescent="0.65">
      <c r="B174" s="122" t="s">
        <v>406</v>
      </c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4"/>
    </row>
    <row r="175" spans="2:13" ht="18" x14ac:dyDescent="0.6">
      <c r="B175" s="160" t="s">
        <v>491</v>
      </c>
      <c r="C175" s="161"/>
      <c r="D175" s="40"/>
      <c r="E175" s="39"/>
      <c r="F175" s="39"/>
      <c r="G175" s="39"/>
      <c r="H175" s="39"/>
      <c r="I175" s="39"/>
      <c r="J175" s="39"/>
      <c r="K175" s="39"/>
      <c r="L175" s="47"/>
      <c r="M175" s="42"/>
    </row>
    <row r="176" spans="2:13" ht="18" x14ac:dyDescent="0.6">
      <c r="B176" s="128" t="s">
        <v>492</v>
      </c>
      <c r="C176" s="129"/>
      <c r="D176" s="41"/>
      <c r="E176" s="37"/>
      <c r="F176" s="37"/>
      <c r="G176" s="37"/>
      <c r="H176" s="37"/>
      <c r="I176" s="37"/>
      <c r="J176" s="37"/>
      <c r="K176" s="37"/>
      <c r="L176" s="44"/>
      <c r="M176" s="43"/>
    </row>
    <row r="177" spans="2:13" ht="18" x14ac:dyDescent="0.6">
      <c r="B177" s="128" t="s">
        <v>493</v>
      </c>
      <c r="C177" s="129"/>
      <c r="D177" s="41"/>
      <c r="E177" s="37"/>
      <c r="F177" s="37"/>
      <c r="G177" s="37"/>
      <c r="H177" s="37"/>
      <c r="I177" s="37"/>
      <c r="J177" s="37"/>
      <c r="K177" s="37"/>
      <c r="L177" s="44"/>
      <c r="M177" s="43"/>
    </row>
    <row r="178" spans="2:13" ht="18" x14ac:dyDescent="0.6">
      <c r="B178" s="130" t="s">
        <v>489</v>
      </c>
      <c r="C178" s="129"/>
      <c r="D178" s="49"/>
      <c r="E178" s="50"/>
      <c r="F178" s="50"/>
      <c r="G178" s="50"/>
      <c r="H178" s="50"/>
      <c r="I178" s="50"/>
      <c r="J178" s="50"/>
      <c r="K178" s="50"/>
      <c r="L178" s="51"/>
      <c r="M178" s="48"/>
    </row>
    <row r="179" spans="2:13" ht="16.8" customHeight="1" thickBot="1" x14ac:dyDescent="0.65">
      <c r="B179" s="120" t="s">
        <v>494</v>
      </c>
      <c r="C179" s="121"/>
      <c r="D179" s="49"/>
      <c r="E179" s="50"/>
      <c r="F179" s="50"/>
      <c r="G179" s="50"/>
      <c r="H179" s="50"/>
      <c r="I179" s="50"/>
      <c r="J179" s="50"/>
      <c r="K179" s="50"/>
      <c r="L179" s="51"/>
      <c r="M179" s="48"/>
    </row>
    <row r="180" spans="2:13" ht="23.4" thickBot="1" x14ac:dyDescent="0.65">
      <c r="B180" s="122" t="s">
        <v>13</v>
      </c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4"/>
    </row>
    <row r="181" spans="2:13" ht="18.3" thickBot="1" x14ac:dyDescent="0.65">
      <c r="B181" s="145" t="s">
        <v>222</v>
      </c>
      <c r="C181" s="113" t="s">
        <v>476</v>
      </c>
      <c r="D181" s="110" t="s">
        <v>412</v>
      </c>
      <c r="E181" s="111"/>
      <c r="F181" s="111"/>
      <c r="G181" s="111"/>
      <c r="H181" s="111"/>
      <c r="I181" s="111"/>
      <c r="J181" s="111"/>
      <c r="K181" s="111"/>
      <c r="L181" s="111"/>
      <c r="M181" s="66" t="s">
        <v>407</v>
      </c>
    </row>
    <row r="182" spans="2:13" ht="15.6" thickBot="1" x14ac:dyDescent="0.65">
      <c r="B182" s="146"/>
      <c r="C182" s="114"/>
      <c r="D182" s="18">
        <v>25</v>
      </c>
      <c r="E182" s="15">
        <v>35</v>
      </c>
      <c r="F182" s="15">
        <v>45</v>
      </c>
      <c r="G182" s="15">
        <v>60</v>
      </c>
      <c r="H182" s="15">
        <v>80</v>
      </c>
      <c r="I182" s="15">
        <v>110</v>
      </c>
      <c r="J182" s="15">
        <v>160</v>
      </c>
      <c r="K182" s="15">
        <v>200</v>
      </c>
      <c r="L182" s="38">
        <v>250</v>
      </c>
      <c r="M182" s="28"/>
    </row>
    <row r="183" spans="2:13" x14ac:dyDescent="0.6">
      <c r="B183" s="115" t="s">
        <v>375</v>
      </c>
      <c r="C183" s="28" t="s">
        <v>14</v>
      </c>
      <c r="D183" s="89">
        <v>0</v>
      </c>
      <c r="E183" s="87">
        <v>0</v>
      </c>
      <c r="F183" s="87">
        <v>0</v>
      </c>
      <c r="G183" s="87">
        <v>0</v>
      </c>
      <c r="H183" s="13">
        <v>508</v>
      </c>
      <c r="I183" s="13">
        <v>505.5</v>
      </c>
      <c r="J183" s="13">
        <v>721</v>
      </c>
      <c r="K183" s="13">
        <v>758</v>
      </c>
      <c r="L183" s="45">
        <v>866</v>
      </c>
      <c r="M183" s="24"/>
    </row>
    <row r="184" spans="2:13" x14ac:dyDescent="0.6">
      <c r="B184" s="116"/>
      <c r="C184" s="24" t="s">
        <v>15</v>
      </c>
      <c r="D184" s="90">
        <v>0</v>
      </c>
      <c r="E184" s="80">
        <v>0</v>
      </c>
      <c r="F184" s="80">
        <v>0</v>
      </c>
      <c r="G184" s="80">
        <v>0</v>
      </c>
      <c r="H184" s="4">
        <v>70</v>
      </c>
      <c r="I184" s="4">
        <v>70</v>
      </c>
      <c r="J184" s="4">
        <v>70</v>
      </c>
      <c r="K184" s="4">
        <v>70</v>
      </c>
      <c r="L184" s="6">
        <v>70</v>
      </c>
      <c r="M184" s="24"/>
    </row>
    <row r="185" spans="2:13" x14ac:dyDescent="0.6">
      <c r="B185" s="116"/>
      <c r="C185" s="24" t="s">
        <v>201</v>
      </c>
      <c r="D185" s="90">
        <v>0</v>
      </c>
      <c r="E185" s="80">
        <v>0</v>
      </c>
      <c r="F185" s="80">
        <v>0</v>
      </c>
      <c r="G185" s="80">
        <v>0</v>
      </c>
      <c r="H185" s="4">
        <v>840</v>
      </c>
      <c r="I185" s="80">
        <v>0</v>
      </c>
      <c r="J185" s="80">
        <v>0</v>
      </c>
      <c r="K185" s="80">
        <v>0</v>
      </c>
      <c r="L185" s="93">
        <v>0</v>
      </c>
      <c r="M185" s="24"/>
    </row>
    <row r="186" spans="2:13" x14ac:dyDescent="0.6">
      <c r="B186" s="116"/>
      <c r="C186" s="24" t="s">
        <v>100</v>
      </c>
      <c r="D186" s="90">
        <v>0</v>
      </c>
      <c r="E186" s="80">
        <v>0</v>
      </c>
      <c r="F186" s="80">
        <v>0</v>
      </c>
      <c r="G186" s="80">
        <v>0</v>
      </c>
      <c r="H186" s="4">
        <v>120</v>
      </c>
      <c r="I186" s="4">
        <v>169</v>
      </c>
      <c r="J186" s="4">
        <v>169</v>
      </c>
      <c r="K186" s="4">
        <v>267</v>
      </c>
      <c r="L186" s="6">
        <v>331</v>
      </c>
      <c r="M186" s="24"/>
    </row>
    <row r="187" spans="2:13" x14ac:dyDescent="0.6">
      <c r="B187" s="116"/>
      <c r="C187" s="24" t="s">
        <v>101</v>
      </c>
      <c r="D187" s="90">
        <v>0</v>
      </c>
      <c r="E187" s="80">
        <v>0</v>
      </c>
      <c r="F187" s="80">
        <v>0</v>
      </c>
      <c r="G187" s="80">
        <v>0</v>
      </c>
      <c r="H187" s="4">
        <v>30</v>
      </c>
      <c r="I187" s="4">
        <v>30</v>
      </c>
      <c r="J187" s="4">
        <v>30</v>
      </c>
      <c r="K187" s="4">
        <v>30</v>
      </c>
      <c r="L187" s="6">
        <v>30</v>
      </c>
      <c r="M187" s="24"/>
    </row>
    <row r="188" spans="2:13" x14ac:dyDescent="0.6">
      <c r="B188" s="116"/>
      <c r="C188" s="24" t="s">
        <v>202</v>
      </c>
      <c r="D188" s="90">
        <v>0</v>
      </c>
      <c r="E188" s="80">
        <v>0</v>
      </c>
      <c r="F188" s="80">
        <v>0</v>
      </c>
      <c r="G188" s="80">
        <v>0</v>
      </c>
      <c r="H188" s="4">
        <v>120</v>
      </c>
      <c r="I188" s="80">
        <v>0</v>
      </c>
      <c r="J188" s="80">
        <v>0</v>
      </c>
      <c r="K188" s="80">
        <v>0</v>
      </c>
      <c r="L188" s="93">
        <v>0</v>
      </c>
      <c r="M188" s="24"/>
    </row>
    <row r="189" spans="2:13" x14ac:dyDescent="0.6">
      <c r="B189" s="116"/>
      <c r="C189" s="25" t="s">
        <v>102</v>
      </c>
      <c r="D189" s="90">
        <v>0</v>
      </c>
      <c r="E189" s="80">
        <v>0</v>
      </c>
      <c r="F189" s="80">
        <v>0</v>
      </c>
      <c r="G189" s="80">
        <v>0</v>
      </c>
      <c r="H189" s="4">
        <v>2</v>
      </c>
      <c r="I189" s="4">
        <v>2</v>
      </c>
      <c r="J189" s="4">
        <v>2</v>
      </c>
      <c r="K189" s="4">
        <v>2</v>
      </c>
      <c r="L189" s="6">
        <v>2</v>
      </c>
      <c r="M189" s="24"/>
    </row>
    <row r="190" spans="2:13" x14ac:dyDescent="0.6">
      <c r="B190" s="116"/>
      <c r="C190" s="25" t="s">
        <v>103</v>
      </c>
      <c r="D190" s="90">
        <v>0</v>
      </c>
      <c r="E190" s="80">
        <v>0</v>
      </c>
      <c r="F190" s="80">
        <v>0</v>
      </c>
      <c r="G190" s="80">
        <v>0</v>
      </c>
      <c r="H190" s="4" t="s">
        <v>82</v>
      </c>
      <c r="I190" s="4" t="s">
        <v>215</v>
      </c>
      <c r="J190" s="4" t="s">
        <v>82</v>
      </c>
      <c r="K190" s="4" t="s">
        <v>319</v>
      </c>
      <c r="L190" s="6" t="s">
        <v>319</v>
      </c>
      <c r="M190" s="24"/>
    </row>
    <row r="191" spans="2:13" ht="15.6" thickBot="1" x14ac:dyDescent="0.65">
      <c r="B191" s="117"/>
      <c r="C191" s="29" t="s">
        <v>104</v>
      </c>
      <c r="D191" s="91">
        <v>0</v>
      </c>
      <c r="E191" s="88">
        <v>0</v>
      </c>
      <c r="F191" s="88">
        <v>0</v>
      </c>
      <c r="G191" s="88">
        <v>0</v>
      </c>
      <c r="H191" s="15">
        <v>10</v>
      </c>
      <c r="I191" s="15">
        <v>10</v>
      </c>
      <c r="J191" s="15">
        <v>10</v>
      </c>
      <c r="K191" s="15">
        <v>10</v>
      </c>
      <c r="L191" s="38">
        <v>10</v>
      </c>
      <c r="M191" s="24"/>
    </row>
    <row r="192" spans="2:13" x14ac:dyDescent="0.6">
      <c r="B192" s="115" t="s">
        <v>376</v>
      </c>
      <c r="C192" s="30" t="s">
        <v>218</v>
      </c>
      <c r="D192" s="89">
        <v>0</v>
      </c>
      <c r="E192" s="87">
        <v>0</v>
      </c>
      <c r="F192" s="87">
        <v>0</v>
      </c>
      <c r="G192" s="87">
        <v>0</v>
      </c>
      <c r="H192" s="4">
        <v>4</v>
      </c>
      <c r="I192" s="13">
        <v>4</v>
      </c>
      <c r="J192" s="13">
        <v>4</v>
      </c>
      <c r="K192" s="13">
        <v>0</v>
      </c>
      <c r="L192" s="45">
        <v>0</v>
      </c>
      <c r="M192" s="24"/>
    </row>
    <row r="193" spans="2:13" x14ac:dyDescent="0.6">
      <c r="B193" s="116"/>
      <c r="C193" s="25" t="s">
        <v>219</v>
      </c>
      <c r="D193" s="90">
        <v>0</v>
      </c>
      <c r="E193" s="80">
        <v>0</v>
      </c>
      <c r="F193" s="80">
        <v>0</v>
      </c>
      <c r="G193" s="80">
        <v>0</v>
      </c>
      <c r="H193" s="4" t="s">
        <v>81</v>
      </c>
      <c r="I193" s="4" t="s">
        <v>208</v>
      </c>
      <c r="J193" s="4" t="s">
        <v>208</v>
      </c>
      <c r="K193" s="4">
        <v>0</v>
      </c>
      <c r="L193" s="6">
        <v>0</v>
      </c>
      <c r="M193" s="24"/>
    </row>
    <row r="194" spans="2:13" ht="15.6" thickBot="1" x14ac:dyDescent="0.65">
      <c r="B194" s="116"/>
      <c r="C194" s="25" t="s">
        <v>220</v>
      </c>
      <c r="D194" s="90">
        <v>0</v>
      </c>
      <c r="E194" s="80">
        <v>0</v>
      </c>
      <c r="F194" s="80">
        <v>0</v>
      </c>
      <c r="G194" s="80">
        <v>0</v>
      </c>
      <c r="H194" s="15">
        <v>16</v>
      </c>
      <c r="I194" s="4">
        <v>16</v>
      </c>
      <c r="J194" s="4">
        <v>16</v>
      </c>
      <c r="K194" s="4">
        <v>0</v>
      </c>
      <c r="L194" s="6">
        <v>0</v>
      </c>
      <c r="M194" s="24"/>
    </row>
    <row r="195" spans="2:13" x14ac:dyDescent="0.6">
      <c r="B195" s="116"/>
      <c r="C195" s="33" t="s">
        <v>105</v>
      </c>
      <c r="D195" s="92">
        <v>0</v>
      </c>
      <c r="E195" s="85">
        <v>0</v>
      </c>
      <c r="F195" s="85">
        <v>0</v>
      </c>
      <c r="G195" s="85">
        <v>0</v>
      </c>
      <c r="H195" s="5">
        <v>290</v>
      </c>
      <c r="I195" s="5">
        <v>385.5</v>
      </c>
      <c r="J195" s="5">
        <v>400</v>
      </c>
      <c r="K195" s="5">
        <v>375</v>
      </c>
      <c r="L195" s="36">
        <v>466</v>
      </c>
      <c r="M195" s="24"/>
    </row>
    <row r="196" spans="2:13" ht="15.6" thickBot="1" x14ac:dyDescent="0.65">
      <c r="B196" s="117"/>
      <c r="C196" s="29" t="s">
        <v>106</v>
      </c>
      <c r="D196" s="91">
        <v>0</v>
      </c>
      <c r="E196" s="88">
        <v>0</v>
      </c>
      <c r="F196" s="88">
        <v>0</v>
      </c>
      <c r="G196" s="88">
        <v>0</v>
      </c>
      <c r="H196" s="15">
        <v>250</v>
      </c>
      <c r="I196" s="15">
        <v>150</v>
      </c>
      <c r="J196" s="15">
        <v>220</v>
      </c>
      <c r="K196" s="15">
        <v>200</v>
      </c>
      <c r="L196" s="38">
        <v>280</v>
      </c>
      <c r="M196" s="24"/>
    </row>
    <row r="197" spans="2:13" x14ac:dyDescent="0.6">
      <c r="B197" s="115" t="s">
        <v>385</v>
      </c>
      <c r="C197" s="30" t="s">
        <v>107</v>
      </c>
      <c r="D197" s="12">
        <v>320</v>
      </c>
      <c r="E197" s="13">
        <v>440</v>
      </c>
      <c r="F197" s="13">
        <v>440</v>
      </c>
      <c r="G197" s="13">
        <v>470</v>
      </c>
      <c r="H197" s="13">
        <v>500</v>
      </c>
      <c r="I197" s="13">
        <v>600</v>
      </c>
      <c r="J197" s="13">
        <v>700</v>
      </c>
      <c r="K197" s="13">
        <v>700</v>
      </c>
      <c r="L197" s="45">
        <v>800</v>
      </c>
      <c r="M197" s="24"/>
    </row>
    <row r="198" spans="2:13" x14ac:dyDescent="0.6">
      <c r="B198" s="116"/>
      <c r="C198" s="25" t="s">
        <v>108</v>
      </c>
      <c r="D198" s="8">
        <v>320</v>
      </c>
      <c r="E198" s="4">
        <v>320</v>
      </c>
      <c r="F198" s="4">
        <v>320</v>
      </c>
      <c r="G198" s="4">
        <v>460</v>
      </c>
      <c r="H198" s="4">
        <v>350</v>
      </c>
      <c r="I198" s="4">
        <v>480</v>
      </c>
      <c r="J198" s="4">
        <v>540</v>
      </c>
      <c r="K198" s="4">
        <v>540</v>
      </c>
      <c r="L198" s="6">
        <v>600</v>
      </c>
      <c r="M198" s="24"/>
    </row>
    <row r="199" spans="2:13" x14ac:dyDescent="0.6">
      <c r="B199" s="116"/>
      <c r="C199" s="24" t="s">
        <v>109</v>
      </c>
      <c r="D199" s="8">
        <v>20</v>
      </c>
      <c r="E199" s="4">
        <v>30</v>
      </c>
      <c r="F199" s="4">
        <v>30</v>
      </c>
      <c r="G199" s="4">
        <v>55</v>
      </c>
      <c r="H199" s="4">
        <v>290</v>
      </c>
      <c r="I199" s="4">
        <v>330</v>
      </c>
      <c r="J199" s="4">
        <v>375</v>
      </c>
      <c r="K199" s="4">
        <v>375</v>
      </c>
      <c r="L199" s="6">
        <v>375</v>
      </c>
      <c r="M199" s="24"/>
    </row>
    <row r="200" spans="2:13" x14ac:dyDescent="0.6">
      <c r="B200" s="116"/>
      <c r="C200" s="25" t="s">
        <v>110</v>
      </c>
      <c r="D200" s="8">
        <v>20</v>
      </c>
      <c r="E200" s="4">
        <v>30</v>
      </c>
      <c r="F200" s="4">
        <v>30</v>
      </c>
      <c r="G200" s="4">
        <v>40</v>
      </c>
      <c r="H200" s="4">
        <v>290</v>
      </c>
      <c r="I200" s="4">
        <v>330</v>
      </c>
      <c r="J200" s="4">
        <v>375</v>
      </c>
      <c r="K200" s="4">
        <v>375</v>
      </c>
      <c r="L200" s="6">
        <v>375</v>
      </c>
      <c r="M200" s="24"/>
    </row>
    <row r="201" spans="2:13" x14ac:dyDescent="0.6">
      <c r="B201" s="116"/>
      <c r="C201" s="25" t="s">
        <v>111</v>
      </c>
      <c r="D201" s="8">
        <v>2</v>
      </c>
      <c r="E201" s="4">
        <v>2</v>
      </c>
      <c r="F201" s="4">
        <v>2</v>
      </c>
      <c r="G201" s="4">
        <v>2</v>
      </c>
      <c r="H201" s="4">
        <v>4</v>
      </c>
      <c r="I201" s="4">
        <v>4</v>
      </c>
      <c r="J201" s="4">
        <v>4</v>
      </c>
      <c r="K201" s="4">
        <v>2</v>
      </c>
      <c r="L201" s="46">
        <v>2</v>
      </c>
      <c r="M201" s="24"/>
    </row>
    <row r="202" spans="2:13" x14ac:dyDescent="0.6">
      <c r="B202" s="116"/>
      <c r="C202" s="25" t="s">
        <v>112</v>
      </c>
      <c r="D202" s="8" t="s">
        <v>319</v>
      </c>
      <c r="E202" s="4" t="s">
        <v>319</v>
      </c>
      <c r="F202" s="4" t="s">
        <v>386</v>
      </c>
      <c r="G202" s="4" t="s">
        <v>386</v>
      </c>
      <c r="H202" s="4" t="s">
        <v>203</v>
      </c>
      <c r="I202" s="4" t="s">
        <v>215</v>
      </c>
      <c r="J202" s="4" t="s">
        <v>215</v>
      </c>
      <c r="K202" s="4" t="s">
        <v>319</v>
      </c>
      <c r="L202" s="6" t="s">
        <v>319</v>
      </c>
      <c r="M202" s="24"/>
    </row>
    <row r="203" spans="2:13" x14ac:dyDescent="0.6">
      <c r="B203" s="116"/>
      <c r="C203" s="25" t="s">
        <v>113</v>
      </c>
      <c r="D203" s="8">
        <v>10</v>
      </c>
      <c r="E203" s="4">
        <v>10</v>
      </c>
      <c r="F203" s="4">
        <v>10</v>
      </c>
      <c r="G203" s="4">
        <v>10</v>
      </c>
      <c r="H203" s="4">
        <v>10</v>
      </c>
      <c r="I203" s="4">
        <v>10</v>
      </c>
      <c r="J203" s="4">
        <v>10</v>
      </c>
      <c r="K203" s="4">
        <v>20</v>
      </c>
      <c r="L203" s="6">
        <v>10</v>
      </c>
      <c r="M203" s="24"/>
    </row>
    <row r="204" spans="2:13" ht="15.6" thickBot="1" x14ac:dyDescent="0.65">
      <c r="B204" s="117"/>
      <c r="C204" s="29" t="s">
        <v>320</v>
      </c>
      <c r="D204" s="18">
        <v>17</v>
      </c>
      <c r="E204" s="15">
        <v>20</v>
      </c>
      <c r="F204" s="15">
        <v>20</v>
      </c>
      <c r="G204" s="15">
        <v>20</v>
      </c>
      <c r="H204" s="15">
        <v>10</v>
      </c>
      <c r="I204" s="15">
        <v>10</v>
      </c>
      <c r="J204" s="15">
        <v>10</v>
      </c>
      <c r="K204" s="15">
        <v>32</v>
      </c>
      <c r="L204" s="38">
        <v>20</v>
      </c>
      <c r="M204" s="24"/>
    </row>
    <row r="205" spans="2:13" x14ac:dyDescent="0.6">
      <c r="B205" s="115" t="s">
        <v>377</v>
      </c>
      <c r="C205" s="30" t="s">
        <v>114</v>
      </c>
      <c r="D205" s="12">
        <v>0</v>
      </c>
      <c r="E205" s="13">
        <v>470</v>
      </c>
      <c r="F205" s="13">
        <v>0</v>
      </c>
      <c r="G205" s="13">
        <v>845</v>
      </c>
      <c r="H205" s="13">
        <v>960</v>
      </c>
      <c r="I205" s="13">
        <v>1075</v>
      </c>
      <c r="J205" s="13">
        <v>1235</v>
      </c>
      <c r="K205" s="13">
        <v>1435</v>
      </c>
      <c r="L205" s="45">
        <v>1600</v>
      </c>
      <c r="M205" s="24"/>
    </row>
    <row r="206" spans="2:13" x14ac:dyDescent="0.6">
      <c r="B206" s="116"/>
      <c r="C206" s="25" t="s">
        <v>115</v>
      </c>
      <c r="D206" s="8">
        <v>0</v>
      </c>
      <c r="E206" s="4">
        <v>40</v>
      </c>
      <c r="F206" s="4">
        <v>0</v>
      </c>
      <c r="G206" s="4">
        <v>95</v>
      </c>
      <c r="H206" s="4">
        <v>90</v>
      </c>
      <c r="I206" s="4">
        <v>105</v>
      </c>
      <c r="J206" s="4">
        <v>120</v>
      </c>
      <c r="K206" s="4">
        <v>120</v>
      </c>
      <c r="L206" s="6">
        <v>120</v>
      </c>
      <c r="M206" s="24"/>
    </row>
    <row r="207" spans="2:13" x14ac:dyDescent="0.6">
      <c r="B207" s="116"/>
      <c r="C207" s="25" t="s">
        <v>116</v>
      </c>
      <c r="D207" s="8">
        <v>0</v>
      </c>
      <c r="E207" s="4">
        <v>1</v>
      </c>
      <c r="F207" s="4">
        <v>0</v>
      </c>
      <c r="G207" s="4">
        <v>1</v>
      </c>
      <c r="H207" s="4">
        <v>1</v>
      </c>
      <c r="I207" s="4">
        <v>1</v>
      </c>
      <c r="J207" s="4">
        <v>1</v>
      </c>
      <c r="K207" s="4">
        <v>1</v>
      </c>
      <c r="L207" s="6">
        <v>1</v>
      </c>
      <c r="M207" s="24"/>
    </row>
    <row r="208" spans="2:13" x14ac:dyDescent="0.6">
      <c r="B208" s="116"/>
      <c r="C208" s="25" t="s">
        <v>117</v>
      </c>
      <c r="D208" s="8">
        <v>0</v>
      </c>
      <c r="E208" s="4" t="s">
        <v>319</v>
      </c>
      <c r="F208" s="4">
        <v>0</v>
      </c>
      <c r="G208" s="4" t="s">
        <v>386</v>
      </c>
      <c r="H208" s="4" t="s">
        <v>203</v>
      </c>
      <c r="I208" s="4" t="s">
        <v>215</v>
      </c>
      <c r="J208" s="4" t="s">
        <v>215</v>
      </c>
      <c r="K208" s="4" t="s">
        <v>319</v>
      </c>
      <c r="L208" s="6" t="s">
        <v>319</v>
      </c>
      <c r="M208" s="24"/>
    </row>
    <row r="209" spans="2:13" x14ac:dyDescent="0.6">
      <c r="B209" s="116"/>
      <c r="C209" s="25" t="s">
        <v>118</v>
      </c>
      <c r="D209" s="8">
        <v>0</v>
      </c>
      <c r="E209" s="4">
        <v>10</v>
      </c>
      <c r="F209" s="4">
        <v>0</v>
      </c>
      <c r="G209" s="4">
        <v>10</v>
      </c>
      <c r="H209" s="4">
        <v>10</v>
      </c>
      <c r="I209" s="4">
        <v>10</v>
      </c>
      <c r="J209" s="4">
        <v>10</v>
      </c>
      <c r="K209" s="4">
        <v>10</v>
      </c>
      <c r="L209" s="6">
        <v>10</v>
      </c>
      <c r="M209" s="24"/>
    </row>
    <row r="210" spans="2:13" ht="16.5" customHeight="1" thickBot="1" x14ac:dyDescent="0.65">
      <c r="B210" s="117"/>
      <c r="C210" s="29" t="s">
        <v>216</v>
      </c>
      <c r="D210" s="18">
        <v>0</v>
      </c>
      <c r="E210" s="15">
        <v>20</v>
      </c>
      <c r="F210" s="15">
        <v>0</v>
      </c>
      <c r="G210" s="4">
        <v>20</v>
      </c>
      <c r="H210" s="15">
        <v>10</v>
      </c>
      <c r="I210" s="15">
        <v>20</v>
      </c>
      <c r="J210" s="15">
        <v>10</v>
      </c>
      <c r="K210" s="15">
        <v>20</v>
      </c>
      <c r="L210" s="38">
        <v>20</v>
      </c>
      <c r="M210" s="24"/>
    </row>
    <row r="211" spans="2:13" ht="16.5" customHeight="1" x14ac:dyDescent="0.6">
      <c r="B211" s="142" t="s">
        <v>405</v>
      </c>
      <c r="C211" s="30" t="s">
        <v>119</v>
      </c>
      <c r="D211" s="12">
        <v>318</v>
      </c>
      <c r="E211" s="13">
        <v>370</v>
      </c>
      <c r="F211" s="13">
        <v>428</v>
      </c>
      <c r="G211" s="13">
        <v>450</v>
      </c>
      <c r="H211" s="13">
        <v>430</v>
      </c>
      <c r="I211" s="13">
        <v>430</v>
      </c>
      <c r="J211" s="13">
        <v>375</v>
      </c>
      <c r="K211" s="13">
        <v>375</v>
      </c>
      <c r="L211" s="45">
        <v>375</v>
      </c>
      <c r="M211" s="24" t="s">
        <v>408</v>
      </c>
    </row>
    <row r="212" spans="2:13" ht="16.5" customHeight="1" x14ac:dyDescent="0.6">
      <c r="B212" s="143"/>
      <c r="C212" s="24" t="s">
        <v>123</v>
      </c>
      <c r="D212" s="8">
        <v>258</v>
      </c>
      <c r="E212" s="4">
        <v>204</v>
      </c>
      <c r="F212" s="4">
        <v>199</v>
      </c>
      <c r="G212" s="4">
        <v>250</v>
      </c>
      <c r="H212" s="4">
        <v>266</v>
      </c>
      <c r="I212" s="4">
        <v>295</v>
      </c>
      <c r="J212" s="4">
        <v>310</v>
      </c>
      <c r="K212" s="4">
        <v>598</v>
      </c>
      <c r="L212" s="6">
        <v>657</v>
      </c>
      <c r="M212" s="24"/>
    </row>
    <row r="213" spans="2:13" ht="16.5" customHeight="1" x14ac:dyDescent="0.6">
      <c r="B213" s="143"/>
      <c r="C213" s="24" t="s">
        <v>124</v>
      </c>
      <c r="D213" s="8">
        <v>343</v>
      </c>
      <c r="E213" s="4">
        <v>386</v>
      </c>
      <c r="F213" s="4">
        <v>431</v>
      </c>
      <c r="G213" s="4">
        <v>565</v>
      </c>
      <c r="H213" s="4">
        <v>660</v>
      </c>
      <c r="I213" s="4">
        <v>295</v>
      </c>
      <c r="J213" s="4">
        <v>310</v>
      </c>
      <c r="K213" s="4">
        <v>230</v>
      </c>
      <c r="L213" s="6">
        <v>270</v>
      </c>
      <c r="M213" s="24"/>
    </row>
    <row r="214" spans="2:13" ht="16.5" customHeight="1" x14ac:dyDescent="0.6">
      <c r="B214" s="143"/>
      <c r="C214" s="24" t="s">
        <v>125</v>
      </c>
      <c r="D214" s="8">
        <v>125</v>
      </c>
      <c r="E214" s="4">
        <v>125</v>
      </c>
      <c r="F214" s="4">
        <v>125</v>
      </c>
      <c r="G214" s="4">
        <v>125</v>
      </c>
      <c r="H214" s="4">
        <v>125</v>
      </c>
      <c r="I214" s="4">
        <v>400</v>
      </c>
      <c r="J214" s="4">
        <v>400</v>
      </c>
      <c r="K214" s="4">
        <v>400</v>
      </c>
      <c r="L214" s="6">
        <v>400</v>
      </c>
      <c r="M214" s="24"/>
    </row>
    <row r="215" spans="2:13" ht="16.5" customHeight="1" x14ac:dyDescent="0.6">
      <c r="B215" s="143"/>
      <c r="C215" s="24" t="s">
        <v>126</v>
      </c>
      <c r="D215" s="8">
        <v>150</v>
      </c>
      <c r="E215" s="4">
        <v>150</v>
      </c>
      <c r="F215" s="4">
        <v>150</v>
      </c>
      <c r="G215" s="4">
        <v>150</v>
      </c>
      <c r="H215" s="4">
        <v>150</v>
      </c>
      <c r="I215" s="4">
        <v>125</v>
      </c>
      <c r="J215" s="4">
        <v>125</v>
      </c>
      <c r="K215" s="4">
        <v>125</v>
      </c>
      <c r="L215" s="6">
        <v>125</v>
      </c>
      <c r="M215" s="24"/>
    </row>
    <row r="216" spans="2:13" ht="16.5" customHeight="1" x14ac:dyDescent="0.6">
      <c r="B216" s="143"/>
      <c r="C216" s="25" t="s">
        <v>127</v>
      </c>
      <c r="D216" s="8">
        <v>0</v>
      </c>
      <c r="E216" s="4">
        <v>0</v>
      </c>
      <c r="F216" s="4">
        <v>0</v>
      </c>
      <c r="G216" s="4">
        <v>0</v>
      </c>
      <c r="H216" s="4">
        <v>0</v>
      </c>
      <c r="I216" s="4">
        <v>150</v>
      </c>
      <c r="J216" s="4">
        <v>150</v>
      </c>
      <c r="K216" s="4">
        <v>150</v>
      </c>
      <c r="L216" s="6">
        <v>150</v>
      </c>
      <c r="M216" s="24" t="s">
        <v>409</v>
      </c>
    </row>
    <row r="217" spans="2:13" ht="16.5" customHeight="1" x14ac:dyDescent="0.6">
      <c r="B217" s="143"/>
      <c r="C217" s="25" t="s">
        <v>120</v>
      </c>
      <c r="D217" s="8">
        <v>4</v>
      </c>
      <c r="E217" s="4">
        <v>4</v>
      </c>
      <c r="F217" s="4">
        <v>4</v>
      </c>
      <c r="G217" s="4">
        <v>4</v>
      </c>
      <c r="H217" s="4">
        <v>4</v>
      </c>
      <c r="I217" s="4">
        <v>5</v>
      </c>
      <c r="J217" s="4">
        <v>5</v>
      </c>
      <c r="K217" s="4">
        <v>5</v>
      </c>
      <c r="L217" s="6">
        <v>5</v>
      </c>
      <c r="M217" s="24"/>
    </row>
    <row r="218" spans="2:13" ht="16.5" customHeight="1" x14ac:dyDescent="0.6">
      <c r="B218" s="143"/>
      <c r="C218" s="25" t="s">
        <v>121</v>
      </c>
      <c r="D218" s="8" t="s">
        <v>267</v>
      </c>
      <c r="E218" s="4" t="s">
        <v>267</v>
      </c>
      <c r="F218" s="4" t="s">
        <v>387</v>
      </c>
      <c r="G218" s="4" t="s">
        <v>387</v>
      </c>
      <c r="H218" s="4" t="s">
        <v>204</v>
      </c>
      <c r="I218" s="4" t="s">
        <v>208</v>
      </c>
      <c r="J218" s="4" t="s">
        <v>208</v>
      </c>
      <c r="K218" s="4" t="s">
        <v>267</v>
      </c>
      <c r="L218" s="6" t="s">
        <v>267</v>
      </c>
      <c r="M218" s="24"/>
    </row>
    <row r="219" spans="2:13" ht="16.8" customHeight="1" x14ac:dyDescent="0.6">
      <c r="B219" s="143"/>
      <c r="C219" s="24" t="s">
        <v>122</v>
      </c>
      <c r="D219" s="8">
        <v>12</v>
      </c>
      <c r="E219" s="4">
        <v>16</v>
      </c>
      <c r="F219" s="4">
        <v>20</v>
      </c>
      <c r="G219" s="4">
        <v>20</v>
      </c>
      <c r="H219" s="4">
        <v>20</v>
      </c>
      <c r="I219" s="4">
        <v>20</v>
      </c>
      <c r="J219" s="4">
        <v>20</v>
      </c>
      <c r="K219" s="4">
        <v>20</v>
      </c>
      <c r="L219" s="6">
        <v>20</v>
      </c>
      <c r="M219" s="24"/>
    </row>
    <row r="220" spans="2:13" ht="15.6" thickBot="1" x14ac:dyDescent="0.65">
      <c r="B220" s="144"/>
      <c r="C220" s="32" t="s">
        <v>205</v>
      </c>
      <c r="D220" s="18">
        <v>17</v>
      </c>
      <c r="E220" s="15">
        <v>0</v>
      </c>
      <c r="F220" s="15">
        <v>30</v>
      </c>
      <c r="G220" s="15">
        <v>25</v>
      </c>
      <c r="H220" s="15">
        <v>31</v>
      </c>
      <c r="I220" s="15">
        <v>31</v>
      </c>
      <c r="J220" s="15">
        <v>0</v>
      </c>
      <c r="K220" s="15">
        <v>31</v>
      </c>
      <c r="L220" s="38">
        <v>31</v>
      </c>
      <c r="M220" s="24"/>
    </row>
    <row r="221" spans="2:13" ht="15.6" thickBot="1" x14ac:dyDescent="0.65">
      <c r="B221" s="20" t="s">
        <v>378</v>
      </c>
      <c r="C221" s="27" t="s">
        <v>128</v>
      </c>
      <c r="D221" s="23">
        <v>90</v>
      </c>
      <c r="E221" s="17">
        <v>90</v>
      </c>
      <c r="F221" s="17">
        <v>90</v>
      </c>
      <c r="G221" s="17">
        <v>90</v>
      </c>
      <c r="H221" s="17">
        <v>90</v>
      </c>
      <c r="I221" s="17">
        <v>90</v>
      </c>
      <c r="J221" s="17">
        <v>90</v>
      </c>
      <c r="K221" s="17">
        <v>90</v>
      </c>
      <c r="L221" s="21">
        <v>90</v>
      </c>
      <c r="M221" s="24"/>
    </row>
    <row r="222" spans="2:13" x14ac:dyDescent="0.6">
      <c r="B222" s="115" t="s">
        <v>414</v>
      </c>
      <c r="C222" s="30" t="s">
        <v>129</v>
      </c>
      <c r="D222" s="12">
        <v>370</v>
      </c>
      <c r="E222" s="13">
        <v>370</v>
      </c>
      <c r="F222" s="13">
        <v>240</v>
      </c>
      <c r="G222" s="13">
        <v>300</v>
      </c>
      <c r="H222" s="13">
        <v>300</v>
      </c>
      <c r="I222" s="13">
        <v>300</v>
      </c>
      <c r="J222" s="13">
        <v>300</v>
      </c>
      <c r="K222" s="13">
        <v>510</v>
      </c>
      <c r="L222" s="45">
        <v>500</v>
      </c>
      <c r="M222" s="24"/>
    </row>
    <row r="223" spans="2:13" x14ac:dyDescent="0.6">
      <c r="B223" s="116"/>
      <c r="C223" s="25" t="s">
        <v>130</v>
      </c>
      <c r="D223" s="8">
        <v>0</v>
      </c>
      <c r="E223" s="4">
        <v>0</v>
      </c>
      <c r="F223" s="4">
        <v>370</v>
      </c>
      <c r="G223" s="4">
        <v>500</v>
      </c>
      <c r="H223" s="4">
        <v>500</v>
      </c>
      <c r="I223" s="4">
        <v>571</v>
      </c>
      <c r="J223" s="4">
        <v>571</v>
      </c>
      <c r="K223" s="4">
        <v>470</v>
      </c>
      <c r="L223" s="6">
        <v>800</v>
      </c>
      <c r="M223" s="24"/>
    </row>
    <row r="224" spans="2:13" x14ac:dyDescent="0.6">
      <c r="B224" s="116"/>
      <c r="C224" s="25" t="s">
        <v>321</v>
      </c>
      <c r="D224" s="8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340</v>
      </c>
      <c r="L224" s="6">
        <v>0</v>
      </c>
      <c r="M224" s="24"/>
    </row>
    <row r="225" spans="2:13" x14ac:dyDescent="0.6">
      <c r="B225" s="116"/>
      <c r="C225" s="24" t="s">
        <v>131</v>
      </c>
      <c r="D225" s="8">
        <v>183</v>
      </c>
      <c r="E225" s="4">
        <v>180</v>
      </c>
      <c r="F225" s="4">
        <v>130</v>
      </c>
      <c r="G225" s="4">
        <v>180</v>
      </c>
      <c r="H225" s="4">
        <v>180</v>
      </c>
      <c r="I225" s="4">
        <v>180</v>
      </c>
      <c r="J225" s="4">
        <v>200</v>
      </c>
      <c r="K225" s="4">
        <v>190</v>
      </c>
      <c r="L225" s="6">
        <v>180</v>
      </c>
      <c r="M225" s="24"/>
    </row>
    <row r="226" spans="2:13" x14ac:dyDescent="0.6">
      <c r="B226" s="116"/>
      <c r="C226" s="24" t="s">
        <v>132</v>
      </c>
      <c r="D226" s="8">
        <v>1</v>
      </c>
      <c r="E226" s="4">
        <v>1</v>
      </c>
      <c r="F226" s="4">
        <v>2</v>
      </c>
      <c r="G226" s="4">
        <v>2</v>
      </c>
      <c r="H226" s="4">
        <v>2</v>
      </c>
      <c r="I226" s="4">
        <v>2</v>
      </c>
      <c r="J226" s="4">
        <v>2</v>
      </c>
      <c r="K226" s="4">
        <v>3</v>
      </c>
      <c r="L226" s="6">
        <v>2</v>
      </c>
      <c r="M226" s="24"/>
    </row>
    <row r="227" spans="2:13" x14ac:dyDescent="0.6">
      <c r="B227" s="116"/>
      <c r="C227" s="24" t="s">
        <v>133</v>
      </c>
      <c r="D227" s="8" t="s">
        <v>319</v>
      </c>
      <c r="E227" s="4" t="s">
        <v>319</v>
      </c>
      <c r="F227" s="4" t="s">
        <v>386</v>
      </c>
      <c r="G227" s="4" t="s">
        <v>386</v>
      </c>
      <c r="H227" s="4" t="s">
        <v>206</v>
      </c>
      <c r="I227" s="4" t="s">
        <v>215</v>
      </c>
      <c r="J227" s="4" t="s">
        <v>221</v>
      </c>
      <c r="K227" s="4" t="s">
        <v>319</v>
      </c>
      <c r="L227" s="6" t="s">
        <v>319</v>
      </c>
      <c r="M227" s="24"/>
    </row>
    <row r="228" spans="2:13" x14ac:dyDescent="0.6">
      <c r="B228" s="116"/>
      <c r="C228" s="24" t="s">
        <v>134</v>
      </c>
      <c r="D228" s="8">
        <v>10</v>
      </c>
      <c r="E228" s="4">
        <v>10</v>
      </c>
      <c r="F228" s="4">
        <v>10</v>
      </c>
      <c r="G228" s="4">
        <v>10</v>
      </c>
      <c r="H228" s="4">
        <v>10</v>
      </c>
      <c r="I228" s="4">
        <v>10</v>
      </c>
      <c r="J228" s="4">
        <v>10</v>
      </c>
      <c r="K228" s="4">
        <v>10</v>
      </c>
      <c r="L228" s="6">
        <v>10</v>
      </c>
      <c r="M228" s="24"/>
    </row>
    <row r="229" spans="2:13" ht="15.6" thickBot="1" x14ac:dyDescent="0.65">
      <c r="B229" s="117"/>
      <c r="C229" s="26" t="s">
        <v>207</v>
      </c>
      <c r="D229" s="10">
        <v>17</v>
      </c>
      <c r="E229" s="11">
        <v>20</v>
      </c>
      <c r="F229" s="11">
        <v>20</v>
      </c>
      <c r="G229" s="11">
        <v>20</v>
      </c>
      <c r="H229" s="11">
        <v>20</v>
      </c>
      <c r="I229" s="11">
        <v>20</v>
      </c>
      <c r="J229" s="11">
        <v>0</v>
      </c>
      <c r="K229" s="11">
        <v>20</v>
      </c>
      <c r="L229" s="35">
        <v>20</v>
      </c>
      <c r="M229" s="24"/>
    </row>
    <row r="230" spans="2:13" x14ac:dyDescent="0.6">
      <c r="B230" s="115" t="s">
        <v>383</v>
      </c>
      <c r="C230" s="28" t="s">
        <v>135</v>
      </c>
      <c r="D230" s="12">
        <v>240</v>
      </c>
      <c r="E230" s="13">
        <v>240</v>
      </c>
      <c r="F230" s="13">
        <v>240</v>
      </c>
      <c r="G230" s="13">
        <v>240</v>
      </c>
      <c r="H230" s="13">
        <v>255</v>
      </c>
      <c r="I230" s="13">
        <v>255</v>
      </c>
      <c r="J230" s="13">
        <v>255</v>
      </c>
      <c r="K230" s="13">
        <v>255</v>
      </c>
      <c r="L230" s="45">
        <v>255</v>
      </c>
      <c r="M230" s="24"/>
    </row>
    <row r="231" spans="2:13" x14ac:dyDescent="0.6">
      <c r="B231" s="116"/>
      <c r="C231" s="24" t="s">
        <v>136</v>
      </c>
      <c r="D231" s="8">
        <v>212</v>
      </c>
      <c r="E231" s="4">
        <v>212</v>
      </c>
      <c r="F231" s="4">
        <v>212</v>
      </c>
      <c r="G231" s="4">
        <v>249</v>
      </c>
      <c r="H231" s="4">
        <v>255</v>
      </c>
      <c r="I231" s="4">
        <v>255</v>
      </c>
      <c r="J231" s="4">
        <v>249</v>
      </c>
      <c r="K231" s="4">
        <v>249</v>
      </c>
      <c r="L231" s="6">
        <v>249</v>
      </c>
      <c r="M231" s="24"/>
    </row>
    <row r="232" spans="2:13" ht="15.6" thickBot="1" x14ac:dyDescent="0.65">
      <c r="B232" s="117"/>
      <c r="C232" s="32" t="s">
        <v>137</v>
      </c>
      <c r="D232" s="18">
        <v>60</v>
      </c>
      <c r="E232" s="15">
        <v>60</v>
      </c>
      <c r="F232" s="15">
        <v>60</v>
      </c>
      <c r="G232" s="15">
        <v>60</v>
      </c>
      <c r="H232" s="15">
        <v>60</v>
      </c>
      <c r="I232" s="15">
        <v>60</v>
      </c>
      <c r="J232" s="15">
        <v>60</v>
      </c>
      <c r="K232" s="15">
        <v>60</v>
      </c>
      <c r="L232" s="38">
        <v>60</v>
      </c>
      <c r="M232" s="24"/>
    </row>
    <row r="233" spans="2:13" x14ac:dyDescent="0.6">
      <c r="B233" s="142" t="s">
        <v>384</v>
      </c>
      <c r="C233" s="33" t="s">
        <v>157</v>
      </c>
      <c r="D233" s="9">
        <v>0</v>
      </c>
      <c r="E233" s="5">
        <v>0</v>
      </c>
      <c r="F233" s="5">
        <v>0</v>
      </c>
      <c r="G233" s="5">
        <v>0</v>
      </c>
      <c r="H233" s="5">
        <v>315</v>
      </c>
      <c r="I233" s="5">
        <v>315</v>
      </c>
      <c r="J233" s="5">
        <v>315</v>
      </c>
      <c r="K233" s="5">
        <v>155</v>
      </c>
      <c r="L233" s="36">
        <v>155</v>
      </c>
      <c r="M233" s="24"/>
    </row>
    <row r="234" spans="2:13" x14ac:dyDescent="0.6">
      <c r="B234" s="143"/>
      <c r="C234" s="24" t="s">
        <v>158</v>
      </c>
      <c r="D234" s="8">
        <v>0</v>
      </c>
      <c r="E234" s="4">
        <v>0</v>
      </c>
      <c r="F234" s="4">
        <v>0</v>
      </c>
      <c r="G234" s="4">
        <v>0</v>
      </c>
      <c r="H234" s="4">
        <v>120</v>
      </c>
      <c r="I234" s="4">
        <v>120</v>
      </c>
      <c r="J234" s="4">
        <v>120</v>
      </c>
      <c r="K234" s="4">
        <v>120</v>
      </c>
      <c r="L234" s="6">
        <v>120</v>
      </c>
      <c r="M234" s="24"/>
    </row>
    <row r="235" spans="2:13" x14ac:dyDescent="0.6">
      <c r="B235" s="143"/>
      <c r="C235" s="24" t="s">
        <v>322</v>
      </c>
      <c r="D235" s="8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315</v>
      </c>
      <c r="L235" s="6">
        <v>315</v>
      </c>
      <c r="M235" s="24"/>
    </row>
    <row r="236" spans="2:13" x14ac:dyDescent="0.6">
      <c r="B236" s="143"/>
      <c r="C236" s="24" t="s">
        <v>323</v>
      </c>
      <c r="D236" s="8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120</v>
      </c>
      <c r="L236" s="6">
        <v>120</v>
      </c>
      <c r="M236" s="24"/>
    </row>
    <row r="237" spans="2:13" x14ac:dyDescent="0.6">
      <c r="B237" s="143"/>
      <c r="C237" s="24" t="s">
        <v>159</v>
      </c>
      <c r="D237" s="8">
        <v>0</v>
      </c>
      <c r="E237" s="4">
        <v>0</v>
      </c>
      <c r="F237" s="4">
        <v>0</v>
      </c>
      <c r="G237" s="4">
        <v>0</v>
      </c>
      <c r="H237" s="4">
        <v>0</v>
      </c>
      <c r="I237" s="4">
        <v>230</v>
      </c>
      <c r="J237" s="4">
        <v>710</v>
      </c>
      <c r="K237" s="4">
        <v>750</v>
      </c>
      <c r="L237" s="6">
        <v>925</v>
      </c>
      <c r="M237" s="24"/>
    </row>
    <row r="238" spans="2:13" x14ac:dyDescent="0.6">
      <c r="B238" s="143"/>
      <c r="C238" s="24" t="s">
        <v>160</v>
      </c>
      <c r="D238" s="8">
        <v>0</v>
      </c>
      <c r="E238" s="4">
        <v>0</v>
      </c>
      <c r="F238" s="4">
        <v>0</v>
      </c>
      <c r="G238" s="4">
        <v>0</v>
      </c>
      <c r="H238" s="4">
        <v>0</v>
      </c>
      <c r="I238" s="4">
        <v>330</v>
      </c>
      <c r="J238" s="4">
        <v>375</v>
      </c>
      <c r="K238" s="4">
        <f>225+175</f>
        <v>400</v>
      </c>
      <c r="L238" s="6">
        <f>225+175</f>
        <v>400</v>
      </c>
      <c r="M238" s="24"/>
    </row>
    <row r="239" spans="2:13" x14ac:dyDescent="0.6">
      <c r="B239" s="143"/>
      <c r="C239" s="24" t="s">
        <v>161</v>
      </c>
      <c r="D239" s="8">
        <v>0</v>
      </c>
      <c r="E239" s="4">
        <v>0</v>
      </c>
      <c r="F239" s="4">
        <v>0</v>
      </c>
      <c r="G239" s="4">
        <v>0</v>
      </c>
      <c r="H239" s="4">
        <v>2</v>
      </c>
      <c r="I239" s="4">
        <v>4</v>
      </c>
      <c r="J239" s="4">
        <v>4</v>
      </c>
      <c r="K239" s="4">
        <v>4</v>
      </c>
      <c r="L239" s="6">
        <v>4</v>
      </c>
      <c r="M239" s="24"/>
    </row>
    <row r="240" spans="2:13" x14ac:dyDescent="0.6">
      <c r="B240" s="143"/>
      <c r="C240" s="24" t="s">
        <v>162</v>
      </c>
      <c r="D240" s="8">
        <v>0</v>
      </c>
      <c r="E240" s="4">
        <v>0</v>
      </c>
      <c r="F240" s="4">
        <v>0</v>
      </c>
      <c r="G240" s="4">
        <v>0</v>
      </c>
      <c r="H240" s="4" t="s">
        <v>211</v>
      </c>
      <c r="I240" s="4" t="s">
        <v>211</v>
      </c>
      <c r="J240" s="4" t="s">
        <v>318</v>
      </c>
      <c r="K240" s="4" t="s">
        <v>318</v>
      </c>
      <c r="L240" s="6" t="s">
        <v>318</v>
      </c>
      <c r="M240" s="24"/>
    </row>
    <row r="241" spans="2:13" x14ac:dyDescent="0.6">
      <c r="B241" s="143"/>
      <c r="C241" s="24" t="s">
        <v>163</v>
      </c>
      <c r="D241" s="8">
        <v>0</v>
      </c>
      <c r="E241" s="4">
        <v>0</v>
      </c>
      <c r="F241" s="4">
        <v>0</v>
      </c>
      <c r="G241" s="4">
        <v>0</v>
      </c>
      <c r="H241" s="4">
        <v>20</v>
      </c>
      <c r="I241" s="4">
        <v>20</v>
      </c>
      <c r="J241" s="4">
        <v>20</v>
      </c>
      <c r="K241" s="4">
        <v>20</v>
      </c>
      <c r="L241" s="6">
        <v>20</v>
      </c>
      <c r="M241" s="24"/>
    </row>
    <row r="242" spans="2:13" x14ac:dyDescent="0.6">
      <c r="B242" s="143"/>
      <c r="C242" s="24" t="s">
        <v>164</v>
      </c>
      <c r="D242" s="8">
        <v>0</v>
      </c>
      <c r="E242" s="4">
        <v>0</v>
      </c>
      <c r="F242" s="4">
        <v>0</v>
      </c>
      <c r="G242" s="4">
        <v>0</v>
      </c>
      <c r="H242" s="4">
        <v>32</v>
      </c>
      <c r="I242" s="4">
        <v>32</v>
      </c>
      <c r="J242" s="4">
        <v>0</v>
      </c>
      <c r="K242" s="4">
        <v>32</v>
      </c>
      <c r="L242" s="6">
        <v>32</v>
      </c>
      <c r="M242" s="24"/>
    </row>
    <row r="243" spans="2:13" ht="15.6" thickBot="1" x14ac:dyDescent="0.65">
      <c r="B243" s="144"/>
      <c r="C243" s="32" t="s">
        <v>165</v>
      </c>
      <c r="D243" s="18">
        <f>1056-190-318</f>
        <v>548</v>
      </c>
      <c r="E243" s="15">
        <f>1136-205-370</f>
        <v>561</v>
      </c>
      <c r="F243" s="15">
        <f>1216-225-428</f>
        <v>563</v>
      </c>
      <c r="G243" s="15">
        <f>1335-450-238</f>
        <v>647</v>
      </c>
      <c r="H243" s="15">
        <f>1470-260-430</f>
        <v>780</v>
      </c>
      <c r="I243" s="15">
        <f>1680-430-330</f>
        <v>920</v>
      </c>
      <c r="J243" s="15">
        <f>-375-390+2000</f>
        <v>1235</v>
      </c>
      <c r="K243" s="15">
        <f>2130-421-375</f>
        <v>1334</v>
      </c>
      <c r="L243" s="38">
        <f>2381-476-375</f>
        <v>1530</v>
      </c>
      <c r="M243" s="24"/>
    </row>
    <row r="244" spans="2:13" x14ac:dyDescent="0.6">
      <c r="B244" s="142" t="s">
        <v>415</v>
      </c>
      <c r="C244" s="28" t="s">
        <v>189</v>
      </c>
      <c r="D244" s="12">
        <v>160</v>
      </c>
      <c r="E244" s="13">
        <v>190</v>
      </c>
      <c r="F244" s="13">
        <v>190</v>
      </c>
      <c r="G244" s="13">
        <v>190</v>
      </c>
      <c r="H244" s="13">
        <v>190</v>
      </c>
      <c r="I244" s="13">
        <v>190</v>
      </c>
      <c r="J244" s="13">
        <v>190</v>
      </c>
      <c r="K244" s="13">
        <v>190</v>
      </c>
      <c r="L244" s="45">
        <v>190</v>
      </c>
      <c r="M244" s="28"/>
    </row>
    <row r="245" spans="2:13" x14ac:dyDescent="0.6">
      <c r="B245" s="143"/>
      <c r="C245" s="24" t="s">
        <v>190</v>
      </c>
      <c r="D245" s="8">
        <v>94</v>
      </c>
      <c r="E245" s="4">
        <v>94</v>
      </c>
      <c r="F245" s="4">
        <v>94</v>
      </c>
      <c r="G245" s="4">
        <v>94</v>
      </c>
      <c r="H245" s="4">
        <v>94</v>
      </c>
      <c r="I245" s="4">
        <v>94</v>
      </c>
      <c r="J245" s="4">
        <v>94</v>
      </c>
      <c r="K245" s="4">
        <v>94</v>
      </c>
      <c r="L245" s="6">
        <v>94</v>
      </c>
      <c r="M245" s="24"/>
    </row>
    <row r="246" spans="2:13" x14ac:dyDescent="0.6">
      <c r="B246" s="143"/>
      <c r="C246" s="24" t="s">
        <v>191</v>
      </c>
      <c r="D246" s="8">
        <v>14</v>
      </c>
      <c r="E246" s="4">
        <v>14</v>
      </c>
      <c r="F246" s="4">
        <v>14</v>
      </c>
      <c r="G246" s="4">
        <v>14</v>
      </c>
      <c r="H246" s="4">
        <v>14</v>
      </c>
      <c r="I246" s="4">
        <v>14</v>
      </c>
      <c r="J246" s="4">
        <v>20</v>
      </c>
      <c r="K246" s="4">
        <v>20</v>
      </c>
      <c r="L246" s="6">
        <v>20</v>
      </c>
      <c r="M246" s="24"/>
    </row>
    <row r="247" spans="2:13" x14ac:dyDescent="0.6">
      <c r="B247" s="143"/>
      <c r="C247" s="24" t="s">
        <v>192</v>
      </c>
      <c r="D247" s="8">
        <v>70</v>
      </c>
      <c r="E247" s="4">
        <v>40</v>
      </c>
      <c r="F247" s="4">
        <v>40</v>
      </c>
      <c r="G247" s="4">
        <v>40</v>
      </c>
      <c r="H247" s="4">
        <v>40</v>
      </c>
      <c r="I247" s="4">
        <v>40</v>
      </c>
      <c r="J247" s="4">
        <v>40</v>
      </c>
      <c r="K247" s="4">
        <v>40</v>
      </c>
      <c r="L247" s="6">
        <v>40</v>
      </c>
      <c r="M247" s="24"/>
    </row>
    <row r="248" spans="2:13" x14ac:dyDescent="0.6">
      <c r="B248" s="143"/>
      <c r="C248" s="24" t="s">
        <v>193</v>
      </c>
      <c r="D248" s="8">
        <v>117</v>
      </c>
      <c r="E248" s="4">
        <v>117</v>
      </c>
      <c r="F248" s="4">
        <v>117</v>
      </c>
      <c r="G248" s="4">
        <v>117</v>
      </c>
      <c r="H248" s="4">
        <v>117</v>
      </c>
      <c r="I248" s="4">
        <v>117</v>
      </c>
      <c r="J248" s="4">
        <v>117</v>
      </c>
      <c r="K248" s="4">
        <v>117</v>
      </c>
      <c r="L248" s="6">
        <v>117</v>
      </c>
      <c r="M248" s="24"/>
    </row>
    <row r="249" spans="2:13" x14ac:dyDescent="0.6">
      <c r="B249" s="143"/>
      <c r="C249" s="24" t="s">
        <v>194</v>
      </c>
      <c r="D249" s="8">
        <v>105</v>
      </c>
      <c r="E249" s="4">
        <v>105</v>
      </c>
      <c r="F249" s="4">
        <v>105</v>
      </c>
      <c r="G249" s="4">
        <v>105</v>
      </c>
      <c r="H249" s="4">
        <v>105</v>
      </c>
      <c r="I249" s="4">
        <v>105</v>
      </c>
      <c r="J249" s="4">
        <v>105</v>
      </c>
      <c r="K249" s="4">
        <v>105</v>
      </c>
      <c r="L249" s="6">
        <v>105</v>
      </c>
      <c r="M249" s="24"/>
    </row>
    <row r="250" spans="2:13" x14ac:dyDescent="0.6">
      <c r="B250" s="143"/>
      <c r="C250" s="24" t="s">
        <v>195</v>
      </c>
      <c r="D250" s="8">
        <v>25</v>
      </c>
      <c r="E250" s="4">
        <v>25</v>
      </c>
      <c r="F250" s="4">
        <v>25</v>
      </c>
      <c r="G250" s="4">
        <v>25</v>
      </c>
      <c r="H250" s="4">
        <v>25</v>
      </c>
      <c r="I250" s="4">
        <v>25</v>
      </c>
      <c r="J250" s="4">
        <v>25</v>
      </c>
      <c r="K250" s="4">
        <v>25</v>
      </c>
      <c r="L250" s="6">
        <v>25</v>
      </c>
      <c r="M250" s="24"/>
    </row>
    <row r="251" spans="2:13" x14ac:dyDescent="0.6">
      <c r="B251" s="143"/>
      <c r="C251" s="24" t="s">
        <v>196</v>
      </c>
      <c r="D251" s="8">
        <v>10</v>
      </c>
      <c r="E251" s="4">
        <v>10</v>
      </c>
      <c r="F251" s="4">
        <v>10</v>
      </c>
      <c r="G251" s="4">
        <v>10</v>
      </c>
      <c r="H251" s="4">
        <v>10</v>
      </c>
      <c r="I251" s="4">
        <v>10</v>
      </c>
      <c r="J251" s="4">
        <v>10</v>
      </c>
      <c r="K251" s="4">
        <v>10</v>
      </c>
      <c r="L251" s="6">
        <v>10</v>
      </c>
      <c r="M251" s="24"/>
    </row>
    <row r="252" spans="2:13" x14ac:dyDescent="0.6">
      <c r="B252" s="143"/>
      <c r="C252" s="24" t="s">
        <v>197</v>
      </c>
      <c r="D252" s="8">
        <v>5</v>
      </c>
      <c r="E252" s="4">
        <v>5</v>
      </c>
      <c r="F252" s="4">
        <v>5</v>
      </c>
      <c r="G252" s="4">
        <v>5</v>
      </c>
      <c r="H252" s="4">
        <v>5</v>
      </c>
      <c r="I252" s="4">
        <v>5</v>
      </c>
      <c r="J252" s="4">
        <v>5</v>
      </c>
      <c r="K252" s="4">
        <v>5</v>
      </c>
      <c r="L252" s="6">
        <v>5</v>
      </c>
      <c r="M252" s="24"/>
    </row>
    <row r="253" spans="2:13" x14ac:dyDescent="0.6">
      <c r="B253" s="143"/>
      <c r="C253" s="24" t="s">
        <v>198</v>
      </c>
      <c r="D253" s="8" t="s">
        <v>267</v>
      </c>
      <c r="E253" s="4" t="s">
        <v>267</v>
      </c>
      <c r="F253" s="4" t="s">
        <v>387</v>
      </c>
      <c r="G253" s="4" t="s">
        <v>387</v>
      </c>
      <c r="H253" s="4" t="s">
        <v>208</v>
      </c>
      <c r="I253" s="4" t="s">
        <v>208</v>
      </c>
      <c r="J253" s="4" t="s">
        <v>267</v>
      </c>
      <c r="K253" s="4" t="s">
        <v>267</v>
      </c>
      <c r="L253" s="6" t="s">
        <v>267</v>
      </c>
      <c r="M253" s="24"/>
    </row>
    <row r="254" spans="2:13" x14ac:dyDescent="0.6">
      <c r="B254" s="143"/>
      <c r="C254" s="24" t="s">
        <v>199</v>
      </c>
      <c r="D254" s="8">
        <v>20</v>
      </c>
      <c r="E254" s="4">
        <v>20</v>
      </c>
      <c r="F254" s="4">
        <v>20</v>
      </c>
      <c r="G254" s="4">
        <v>20</v>
      </c>
      <c r="H254" s="4">
        <v>15</v>
      </c>
      <c r="I254" s="4">
        <v>15</v>
      </c>
      <c r="J254" s="4">
        <v>16</v>
      </c>
      <c r="K254" s="4">
        <v>20</v>
      </c>
      <c r="L254" s="6">
        <v>20</v>
      </c>
      <c r="M254" s="24"/>
    </row>
    <row r="255" spans="2:13" ht="15.6" thickBot="1" x14ac:dyDescent="0.65">
      <c r="B255" s="144"/>
      <c r="C255" s="32" t="s">
        <v>200</v>
      </c>
      <c r="D255" s="18">
        <v>20</v>
      </c>
      <c r="E255" s="15">
        <v>20</v>
      </c>
      <c r="F255" s="15">
        <v>31</v>
      </c>
      <c r="G255" s="15">
        <v>30</v>
      </c>
      <c r="H255" s="15">
        <v>26</v>
      </c>
      <c r="I255" s="15">
        <v>26</v>
      </c>
      <c r="J255" s="15">
        <v>16</v>
      </c>
      <c r="K255" s="15">
        <v>28</v>
      </c>
      <c r="L255" s="38">
        <v>20</v>
      </c>
      <c r="M255" s="32"/>
    </row>
    <row r="256" spans="2:13" x14ac:dyDescent="0.6">
      <c r="B256" s="142" t="s">
        <v>245</v>
      </c>
      <c r="C256" s="33" t="s">
        <v>231</v>
      </c>
      <c r="D256" s="85">
        <v>0</v>
      </c>
      <c r="E256" s="85">
        <v>0</v>
      </c>
      <c r="F256" s="85">
        <v>0</v>
      </c>
      <c r="G256" s="85">
        <v>0</v>
      </c>
      <c r="H256" s="85">
        <v>0</v>
      </c>
      <c r="I256" s="85">
        <v>0</v>
      </c>
      <c r="J256" s="5">
        <v>4</v>
      </c>
      <c r="K256" s="5">
        <v>0</v>
      </c>
      <c r="L256" s="36">
        <v>0</v>
      </c>
      <c r="M256" s="33"/>
    </row>
    <row r="257" spans="2:13" x14ac:dyDescent="0.6">
      <c r="B257" s="143"/>
      <c r="C257" s="24" t="s">
        <v>232</v>
      </c>
      <c r="D257" s="80">
        <v>0</v>
      </c>
      <c r="E257" s="80">
        <v>0</v>
      </c>
      <c r="F257" s="80">
        <v>0</v>
      </c>
      <c r="G257" s="80">
        <v>0</v>
      </c>
      <c r="H257" s="80">
        <v>0</v>
      </c>
      <c r="I257" s="80">
        <v>0</v>
      </c>
      <c r="J257" s="4" t="s">
        <v>267</v>
      </c>
      <c r="K257" s="4">
        <v>0</v>
      </c>
      <c r="L257" s="6">
        <v>0</v>
      </c>
      <c r="M257" s="24"/>
    </row>
    <row r="258" spans="2:13" x14ac:dyDescent="0.6">
      <c r="B258" s="143"/>
      <c r="C258" s="24" t="s">
        <v>233</v>
      </c>
      <c r="D258" s="80">
        <v>0</v>
      </c>
      <c r="E258" s="80">
        <v>0</v>
      </c>
      <c r="F258" s="80">
        <v>0</v>
      </c>
      <c r="G258" s="80">
        <v>0</v>
      </c>
      <c r="H258" s="80">
        <v>0</v>
      </c>
      <c r="I258" s="80">
        <v>0</v>
      </c>
      <c r="J258" s="4">
        <v>30</v>
      </c>
      <c r="K258" s="4">
        <v>0</v>
      </c>
      <c r="L258" s="6">
        <v>0</v>
      </c>
      <c r="M258" s="24"/>
    </row>
    <row r="259" spans="2:13" x14ac:dyDescent="0.6">
      <c r="B259" s="143"/>
      <c r="C259" s="24" t="s">
        <v>234</v>
      </c>
      <c r="D259" s="80">
        <v>0</v>
      </c>
      <c r="E259" s="80">
        <v>0</v>
      </c>
      <c r="F259" s="80">
        <v>0</v>
      </c>
      <c r="G259" s="80">
        <v>0</v>
      </c>
      <c r="H259" s="80">
        <v>0</v>
      </c>
      <c r="I259" s="80">
        <v>0</v>
      </c>
      <c r="J259" s="4" t="s">
        <v>266</v>
      </c>
      <c r="K259" s="4">
        <v>0</v>
      </c>
      <c r="L259" s="6">
        <v>0</v>
      </c>
      <c r="M259" s="24"/>
    </row>
    <row r="260" spans="2:13" x14ac:dyDescent="0.6">
      <c r="B260" s="143"/>
      <c r="C260" s="24" t="s">
        <v>235</v>
      </c>
      <c r="D260" s="80">
        <v>0</v>
      </c>
      <c r="E260" s="80">
        <v>0</v>
      </c>
      <c r="F260" s="80">
        <v>0</v>
      </c>
      <c r="G260" s="80">
        <v>0</v>
      </c>
      <c r="H260" s="80">
        <v>0</v>
      </c>
      <c r="I260" s="80">
        <v>0</v>
      </c>
      <c r="J260" s="4">
        <v>303</v>
      </c>
      <c r="K260" s="4">
        <v>0</v>
      </c>
      <c r="L260" s="6">
        <v>0</v>
      </c>
      <c r="M260" s="24"/>
    </row>
    <row r="261" spans="2:13" x14ac:dyDescent="0.6">
      <c r="B261" s="143"/>
      <c r="C261" s="24" t="s">
        <v>236</v>
      </c>
      <c r="D261" s="80">
        <v>0</v>
      </c>
      <c r="E261" s="80">
        <v>0</v>
      </c>
      <c r="F261" s="80">
        <v>0</v>
      </c>
      <c r="G261" s="80">
        <v>0</v>
      </c>
      <c r="H261" s="80">
        <v>0</v>
      </c>
      <c r="I261" s="80">
        <v>0</v>
      </c>
      <c r="J261" s="4">
        <v>330</v>
      </c>
      <c r="K261" s="4">
        <v>0</v>
      </c>
      <c r="L261" s="6">
        <v>0</v>
      </c>
      <c r="M261" s="24"/>
    </row>
    <row r="262" spans="2:13" x14ac:dyDescent="0.6">
      <c r="B262" s="143"/>
      <c r="C262" s="24" t="s">
        <v>247</v>
      </c>
      <c r="D262" s="80">
        <v>0</v>
      </c>
      <c r="E262" s="80">
        <v>0</v>
      </c>
      <c r="F262" s="80">
        <v>0</v>
      </c>
      <c r="G262" s="80">
        <v>0</v>
      </c>
      <c r="H262" s="80">
        <v>0</v>
      </c>
      <c r="I262" s="80">
        <v>0</v>
      </c>
      <c r="J262" s="4">
        <v>86.5</v>
      </c>
      <c r="K262" s="4">
        <v>0</v>
      </c>
      <c r="L262" s="6">
        <v>0</v>
      </c>
      <c r="M262" s="24"/>
    </row>
    <row r="263" spans="2:13" ht="15.6" thickBot="1" x14ac:dyDescent="0.65">
      <c r="B263" s="144"/>
      <c r="C263" s="26" t="s">
        <v>248</v>
      </c>
      <c r="D263" s="86">
        <v>0</v>
      </c>
      <c r="E263" s="86">
        <v>0</v>
      </c>
      <c r="F263" s="86">
        <v>0</v>
      </c>
      <c r="G263" s="86">
        <v>0</v>
      </c>
      <c r="H263" s="86">
        <v>0</v>
      </c>
      <c r="I263" s="86">
        <v>0</v>
      </c>
      <c r="J263" s="11">
        <v>86.5</v>
      </c>
      <c r="K263" s="15">
        <v>0</v>
      </c>
      <c r="L263" s="38">
        <v>0</v>
      </c>
      <c r="M263" s="24"/>
    </row>
    <row r="264" spans="2:13" x14ac:dyDescent="0.6">
      <c r="B264" s="142" t="s">
        <v>265</v>
      </c>
      <c r="C264" s="28" t="s">
        <v>261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4</v>
      </c>
      <c r="K264" s="13">
        <v>4</v>
      </c>
      <c r="L264" s="45">
        <v>0</v>
      </c>
      <c r="M264" s="24"/>
    </row>
    <row r="265" spans="2:13" x14ac:dyDescent="0.6">
      <c r="B265" s="143"/>
      <c r="C265" s="24" t="s">
        <v>262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 t="s">
        <v>267</v>
      </c>
      <c r="K265" s="4" t="s">
        <v>267</v>
      </c>
      <c r="L265" s="6">
        <v>0</v>
      </c>
      <c r="M265" s="24"/>
    </row>
    <row r="266" spans="2:13" x14ac:dyDescent="0.6">
      <c r="B266" s="143"/>
      <c r="C266" s="24" t="s">
        <v>263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30</v>
      </c>
      <c r="K266" s="4">
        <v>30</v>
      </c>
      <c r="L266" s="6">
        <v>0</v>
      </c>
      <c r="M266" s="24"/>
    </row>
    <row r="267" spans="2:13" x14ac:dyDescent="0.6">
      <c r="B267" s="143"/>
      <c r="C267" s="24" t="s">
        <v>264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 t="s">
        <v>266</v>
      </c>
      <c r="K267" s="4" t="s">
        <v>266</v>
      </c>
      <c r="L267" s="6">
        <v>0</v>
      </c>
      <c r="M267" s="24"/>
    </row>
    <row r="268" spans="2:13" x14ac:dyDescent="0.6">
      <c r="B268" s="143"/>
      <c r="C268" s="24" t="s">
        <v>237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381</v>
      </c>
      <c r="K268" s="4">
        <v>0</v>
      </c>
      <c r="L268" s="6">
        <v>0</v>
      </c>
      <c r="M268" s="24"/>
    </row>
    <row r="269" spans="2:13" x14ac:dyDescent="0.6">
      <c r="B269" s="143"/>
      <c r="C269" s="24" t="s">
        <v>238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290</v>
      </c>
      <c r="K269" s="4">
        <v>0</v>
      </c>
      <c r="L269" s="6">
        <v>0</v>
      </c>
      <c r="M269" s="24"/>
    </row>
    <row r="270" spans="2:13" x14ac:dyDescent="0.6">
      <c r="B270" s="143"/>
      <c r="C270" s="24" t="s">
        <v>249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115.5</v>
      </c>
      <c r="K270" s="4">
        <v>0</v>
      </c>
      <c r="L270" s="6">
        <v>0</v>
      </c>
      <c r="M270" s="24"/>
    </row>
    <row r="271" spans="2:13" ht="15.6" thickBot="1" x14ac:dyDescent="0.65">
      <c r="B271" s="144"/>
      <c r="C271" s="32" t="s">
        <v>250</v>
      </c>
      <c r="D271" s="15">
        <v>0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115.5</v>
      </c>
      <c r="K271" s="15">
        <v>0</v>
      </c>
      <c r="L271" s="38">
        <v>0</v>
      </c>
      <c r="M271" s="24"/>
    </row>
    <row r="272" spans="2:13" x14ac:dyDescent="0.6">
      <c r="B272" s="142" t="s">
        <v>246</v>
      </c>
      <c r="C272" s="28" t="s">
        <v>255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4</v>
      </c>
      <c r="K272" s="13">
        <v>0</v>
      </c>
      <c r="L272" s="45">
        <v>0</v>
      </c>
      <c r="M272" s="24"/>
    </row>
    <row r="273" spans="2:13" x14ac:dyDescent="0.6">
      <c r="B273" s="143"/>
      <c r="C273" s="24" t="s">
        <v>256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 t="s">
        <v>268</v>
      </c>
      <c r="K273" s="4">
        <v>0</v>
      </c>
      <c r="L273" s="6">
        <v>0</v>
      </c>
      <c r="M273" s="24"/>
    </row>
    <row r="274" spans="2:13" x14ac:dyDescent="0.6">
      <c r="B274" s="143"/>
      <c r="C274" s="24" t="s">
        <v>257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25</v>
      </c>
      <c r="K274" s="4">
        <v>0</v>
      </c>
      <c r="L274" s="6">
        <v>0</v>
      </c>
      <c r="M274" s="24"/>
    </row>
    <row r="275" spans="2:13" x14ac:dyDescent="0.6">
      <c r="B275" s="143"/>
      <c r="C275" s="24" t="s">
        <v>258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 t="s">
        <v>269</v>
      </c>
      <c r="K275" s="4">
        <v>0</v>
      </c>
      <c r="L275" s="6">
        <v>0</v>
      </c>
      <c r="M275" s="24"/>
    </row>
    <row r="276" spans="2:13" x14ac:dyDescent="0.6">
      <c r="B276" s="143"/>
      <c r="C276" s="24" t="s">
        <v>241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286</v>
      </c>
      <c r="K276" s="4">
        <v>0</v>
      </c>
      <c r="L276" s="6">
        <v>0</v>
      </c>
      <c r="M276" s="24"/>
    </row>
    <row r="277" spans="2:13" ht="15.6" customHeight="1" x14ac:dyDescent="0.6">
      <c r="B277" s="143"/>
      <c r="C277" s="24" t="s">
        <v>242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340</v>
      </c>
      <c r="K277" s="4">
        <v>0</v>
      </c>
      <c r="L277" s="6">
        <v>0</v>
      </c>
      <c r="M277" s="24"/>
    </row>
    <row r="278" spans="2:13" ht="15.3" customHeight="1" x14ac:dyDescent="0.6">
      <c r="B278" s="143"/>
      <c r="C278" s="24" t="s">
        <v>243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86.5</v>
      </c>
      <c r="K278" s="4">
        <v>0</v>
      </c>
      <c r="L278" s="6">
        <v>0</v>
      </c>
      <c r="M278" s="24"/>
    </row>
    <row r="279" spans="2:13" ht="15.3" customHeight="1" thickBot="1" x14ac:dyDescent="0.65">
      <c r="B279" s="144"/>
      <c r="C279" s="32" t="s">
        <v>244</v>
      </c>
      <c r="D279" s="15">
        <v>0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86.5</v>
      </c>
      <c r="K279" s="15">
        <v>0</v>
      </c>
      <c r="L279" s="38">
        <v>0</v>
      </c>
      <c r="M279" s="24"/>
    </row>
    <row r="280" spans="2:13" ht="15.3" customHeight="1" x14ac:dyDescent="0.6">
      <c r="B280" s="139" t="s">
        <v>495</v>
      </c>
      <c r="C280" s="28" t="s">
        <v>251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4</v>
      </c>
      <c r="K280" s="13">
        <v>0</v>
      </c>
      <c r="L280" s="45">
        <v>0</v>
      </c>
      <c r="M280" s="24"/>
    </row>
    <row r="281" spans="2:13" ht="15.3" customHeight="1" x14ac:dyDescent="0.6">
      <c r="B281" s="140"/>
      <c r="C281" s="24" t="s">
        <v>252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 t="s">
        <v>267</v>
      </c>
      <c r="K281" s="4">
        <v>0</v>
      </c>
      <c r="L281" s="6">
        <v>0</v>
      </c>
      <c r="M281" s="24"/>
    </row>
    <row r="282" spans="2:13" ht="15.3" customHeight="1" x14ac:dyDescent="0.6">
      <c r="B282" s="140"/>
      <c r="C282" s="24" t="s">
        <v>253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30</v>
      </c>
      <c r="K282" s="4">
        <v>0</v>
      </c>
      <c r="L282" s="6">
        <v>0</v>
      </c>
      <c r="M282" s="24"/>
    </row>
    <row r="283" spans="2:13" ht="15.3" customHeight="1" x14ac:dyDescent="0.6">
      <c r="B283" s="140"/>
      <c r="C283" s="24" t="s">
        <v>254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 t="s">
        <v>266</v>
      </c>
      <c r="K283" s="4">
        <v>0</v>
      </c>
      <c r="L283" s="6">
        <v>0</v>
      </c>
      <c r="M283" s="24"/>
    </row>
    <row r="284" spans="2:13" ht="15.6" customHeight="1" x14ac:dyDescent="0.6">
      <c r="B284" s="140"/>
      <c r="C284" s="24" t="s">
        <v>239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340</v>
      </c>
      <c r="K284" s="4">
        <v>381</v>
      </c>
      <c r="L284" s="6">
        <v>0</v>
      </c>
      <c r="M284" s="24"/>
    </row>
    <row r="285" spans="2:13" ht="16.5" customHeight="1" x14ac:dyDescent="0.6">
      <c r="B285" s="140"/>
      <c r="C285" s="24" t="s">
        <v>240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310</v>
      </c>
      <c r="K285" s="4">
        <v>310</v>
      </c>
      <c r="L285" s="6">
        <v>0</v>
      </c>
      <c r="M285" s="24"/>
    </row>
    <row r="286" spans="2:13" ht="16.5" customHeight="1" x14ac:dyDescent="0.6">
      <c r="B286" s="140"/>
      <c r="C286" s="24" t="s">
        <v>259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122.5</v>
      </c>
      <c r="K286" s="4">
        <v>115.5</v>
      </c>
      <c r="L286" s="6">
        <v>0</v>
      </c>
      <c r="M286" s="24"/>
    </row>
    <row r="287" spans="2:13" ht="16.8" customHeight="1" thickBot="1" x14ac:dyDescent="0.65">
      <c r="B287" s="141"/>
      <c r="C287" s="32" t="s">
        <v>260</v>
      </c>
      <c r="D287" s="15">
        <v>0</v>
      </c>
      <c r="E287" s="15">
        <v>0</v>
      </c>
      <c r="F287" s="15">
        <v>0</v>
      </c>
      <c r="G287" s="15">
        <v>0</v>
      </c>
      <c r="H287" s="15">
        <v>0</v>
      </c>
      <c r="I287" s="15">
        <v>0</v>
      </c>
      <c r="J287" s="15">
        <v>122.5</v>
      </c>
      <c r="K287" s="15">
        <v>115.5</v>
      </c>
      <c r="L287" s="38">
        <v>0</v>
      </c>
      <c r="M287" s="24"/>
    </row>
    <row r="288" spans="2:13" ht="16.5" customHeight="1" x14ac:dyDescent="0.6">
      <c r="B288" s="142" t="s">
        <v>270</v>
      </c>
      <c r="C288" s="30" t="s">
        <v>140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4</v>
      </c>
      <c r="J288" s="13">
        <v>0</v>
      </c>
      <c r="K288" s="13">
        <v>0</v>
      </c>
      <c r="L288" s="45">
        <v>0</v>
      </c>
      <c r="M288" s="24"/>
    </row>
    <row r="289" spans="2:13" ht="16.5" customHeight="1" x14ac:dyDescent="0.6">
      <c r="B289" s="143"/>
      <c r="C289" s="25" t="s">
        <v>141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 t="s">
        <v>208</v>
      </c>
      <c r="J289" s="4">
        <v>0</v>
      </c>
      <c r="K289" s="4">
        <v>0</v>
      </c>
      <c r="L289" s="6">
        <v>0</v>
      </c>
      <c r="M289" s="24"/>
    </row>
    <row r="290" spans="2:13" ht="16.5" customHeight="1" x14ac:dyDescent="0.6">
      <c r="B290" s="143"/>
      <c r="C290" s="25" t="s">
        <v>142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25</v>
      </c>
      <c r="J290" s="4">
        <v>0</v>
      </c>
      <c r="K290" s="4">
        <v>0</v>
      </c>
      <c r="L290" s="6">
        <v>0</v>
      </c>
      <c r="M290" s="24"/>
    </row>
    <row r="291" spans="2:13" ht="16.8" customHeight="1" x14ac:dyDescent="0.6">
      <c r="B291" s="143"/>
      <c r="C291" s="25" t="s">
        <v>217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 t="s">
        <v>209</v>
      </c>
      <c r="J291" s="4">
        <v>0</v>
      </c>
      <c r="K291" s="4">
        <v>0</v>
      </c>
      <c r="L291" s="6">
        <v>0</v>
      </c>
      <c r="M291" s="24"/>
    </row>
    <row r="292" spans="2:13" ht="16.5" customHeight="1" x14ac:dyDescent="0.6">
      <c r="B292" s="143"/>
      <c r="C292" s="24" t="s">
        <v>271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340</v>
      </c>
      <c r="J292" s="4">
        <v>0</v>
      </c>
      <c r="K292" s="4">
        <v>0</v>
      </c>
      <c r="L292" s="6">
        <v>0</v>
      </c>
      <c r="M292" s="24"/>
    </row>
    <row r="293" spans="2:13" x14ac:dyDescent="0.6">
      <c r="B293" s="143"/>
      <c r="C293" s="24" t="s">
        <v>272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260</v>
      </c>
      <c r="J293" s="4">
        <v>0</v>
      </c>
      <c r="K293" s="4">
        <v>0</v>
      </c>
      <c r="L293" s="6">
        <v>0</v>
      </c>
      <c r="M293" s="24"/>
    </row>
    <row r="294" spans="2:13" x14ac:dyDescent="0.6">
      <c r="B294" s="143"/>
      <c r="C294" s="24" t="s">
        <v>273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122.5</v>
      </c>
      <c r="J294" s="4">
        <v>0</v>
      </c>
      <c r="K294" s="4">
        <v>0</v>
      </c>
      <c r="L294" s="6">
        <v>0</v>
      </c>
      <c r="M294" s="24"/>
    </row>
    <row r="295" spans="2:13" ht="15.6" thickBot="1" x14ac:dyDescent="0.65">
      <c r="B295" s="144"/>
      <c r="C295" s="32" t="s">
        <v>54</v>
      </c>
      <c r="D295" s="15">
        <v>0</v>
      </c>
      <c r="E295" s="15">
        <v>0</v>
      </c>
      <c r="F295" s="15">
        <v>0</v>
      </c>
      <c r="G295" s="15">
        <v>0</v>
      </c>
      <c r="H295" s="15">
        <v>0</v>
      </c>
      <c r="I295" s="15">
        <v>122.5</v>
      </c>
      <c r="J295" s="15">
        <v>0</v>
      </c>
      <c r="K295" s="15">
        <v>0</v>
      </c>
      <c r="L295" s="38">
        <v>0</v>
      </c>
      <c r="M295" s="24"/>
    </row>
    <row r="296" spans="2:13" x14ac:dyDescent="0.6">
      <c r="B296" s="142" t="s">
        <v>274</v>
      </c>
      <c r="C296" s="28" t="s">
        <v>147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4</v>
      </c>
      <c r="J296" s="13">
        <v>0</v>
      </c>
      <c r="K296" s="13">
        <v>0</v>
      </c>
      <c r="L296" s="45">
        <v>0</v>
      </c>
      <c r="M296" s="24"/>
    </row>
    <row r="297" spans="2:13" x14ac:dyDescent="0.6">
      <c r="B297" s="143"/>
      <c r="C297" s="24" t="s">
        <v>148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 t="s">
        <v>210</v>
      </c>
      <c r="J297" s="4">
        <v>0</v>
      </c>
      <c r="K297" s="4">
        <v>0</v>
      </c>
      <c r="L297" s="6">
        <v>0</v>
      </c>
      <c r="M297" s="24"/>
    </row>
    <row r="298" spans="2:13" x14ac:dyDescent="0.6">
      <c r="B298" s="143"/>
      <c r="C298" s="24" t="s">
        <v>149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25</v>
      </c>
      <c r="J298" s="4">
        <v>0</v>
      </c>
      <c r="K298" s="4">
        <v>0</v>
      </c>
      <c r="L298" s="6">
        <v>0</v>
      </c>
      <c r="M298" s="24"/>
    </row>
    <row r="299" spans="2:13" x14ac:dyDescent="0.6">
      <c r="B299" s="143"/>
      <c r="C299" s="24" t="s">
        <v>150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 t="s">
        <v>209</v>
      </c>
      <c r="J299" s="4">
        <v>0</v>
      </c>
      <c r="K299" s="4">
        <v>0</v>
      </c>
      <c r="L299" s="6">
        <v>0</v>
      </c>
      <c r="M299" s="24"/>
    </row>
    <row r="300" spans="2:13" x14ac:dyDescent="0.6">
      <c r="B300" s="143"/>
      <c r="C300" s="24" t="s">
        <v>70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96</v>
      </c>
      <c r="J300" s="4">
        <v>0</v>
      </c>
      <c r="K300" s="4">
        <v>0</v>
      </c>
      <c r="L300" s="6">
        <v>0</v>
      </c>
      <c r="M300" s="24"/>
    </row>
    <row r="301" spans="2:13" x14ac:dyDescent="0.6">
      <c r="B301" s="143"/>
      <c r="C301" s="24" t="s">
        <v>71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96</v>
      </c>
      <c r="J301" s="4">
        <v>0</v>
      </c>
      <c r="K301" s="4">
        <v>0</v>
      </c>
      <c r="L301" s="6">
        <v>0</v>
      </c>
      <c r="M301" s="24"/>
    </row>
    <row r="302" spans="2:13" x14ac:dyDescent="0.6">
      <c r="B302" s="143"/>
      <c r="C302" s="24" t="s">
        <v>275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286</v>
      </c>
      <c r="J302" s="4">
        <v>0</v>
      </c>
      <c r="K302" s="4">
        <v>0</v>
      </c>
      <c r="L302" s="6">
        <v>0</v>
      </c>
      <c r="M302" s="24"/>
    </row>
    <row r="303" spans="2:13" ht="15.6" thickBot="1" x14ac:dyDescent="0.65">
      <c r="B303" s="144"/>
      <c r="C303" s="32" t="s">
        <v>276</v>
      </c>
      <c r="D303" s="15">
        <v>0</v>
      </c>
      <c r="E303" s="15">
        <v>0</v>
      </c>
      <c r="F303" s="15">
        <v>0</v>
      </c>
      <c r="G303" s="15">
        <v>0</v>
      </c>
      <c r="H303" s="15">
        <v>0</v>
      </c>
      <c r="I303" s="15">
        <v>30</v>
      </c>
      <c r="J303" s="15">
        <v>0</v>
      </c>
      <c r="K303" s="15">
        <v>0</v>
      </c>
      <c r="L303" s="38">
        <v>0</v>
      </c>
      <c r="M303" s="24"/>
    </row>
    <row r="304" spans="2:13" x14ac:dyDescent="0.6">
      <c r="B304" s="142" t="s">
        <v>277</v>
      </c>
      <c r="C304" s="31" t="s">
        <v>143</v>
      </c>
      <c r="D304" s="5">
        <v>0</v>
      </c>
      <c r="E304" s="5">
        <v>0</v>
      </c>
      <c r="F304" s="5">
        <v>0</v>
      </c>
      <c r="G304" s="5">
        <v>0</v>
      </c>
      <c r="H304" s="5">
        <v>4</v>
      </c>
      <c r="I304" s="5">
        <v>4</v>
      </c>
      <c r="J304" s="13">
        <v>0</v>
      </c>
      <c r="K304" s="13">
        <v>0</v>
      </c>
      <c r="L304" s="45">
        <v>0</v>
      </c>
      <c r="M304" s="24" t="s">
        <v>472</v>
      </c>
    </row>
    <row r="305" spans="2:13" x14ac:dyDescent="0.6">
      <c r="B305" s="143"/>
      <c r="C305" s="25" t="s">
        <v>144</v>
      </c>
      <c r="D305" s="4">
        <v>0</v>
      </c>
      <c r="E305" s="4">
        <v>0</v>
      </c>
      <c r="F305" s="4">
        <v>0</v>
      </c>
      <c r="G305" s="4">
        <v>0</v>
      </c>
      <c r="H305" s="4" t="s">
        <v>208</v>
      </c>
      <c r="I305" s="4" t="s">
        <v>208</v>
      </c>
      <c r="J305" s="4">
        <v>0</v>
      </c>
      <c r="K305" s="4">
        <v>0</v>
      </c>
      <c r="L305" s="6">
        <v>0</v>
      </c>
      <c r="M305" s="24"/>
    </row>
    <row r="306" spans="2:13" x14ac:dyDescent="0.6">
      <c r="B306" s="143"/>
      <c r="C306" s="25" t="s">
        <v>145</v>
      </c>
      <c r="D306" s="4">
        <v>0</v>
      </c>
      <c r="E306" s="4">
        <v>0</v>
      </c>
      <c r="F306" s="4">
        <v>0</v>
      </c>
      <c r="G306" s="4">
        <v>0</v>
      </c>
      <c r="H306" s="4">
        <v>30</v>
      </c>
      <c r="I306" s="4">
        <v>30</v>
      </c>
      <c r="J306" s="4">
        <v>0</v>
      </c>
      <c r="K306" s="4">
        <v>0</v>
      </c>
      <c r="L306" s="6">
        <v>0</v>
      </c>
      <c r="M306" s="24"/>
    </row>
    <row r="307" spans="2:13" x14ac:dyDescent="0.6">
      <c r="B307" s="143"/>
      <c r="C307" s="24" t="s">
        <v>146</v>
      </c>
      <c r="D307" s="4">
        <v>0</v>
      </c>
      <c r="E307" s="4">
        <v>0</v>
      </c>
      <c r="F307" s="4">
        <v>0</v>
      </c>
      <c r="G307" s="4">
        <v>0</v>
      </c>
      <c r="H307" s="4" t="s">
        <v>209</v>
      </c>
      <c r="I307" s="4" t="s">
        <v>209</v>
      </c>
      <c r="J307" s="4">
        <v>0</v>
      </c>
      <c r="K307" s="4">
        <v>0</v>
      </c>
      <c r="L307" s="6">
        <v>0</v>
      </c>
      <c r="M307" s="24"/>
    </row>
    <row r="308" spans="2:13" x14ac:dyDescent="0.6">
      <c r="B308" s="143"/>
      <c r="C308" s="24" t="s">
        <v>278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86.5</v>
      </c>
      <c r="J308" s="4">
        <v>0</v>
      </c>
      <c r="K308" s="4">
        <v>0</v>
      </c>
      <c r="L308" s="6">
        <v>0</v>
      </c>
      <c r="M308" s="24"/>
    </row>
    <row r="309" spans="2:13" x14ac:dyDescent="0.6">
      <c r="B309" s="143"/>
      <c r="C309" s="24" t="s">
        <v>279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86.5</v>
      </c>
      <c r="J309" s="4">
        <v>0</v>
      </c>
      <c r="K309" s="4">
        <v>0</v>
      </c>
      <c r="L309" s="6">
        <v>0</v>
      </c>
      <c r="M309" s="24"/>
    </row>
    <row r="310" spans="2:13" x14ac:dyDescent="0.6">
      <c r="B310" s="143"/>
      <c r="C310" s="24" t="s">
        <v>280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303</v>
      </c>
      <c r="J310" s="4">
        <v>0</v>
      </c>
      <c r="K310" s="4">
        <v>0</v>
      </c>
      <c r="L310" s="6">
        <v>0</v>
      </c>
      <c r="M310" s="24"/>
    </row>
    <row r="311" spans="2:13" ht="15.6" thickBot="1" x14ac:dyDescent="0.65">
      <c r="B311" s="144"/>
      <c r="C311" s="32" t="s">
        <v>281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15">
        <f>230+30</f>
        <v>260</v>
      </c>
      <c r="J311" s="15">
        <v>0</v>
      </c>
      <c r="K311" s="15">
        <v>0</v>
      </c>
      <c r="L311" s="38">
        <v>0</v>
      </c>
      <c r="M311" s="24"/>
    </row>
    <row r="312" spans="2:13" x14ac:dyDescent="0.6">
      <c r="B312" s="142" t="s">
        <v>282</v>
      </c>
      <c r="C312" s="28" t="s">
        <v>151</v>
      </c>
      <c r="D312" s="12">
        <v>6</v>
      </c>
      <c r="E312" s="13">
        <v>6</v>
      </c>
      <c r="F312" s="13">
        <v>6</v>
      </c>
      <c r="G312" s="13">
        <v>0</v>
      </c>
      <c r="H312" s="13">
        <v>4</v>
      </c>
      <c r="I312" s="13">
        <v>6</v>
      </c>
      <c r="J312" s="13">
        <v>0</v>
      </c>
      <c r="K312" s="13">
        <v>0</v>
      </c>
      <c r="L312" s="45">
        <v>0</v>
      </c>
      <c r="M312" s="24"/>
    </row>
    <row r="313" spans="2:13" x14ac:dyDescent="0.6">
      <c r="B313" s="143"/>
      <c r="C313" s="24" t="s">
        <v>152</v>
      </c>
      <c r="D313" s="8" t="s">
        <v>318</v>
      </c>
      <c r="E313" s="4" t="s">
        <v>388</v>
      </c>
      <c r="F313" s="4" t="s">
        <v>388</v>
      </c>
      <c r="G313" s="4">
        <v>0</v>
      </c>
      <c r="H313" s="4" t="s">
        <v>211</v>
      </c>
      <c r="I313" s="4" t="s">
        <v>211</v>
      </c>
      <c r="J313" s="4">
        <v>0</v>
      </c>
      <c r="K313" s="4">
        <v>0</v>
      </c>
      <c r="L313" s="6">
        <v>0</v>
      </c>
      <c r="M313" s="24"/>
    </row>
    <row r="314" spans="2:13" x14ac:dyDescent="0.6">
      <c r="B314" s="143"/>
      <c r="C314" s="24" t="s">
        <v>153</v>
      </c>
      <c r="D314" s="8">
        <v>10000</v>
      </c>
      <c r="E314" s="4">
        <v>20</v>
      </c>
      <c r="F314" s="4">
        <v>15</v>
      </c>
      <c r="G314" s="4">
        <v>0</v>
      </c>
      <c r="H314" s="4">
        <v>20</v>
      </c>
      <c r="I314" s="4">
        <v>20</v>
      </c>
      <c r="J314" s="4">
        <v>0</v>
      </c>
      <c r="K314" s="4">
        <v>0</v>
      </c>
      <c r="L314" s="6">
        <v>0</v>
      </c>
      <c r="M314" s="24"/>
    </row>
    <row r="315" spans="2:13" ht="16.5" customHeight="1" x14ac:dyDescent="0.6">
      <c r="B315" s="143"/>
      <c r="C315" s="24" t="s">
        <v>154</v>
      </c>
      <c r="D315" s="8">
        <v>10000</v>
      </c>
      <c r="E315" s="4">
        <v>0</v>
      </c>
      <c r="F315" s="4">
        <v>20</v>
      </c>
      <c r="G315" s="4">
        <v>0</v>
      </c>
      <c r="H315" s="4">
        <v>32</v>
      </c>
      <c r="I315" s="4">
        <v>32</v>
      </c>
      <c r="J315" s="4">
        <v>0</v>
      </c>
      <c r="K315" s="4">
        <v>0</v>
      </c>
      <c r="L315" s="6">
        <v>0</v>
      </c>
      <c r="M315" s="24"/>
    </row>
    <row r="316" spans="2:13" ht="16.5" customHeight="1" x14ac:dyDescent="0.6">
      <c r="B316" s="143"/>
      <c r="C316" s="34" t="s">
        <v>155</v>
      </c>
      <c r="D316" s="8">
        <v>150</v>
      </c>
      <c r="E316" s="4">
        <v>150</v>
      </c>
      <c r="F316" s="4">
        <v>150</v>
      </c>
      <c r="G316" s="4">
        <v>0</v>
      </c>
      <c r="H316" s="4">
        <v>175</v>
      </c>
      <c r="I316" s="4">
        <v>175</v>
      </c>
      <c r="J316" s="4">
        <v>0</v>
      </c>
      <c r="K316" s="4">
        <v>0</v>
      </c>
      <c r="L316" s="6">
        <v>0</v>
      </c>
      <c r="M316" s="24"/>
    </row>
    <row r="317" spans="2:13" ht="16.8" customHeight="1" x14ac:dyDescent="0.6">
      <c r="B317" s="143"/>
      <c r="C317" s="24" t="s">
        <v>156</v>
      </c>
      <c r="D317" s="8">
        <v>150</v>
      </c>
      <c r="E317" s="4">
        <v>150</v>
      </c>
      <c r="F317" s="4">
        <v>150</v>
      </c>
      <c r="G317" s="4">
        <v>0</v>
      </c>
      <c r="H317" s="4">
        <v>175</v>
      </c>
      <c r="I317" s="4">
        <v>175</v>
      </c>
      <c r="J317" s="4">
        <v>0</v>
      </c>
      <c r="K317" s="4">
        <v>0</v>
      </c>
      <c r="L317" s="6">
        <v>0</v>
      </c>
      <c r="M317" s="24"/>
    </row>
    <row r="318" spans="2:13" ht="16.5" customHeight="1" x14ac:dyDescent="0.6">
      <c r="B318" s="143"/>
      <c r="C318" s="25" t="s">
        <v>138</v>
      </c>
      <c r="D318" s="8">
        <v>0</v>
      </c>
      <c r="E318" s="4">
        <v>0</v>
      </c>
      <c r="F318" s="4">
        <v>0</v>
      </c>
      <c r="G318" s="4">
        <v>0</v>
      </c>
      <c r="H318" s="4">
        <v>0</v>
      </c>
      <c r="I318" s="4">
        <v>340</v>
      </c>
      <c r="J318" s="4">
        <v>0</v>
      </c>
      <c r="K318" s="4">
        <v>0</v>
      </c>
      <c r="L318" s="6">
        <v>0</v>
      </c>
      <c r="M318" s="24"/>
    </row>
    <row r="319" spans="2:13" ht="16.5" customHeight="1" x14ac:dyDescent="0.6">
      <c r="B319" s="143"/>
      <c r="C319" s="25" t="s">
        <v>139</v>
      </c>
      <c r="D319" s="8">
        <v>0</v>
      </c>
      <c r="E319" s="4">
        <v>0</v>
      </c>
      <c r="F319" s="4">
        <v>0</v>
      </c>
      <c r="G319" s="4">
        <v>0</v>
      </c>
      <c r="H319" s="4">
        <v>0</v>
      </c>
      <c r="I319" s="4">
        <v>260</v>
      </c>
      <c r="J319" s="4">
        <v>0</v>
      </c>
      <c r="K319" s="4">
        <v>0</v>
      </c>
      <c r="L319" s="6">
        <v>0</v>
      </c>
      <c r="M319" s="24"/>
    </row>
    <row r="320" spans="2:13" ht="16.5" customHeight="1" x14ac:dyDescent="0.6">
      <c r="B320" s="143"/>
      <c r="C320" s="25" t="s">
        <v>57</v>
      </c>
      <c r="D320" s="8">
        <v>810</v>
      </c>
      <c r="E320" s="4">
        <v>810</v>
      </c>
      <c r="F320" s="4">
        <v>810</v>
      </c>
      <c r="G320" s="4">
        <v>0</v>
      </c>
      <c r="H320" s="4">
        <v>965</v>
      </c>
      <c r="I320" s="4">
        <v>965</v>
      </c>
      <c r="J320" s="4">
        <v>965</v>
      </c>
      <c r="K320" s="4">
        <v>0</v>
      </c>
      <c r="L320" s="6">
        <v>0</v>
      </c>
      <c r="M320" s="24"/>
    </row>
    <row r="321" spans="2:13" ht="16.8" customHeight="1" x14ac:dyDescent="0.6">
      <c r="B321" s="143"/>
      <c r="C321" s="25" t="s">
        <v>58</v>
      </c>
      <c r="D321" s="8">
        <v>821</v>
      </c>
      <c r="E321" s="4">
        <v>858</v>
      </c>
      <c r="F321" s="4">
        <v>900</v>
      </c>
      <c r="G321" s="4">
        <v>0</v>
      </c>
      <c r="H321" s="4">
        <v>1128</v>
      </c>
      <c r="I321" s="4">
        <v>1155</v>
      </c>
      <c r="J321" s="4">
        <v>1172</v>
      </c>
      <c r="K321" s="4">
        <v>0</v>
      </c>
      <c r="L321" s="6">
        <v>0</v>
      </c>
      <c r="M321" s="24"/>
    </row>
    <row r="322" spans="2:13" ht="16.5" customHeight="1" x14ac:dyDescent="0.6">
      <c r="B322" s="143"/>
      <c r="C322" s="33" t="s">
        <v>166</v>
      </c>
      <c r="D322" s="9">
        <v>28</v>
      </c>
      <c r="E322" s="5">
        <v>28</v>
      </c>
      <c r="F322" s="5">
        <v>28</v>
      </c>
      <c r="G322" s="4">
        <v>0</v>
      </c>
      <c r="H322" s="4">
        <v>30</v>
      </c>
      <c r="I322" s="4">
        <v>30</v>
      </c>
      <c r="J322" s="4">
        <v>30</v>
      </c>
      <c r="K322" s="4">
        <v>30</v>
      </c>
      <c r="L322" s="6">
        <v>30</v>
      </c>
      <c r="M322" s="24"/>
    </row>
    <row r="323" spans="2:13" ht="16.8" customHeight="1" x14ac:dyDescent="0.6">
      <c r="B323" s="143"/>
      <c r="C323" s="24" t="s">
        <v>167</v>
      </c>
      <c r="D323" s="8">
        <v>55</v>
      </c>
      <c r="E323" s="4">
        <v>55</v>
      </c>
      <c r="F323" s="4">
        <v>55</v>
      </c>
      <c r="G323" s="4">
        <v>0</v>
      </c>
      <c r="H323" s="4">
        <v>55</v>
      </c>
      <c r="I323" s="4">
        <v>55</v>
      </c>
      <c r="J323" s="4">
        <v>55</v>
      </c>
      <c r="K323" s="4">
        <v>55</v>
      </c>
      <c r="L323" s="6">
        <v>55</v>
      </c>
      <c r="M323" s="24"/>
    </row>
    <row r="324" spans="2:13" ht="16.8" customHeight="1" x14ac:dyDescent="0.6">
      <c r="B324" s="143"/>
      <c r="C324" s="24" t="s">
        <v>212</v>
      </c>
      <c r="D324" s="8">
        <v>185</v>
      </c>
      <c r="E324" s="4">
        <v>185</v>
      </c>
      <c r="F324" s="4">
        <v>185</v>
      </c>
      <c r="G324" s="4">
        <v>0</v>
      </c>
      <c r="H324" s="4">
        <v>200</v>
      </c>
      <c r="I324" s="4">
        <v>200</v>
      </c>
      <c r="J324" s="4">
        <v>200</v>
      </c>
      <c r="K324" s="4">
        <v>200</v>
      </c>
      <c r="L324" s="6">
        <v>200</v>
      </c>
      <c r="M324" s="24"/>
    </row>
    <row r="325" spans="2:13" ht="16.5" customHeight="1" thickBot="1" x14ac:dyDescent="0.65">
      <c r="B325" s="144"/>
      <c r="C325" s="32" t="s">
        <v>213</v>
      </c>
      <c r="D325" s="18">
        <v>185</v>
      </c>
      <c r="E325" s="15">
        <v>185</v>
      </c>
      <c r="F325" s="15">
        <v>185</v>
      </c>
      <c r="G325" s="15">
        <v>0</v>
      </c>
      <c r="H325" s="15">
        <v>200</v>
      </c>
      <c r="I325" s="15">
        <v>200</v>
      </c>
      <c r="J325" s="15">
        <v>200</v>
      </c>
      <c r="K325" s="15">
        <v>200</v>
      </c>
      <c r="L325" s="38">
        <v>200</v>
      </c>
      <c r="M325" s="24"/>
    </row>
    <row r="326" spans="2:13" ht="16.5" customHeight="1" x14ac:dyDescent="0.6">
      <c r="B326" s="142" t="s">
        <v>283</v>
      </c>
      <c r="C326" s="33" t="s">
        <v>284</v>
      </c>
      <c r="D326" s="9">
        <v>0</v>
      </c>
      <c r="E326" s="5">
        <v>0</v>
      </c>
      <c r="F326" s="5">
        <v>0</v>
      </c>
      <c r="G326" s="5">
        <v>0</v>
      </c>
      <c r="H326" s="5">
        <v>4</v>
      </c>
      <c r="I326" s="5">
        <v>0</v>
      </c>
      <c r="J326" s="5">
        <v>0</v>
      </c>
      <c r="K326" s="5">
        <v>0</v>
      </c>
      <c r="L326" s="36">
        <v>0</v>
      </c>
      <c r="M326" s="24"/>
    </row>
    <row r="327" spans="2:13" ht="16.5" customHeight="1" x14ac:dyDescent="0.6">
      <c r="B327" s="143"/>
      <c r="C327" s="24" t="s">
        <v>285</v>
      </c>
      <c r="D327" s="8">
        <v>0</v>
      </c>
      <c r="E327" s="4">
        <v>0</v>
      </c>
      <c r="F327" s="4">
        <v>0</v>
      </c>
      <c r="G327" s="4">
        <v>0</v>
      </c>
      <c r="H327" s="4" t="s">
        <v>267</v>
      </c>
      <c r="I327" s="4">
        <v>0</v>
      </c>
      <c r="J327" s="4">
        <v>0</v>
      </c>
      <c r="K327" s="4">
        <v>0</v>
      </c>
      <c r="L327" s="6">
        <v>0</v>
      </c>
      <c r="M327" s="24"/>
    </row>
    <row r="328" spans="2:13" ht="16.8" customHeight="1" x14ac:dyDescent="0.6">
      <c r="B328" s="143"/>
      <c r="C328" s="24" t="s">
        <v>286</v>
      </c>
      <c r="D328" s="8">
        <v>0</v>
      </c>
      <c r="E328" s="4">
        <v>0</v>
      </c>
      <c r="F328" s="4">
        <v>0</v>
      </c>
      <c r="G328" s="4">
        <v>0</v>
      </c>
      <c r="H328" s="4">
        <v>30</v>
      </c>
      <c r="I328" s="4">
        <v>0</v>
      </c>
      <c r="J328" s="4">
        <v>0</v>
      </c>
      <c r="K328" s="4">
        <v>0</v>
      </c>
      <c r="L328" s="6">
        <v>0</v>
      </c>
      <c r="M328" s="24"/>
    </row>
    <row r="329" spans="2:13" x14ac:dyDescent="0.6">
      <c r="B329" s="143"/>
      <c r="C329" s="24" t="s">
        <v>287</v>
      </c>
      <c r="D329" s="8">
        <v>0</v>
      </c>
      <c r="E329" s="4">
        <v>0</v>
      </c>
      <c r="F329" s="4">
        <v>0</v>
      </c>
      <c r="G329" s="4">
        <v>0</v>
      </c>
      <c r="H329" s="4" t="s">
        <v>266</v>
      </c>
      <c r="I329" s="4">
        <v>0</v>
      </c>
      <c r="J329" s="4">
        <v>0</v>
      </c>
      <c r="K329" s="4">
        <v>0</v>
      </c>
      <c r="L329" s="6">
        <v>0</v>
      </c>
      <c r="M329" s="24"/>
    </row>
    <row r="330" spans="2:13" x14ac:dyDescent="0.6">
      <c r="B330" s="143"/>
      <c r="C330" s="24" t="s">
        <v>288</v>
      </c>
      <c r="D330" s="8">
        <v>0</v>
      </c>
      <c r="E330" s="4">
        <v>0</v>
      </c>
      <c r="F330" s="4">
        <v>0</v>
      </c>
      <c r="G330" s="4">
        <v>0</v>
      </c>
      <c r="H330" s="4">
        <v>303</v>
      </c>
      <c r="I330" s="4">
        <v>0</v>
      </c>
      <c r="J330" s="4">
        <v>0</v>
      </c>
      <c r="K330" s="4">
        <v>0</v>
      </c>
      <c r="L330" s="6">
        <v>0</v>
      </c>
      <c r="M330" s="24"/>
    </row>
    <row r="331" spans="2:13" x14ac:dyDescent="0.6">
      <c r="B331" s="143"/>
      <c r="C331" s="24" t="s">
        <v>289</v>
      </c>
      <c r="D331" s="8">
        <v>0</v>
      </c>
      <c r="E331" s="4">
        <v>0</v>
      </c>
      <c r="F331" s="4">
        <v>0</v>
      </c>
      <c r="G331" s="4">
        <v>0</v>
      </c>
      <c r="H331" s="4">
        <v>170</v>
      </c>
      <c r="I331" s="4">
        <v>0</v>
      </c>
      <c r="J331" s="4">
        <v>0</v>
      </c>
      <c r="K331" s="4">
        <v>0</v>
      </c>
      <c r="L331" s="6">
        <v>0</v>
      </c>
      <c r="M331" s="24"/>
    </row>
    <row r="332" spans="2:13" x14ac:dyDescent="0.6">
      <c r="B332" s="143"/>
      <c r="C332" s="24" t="s">
        <v>290</v>
      </c>
      <c r="D332" s="8">
        <v>0</v>
      </c>
      <c r="E332" s="4">
        <v>0</v>
      </c>
      <c r="F332" s="4">
        <v>0</v>
      </c>
      <c r="G332" s="4">
        <v>0</v>
      </c>
      <c r="H332" s="4">
        <v>86.5</v>
      </c>
      <c r="I332" s="4">
        <v>0</v>
      </c>
      <c r="J332" s="4">
        <v>0</v>
      </c>
      <c r="K332" s="4">
        <v>0</v>
      </c>
      <c r="L332" s="6">
        <v>0</v>
      </c>
      <c r="M332" s="24"/>
    </row>
    <row r="333" spans="2:13" ht="15.6" thickBot="1" x14ac:dyDescent="0.65">
      <c r="B333" s="144"/>
      <c r="C333" s="32" t="s">
        <v>291</v>
      </c>
      <c r="D333" s="18">
        <v>0</v>
      </c>
      <c r="E333" s="15">
        <v>0</v>
      </c>
      <c r="F333" s="15">
        <v>0</v>
      </c>
      <c r="G333" s="15">
        <v>0</v>
      </c>
      <c r="H333" s="15">
        <v>86.5</v>
      </c>
      <c r="I333" s="15">
        <v>0</v>
      </c>
      <c r="J333" s="15">
        <v>0</v>
      </c>
      <c r="K333" s="15">
        <v>0</v>
      </c>
      <c r="L333" s="38">
        <v>0</v>
      </c>
      <c r="M333" s="24"/>
    </row>
    <row r="334" spans="2:13" x14ac:dyDescent="0.6">
      <c r="B334" s="142" t="s">
        <v>292</v>
      </c>
      <c r="C334" s="28" t="s">
        <v>293</v>
      </c>
      <c r="D334" s="12">
        <v>0</v>
      </c>
      <c r="E334" s="13">
        <v>0</v>
      </c>
      <c r="F334" s="13">
        <v>0</v>
      </c>
      <c r="G334" s="13">
        <v>0</v>
      </c>
      <c r="H334" s="13">
        <v>4</v>
      </c>
      <c r="I334" s="13">
        <v>0</v>
      </c>
      <c r="J334" s="13">
        <v>0</v>
      </c>
      <c r="K334" s="13">
        <v>0</v>
      </c>
      <c r="L334" s="45">
        <v>0</v>
      </c>
      <c r="M334" s="24"/>
    </row>
    <row r="335" spans="2:13" x14ac:dyDescent="0.6">
      <c r="B335" s="143"/>
      <c r="C335" s="24" t="s">
        <v>294</v>
      </c>
      <c r="D335" s="8">
        <v>0</v>
      </c>
      <c r="E335" s="4">
        <v>0</v>
      </c>
      <c r="F335" s="4">
        <v>0</v>
      </c>
      <c r="G335" s="4">
        <v>0</v>
      </c>
      <c r="H335" s="4" t="s">
        <v>268</v>
      </c>
      <c r="I335" s="4">
        <v>0</v>
      </c>
      <c r="J335" s="4">
        <v>0</v>
      </c>
      <c r="K335" s="4">
        <v>0</v>
      </c>
      <c r="L335" s="6">
        <v>0</v>
      </c>
      <c r="M335" s="24"/>
    </row>
    <row r="336" spans="2:13" x14ac:dyDescent="0.6">
      <c r="B336" s="143"/>
      <c r="C336" s="24" t="s">
        <v>295</v>
      </c>
      <c r="D336" s="8">
        <v>0</v>
      </c>
      <c r="E336" s="4">
        <v>0</v>
      </c>
      <c r="F336" s="4">
        <v>0</v>
      </c>
      <c r="G336" s="4">
        <v>0</v>
      </c>
      <c r="H336" s="4">
        <v>25</v>
      </c>
      <c r="I336" s="4">
        <v>0</v>
      </c>
      <c r="J336" s="4">
        <v>0</v>
      </c>
      <c r="K336" s="4">
        <v>0</v>
      </c>
      <c r="L336" s="6">
        <v>0</v>
      </c>
      <c r="M336" s="24"/>
    </row>
    <row r="337" spans="2:13" x14ac:dyDescent="0.6">
      <c r="B337" s="143"/>
      <c r="C337" s="24" t="s">
        <v>296</v>
      </c>
      <c r="D337" s="8">
        <v>0</v>
      </c>
      <c r="E337" s="4">
        <v>0</v>
      </c>
      <c r="F337" s="4">
        <v>0</v>
      </c>
      <c r="G337" s="4">
        <v>0</v>
      </c>
      <c r="H337" s="4" t="s">
        <v>269</v>
      </c>
      <c r="I337" s="4">
        <v>0</v>
      </c>
      <c r="J337" s="4">
        <v>0</v>
      </c>
      <c r="K337" s="4">
        <v>0</v>
      </c>
      <c r="L337" s="6">
        <v>0</v>
      </c>
      <c r="M337" s="24"/>
    </row>
    <row r="338" spans="2:13" x14ac:dyDescent="0.6">
      <c r="B338" s="143"/>
      <c r="C338" s="24" t="s">
        <v>297</v>
      </c>
      <c r="D338" s="8">
        <v>0</v>
      </c>
      <c r="E338" s="4">
        <v>0</v>
      </c>
      <c r="F338" s="4">
        <v>0</v>
      </c>
      <c r="G338" s="4">
        <v>0</v>
      </c>
      <c r="H338" s="4">
        <v>96</v>
      </c>
      <c r="I338" s="4">
        <v>0</v>
      </c>
      <c r="J338" s="4">
        <v>0</v>
      </c>
      <c r="K338" s="4">
        <v>0</v>
      </c>
      <c r="L338" s="6">
        <v>0</v>
      </c>
      <c r="M338" s="24"/>
    </row>
    <row r="339" spans="2:13" x14ac:dyDescent="0.6">
      <c r="B339" s="143"/>
      <c r="C339" s="24" t="s">
        <v>298</v>
      </c>
      <c r="D339" s="8">
        <v>0</v>
      </c>
      <c r="E339" s="4">
        <v>0</v>
      </c>
      <c r="F339" s="4">
        <v>0</v>
      </c>
      <c r="G339" s="4">
        <v>0</v>
      </c>
      <c r="H339" s="4">
        <v>96</v>
      </c>
      <c r="I339" s="4">
        <v>0</v>
      </c>
      <c r="J339" s="4">
        <v>0</v>
      </c>
      <c r="K339" s="4">
        <v>0</v>
      </c>
      <c r="L339" s="6">
        <v>0</v>
      </c>
      <c r="M339" s="24"/>
    </row>
    <row r="340" spans="2:13" x14ac:dyDescent="0.6">
      <c r="B340" s="143"/>
      <c r="C340" s="24" t="s">
        <v>299</v>
      </c>
      <c r="D340" s="8">
        <v>0</v>
      </c>
      <c r="E340" s="4">
        <v>0</v>
      </c>
      <c r="F340" s="4">
        <v>0</v>
      </c>
      <c r="G340" s="4">
        <v>0</v>
      </c>
      <c r="H340" s="4">
        <v>286</v>
      </c>
      <c r="I340" s="4">
        <v>0</v>
      </c>
      <c r="J340" s="4">
        <v>0</v>
      </c>
      <c r="K340" s="4">
        <v>0</v>
      </c>
      <c r="L340" s="6">
        <v>0</v>
      </c>
      <c r="M340" s="24"/>
    </row>
    <row r="341" spans="2:13" ht="15.6" thickBot="1" x14ac:dyDescent="0.65">
      <c r="B341" s="144"/>
      <c r="C341" s="26" t="s">
        <v>300</v>
      </c>
      <c r="D341" s="10">
        <v>0</v>
      </c>
      <c r="E341" s="11">
        <v>0</v>
      </c>
      <c r="F341" s="11">
        <v>0</v>
      </c>
      <c r="G341" s="11">
        <v>0</v>
      </c>
      <c r="H341" s="11">
        <v>10</v>
      </c>
      <c r="I341" s="11">
        <v>0</v>
      </c>
      <c r="J341" s="11">
        <v>0</v>
      </c>
      <c r="K341" s="11">
        <v>0</v>
      </c>
      <c r="L341" s="35">
        <v>0</v>
      </c>
      <c r="M341" s="24"/>
    </row>
    <row r="342" spans="2:13" x14ac:dyDescent="0.6">
      <c r="B342" s="142" t="s">
        <v>301</v>
      </c>
      <c r="C342" s="28" t="s">
        <v>302</v>
      </c>
      <c r="D342" s="12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4</v>
      </c>
      <c r="L342" s="45">
        <v>0</v>
      </c>
      <c r="M342" s="24"/>
    </row>
    <row r="343" spans="2:13" x14ac:dyDescent="0.6">
      <c r="B343" s="143"/>
      <c r="C343" s="24" t="s">
        <v>303</v>
      </c>
      <c r="D343" s="8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 t="s">
        <v>267</v>
      </c>
      <c r="L343" s="6">
        <v>0</v>
      </c>
      <c r="M343" s="24"/>
    </row>
    <row r="344" spans="2:13" x14ac:dyDescent="0.6">
      <c r="B344" s="143"/>
      <c r="C344" s="24" t="s">
        <v>304</v>
      </c>
      <c r="D344" s="8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30</v>
      </c>
      <c r="L344" s="6">
        <v>0</v>
      </c>
      <c r="M344" s="24"/>
    </row>
    <row r="345" spans="2:13" x14ac:dyDescent="0.6">
      <c r="B345" s="143"/>
      <c r="C345" s="24" t="s">
        <v>305</v>
      </c>
      <c r="D345" s="8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 t="s">
        <v>266</v>
      </c>
      <c r="L345" s="6">
        <v>0</v>
      </c>
      <c r="M345" s="24"/>
    </row>
    <row r="346" spans="2:13" x14ac:dyDescent="0.6">
      <c r="B346" s="143"/>
      <c r="C346" s="24" t="s">
        <v>306</v>
      </c>
      <c r="D346" s="8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122.5</v>
      </c>
      <c r="L346" s="6">
        <v>0</v>
      </c>
      <c r="M346" s="24"/>
    </row>
    <row r="347" spans="2:13" x14ac:dyDescent="0.6">
      <c r="B347" s="143"/>
      <c r="C347" s="24" t="s">
        <v>307</v>
      </c>
      <c r="D347" s="8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122.5</v>
      </c>
      <c r="L347" s="6">
        <v>0</v>
      </c>
      <c r="M347" s="24"/>
    </row>
    <row r="348" spans="2:13" x14ac:dyDescent="0.6">
      <c r="B348" s="143"/>
      <c r="C348" s="24" t="s">
        <v>308</v>
      </c>
      <c r="D348" s="8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340</v>
      </c>
      <c r="L348" s="6">
        <v>0</v>
      </c>
      <c r="M348" s="24"/>
    </row>
    <row r="349" spans="2:13" ht="15.6" thickBot="1" x14ac:dyDescent="0.65">
      <c r="B349" s="144"/>
      <c r="C349" s="26" t="s">
        <v>309</v>
      </c>
      <c r="D349" s="10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330</v>
      </c>
      <c r="L349" s="35">
        <v>0</v>
      </c>
      <c r="M349" s="24"/>
    </row>
    <row r="350" spans="2:13" x14ac:dyDescent="0.6">
      <c r="B350" s="142" t="s">
        <v>310</v>
      </c>
      <c r="C350" s="28" t="s">
        <v>311</v>
      </c>
      <c r="D350" s="12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4</v>
      </c>
      <c r="L350" s="45">
        <v>0</v>
      </c>
      <c r="M350" s="24"/>
    </row>
    <row r="351" spans="2:13" x14ac:dyDescent="0.6">
      <c r="B351" s="143"/>
      <c r="C351" s="24" t="s">
        <v>312</v>
      </c>
      <c r="D351" s="8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 t="s">
        <v>267</v>
      </c>
      <c r="L351" s="6">
        <v>0</v>
      </c>
      <c r="M351" s="24"/>
    </row>
    <row r="352" spans="2:13" x14ac:dyDescent="0.6">
      <c r="B352" s="143"/>
      <c r="C352" s="24" t="s">
        <v>313</v>
      </c>
      <c r="D352" s="8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30</v>
      </c>
      <c r="L352" s="6">
        <v>0</v>
      </c>
      <c r="M352" s="24"/>
    </row>
    <row r="353" spans="2:13" x14ac:dyDescent="0.6">
      <c r="B353" s="143"/>
      <c r="C353" s="24" t="s">
        <v>314</v>
      </c>
      <c r="D353" s="8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 t="s">
        <v>266</v>
      </c>
      <c r="L353" s="6">
        <v>0</v>
      </c>
      <c r="M353" s="24"/>
    </row>
    <row r="354" spans="2:13" x14ac:dyDescent="0.6">
      <c r="B354" s="143"/>
      <c r="C354" s="24" t="s">
        <v>315</v>
      </c>
      <c r="D354" s="8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86.5</v>
      </c>
      <c r="L354" s="6">
        <v>0</v>
      </c>
      <c r="M354" s="24"/>
    </row>
    <row r="355" spans="2:13" ht="16.5" customHeight="1" x14ac:dyDescent="0.6">
      <c r="B355" s="143"/>
      <c r="C355" s="24" t="s">
        <v>316</v>
      </c>
      <c r="D355" s="8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86.5</v>
      </c>
      <c r="L355" s="6">
        <v>0</v>
      </c>
      <c r="M355" s="24"/>
    </row>
    <row r="356" spans="2:13" ht="16.5" customHeight="1" thickBot="1" x14ac:dyDescent="0.65">
      <c r="B356" s="144"/>
      <c r="C356" s="26" t="s">
        <v>317</v>
      </c>
      <c r="D356" s="10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303</v>
      </c>
      <c r="L356" s="35">
        <v>0</v>
      </c>
      <c r="M356" s="24"/>
    </row>
    <row r="357" spans="2:13" ht="16.5" customHeight="1" x14ac:dyDescent="0.6">
      <c r="B357" s="142" t="s">
        <v>329</v>
      </c>
      <c r="C357" s="28" t="s">
        <v>330</v>
      </c>
      <c r="D357" s="12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45">
        <v>4</v>
      </c>
      <c r="M357" s="24"/>
    </row>
    <row r="358" spans="2:13" ht="16.5" customHeight="1" x14ac:dyDescent="0.6">
      <c r="B358" s="143"/>
      <c r="C358" s="24" t="s">
        <v>331</v>
      </c>
      <c r="D358" s="8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6" t="s">
        <v>267</v>
      </c>
      <c r="M358" s="24"/>
    </row>
    <row r="359" spans="2:13" ht="16.5" customHeight="1" x14ac:dyDescent="0.6">
      <c r="B359" s="143"/>
      <c r="C359" s="24" t="s">
        <v>332</v>
      </c>
      <c r="D359" s="8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6">
        <v>30</v>
      </c>
      <c r="M359" s="24"/>
    </row>
    <row r="360" spans="2:13" ht="16.8" customHeight="1" x14ac:dyDescent="0.6">
      <c r="B360" s="143"/>
      <c r="C360" s="24" t="s">
        <v>333</v>
      </c>
      <c r="D360" s="8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6">
        <v>122.5</v>
      </c>
      <c r="M360" s="24"/>
    </row>
    <row r="361" spans="2:13" x14ac:dyDescent="0.6">
      <c r="B361" s="143"/>
      <c r="C361" s="24" t="s">
        <v>334</v>
      </c>
      <c r="D361" s="8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6">
        <v>122.5</v>
      </c>
      <c r="M361" s="24"/>
    </row>
    <row r="362" spans="2:13" ht="16.5" customHeight="1" x14ac:dyDescent="0.6">
      <c r="B362" s="143"/>
      <c r="C362" s="24" t="s">
        <v>335</v>
      </c>
      <c r="D362" s="8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6">
        <v>340</v>
      </c>
      <c r="M362" s="24"/>
    </row>
    <row r="363" spans="2:13" ht="16.5" customHeight="1" thickBot="1" x14ac:dyDescent="0.65">
      <c r="B363" s="144"/>
      <c r="C363" s="32" t="s">
        <v>336</v>
      </c>
      <c r="D363" s="18">
        <v>0</v>
      </c>
      <c r="E363" s="15">
        <v>0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38">
        <v>350</v>
      </c>
      <c r="M363" s="24"/>
    </row>
    <row r="364" spans="2:13" ht="16.5" customHeight="1" x14ac:dyDescent="0.6">
      <c r="B364" s="142" t="s">
        <v>337</v>
      </c>
      <c r="C364" s="28" t="s">
        <v>338</v>
      </c>
      <c r="D364" s="12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45">
        <v>4</v>
      </c>
      <c r="M364" s="24"/>
    </row>
    <row r="365" spans="2:13" ht="16.5" customHeight="1" x14ac:dyDescent="0.6">
      <c r="B365" s="143"/>
      <c r="C365" s="24" t="s">
        <v>339</v>
      </c>
      <c r="D365" s="8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6" t="s">
        <v>345</v>
      </c>
      <c r="M365" s="24"/>
    </row>
    <row r="366" spans="2:13" ht="16.5" customHeight="1" x14ac:dyDescent="0.6">
      <c r="B366" s="143"/>
      <c r="C366" s="24" t="s">
        <v>340</v>
      </c>
      <c r="D366" s="8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6">
        <v>30</v>
      </c>
      <c r="M366" s="24"/>
    </row>
    <row r="367" spans="2:13" ht="16.8" customHeight="1" x14ac:dyDescent="0.6">
      <c r="B367" s="143"/>
      <c r="C367" s="24" t="s">
        <v>341</v>
      </c>
      <c r="D367" s="8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6">
        <v>115.5</v>
      </c>
      <c r="M367" s="24"/>
    </row>
    <row r="368" spans="2:13" x14ac:dyDescent="0.6">
      <c r="B368" s="143"/>
      <c r="C368" s="24" t="s">
        <v>342</v>
      </c>
      <c r="D368" s="8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6">
        <v>115.5</v>
      </c>
      <c r="M368" s="24"/>
    </row>
    <row r="369" spans="2:13" x14ac:dyDescent="0.6">
      <c r="B369" s="143"/>
      <c r="C369" s="24" t="s">
        <v>343</v>
      </c>
      <c r="D369" s="8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6">
        <v>381</v>
      </c>
      <c r="M369" s="24"/>
    </row>
    <row r="370" spans="2:13" ht="15.6" thickBot="1" x14ac:dyDescent="0.65">
      <c r="B370" s="144"/>
      <c r="C370" s="32" t="s">
        <v>344</v>
      </c>
      <c r="D370" s="18">
        <v>0</v>
      </c>
      <c r="E370" s="15">
        <v>0</v>
      </c>
      <c r="F370" s="15">
        <v>0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38">
        <v>330</v>
      </c>
      <c r="M370" s="24"/>
    </row>
    <row r="371" spans="2:13" x14ac:dyDescent="0.6">
      <c r="B371" s="142" t="s">
        <v>391</v>
      </c>
      <c r="C371" s="28" t="s">
        <v>324</v>
      </c>
      <c r="D371" s="12" t="s">
        <v>319</v>
      </c>
      <c r="E371" s="13" t="s">
        <v>386</v>
      </c>
      <c r="F371" s="13" t="s">
        <v>386</v>
      </c>
      <c r="G371" s="13" t="s">
        <v>386</v>
      </c>
      <c r="H371" s="13" t="s">
        <v>386</v>
      </c>
      <c r="I371" s="13">
        <v>0</v>
      </c>
      <c r="J371" s="13">
        <v>0</v>
      </c>
      <c r="K371" s="13">
        <v>0</v>
      </c>
      <c r="L371" s="45" t="s">
        <v>319</v>
      </c>
      <c r="M371" s="24"/>
    </row>
    <row r="372" spans="2:13" x14ac:dyDescent="0.6">
      <c r="B372" s="143"/>
      <c r="C372" s="24" t="s">
        <v>325</v>
      </c>
      <c r="D372" s="8">
        <v>15</v>
      </c>
      <c r="E372" s="4">
        <v>15</v>
      </c>
      <c r="F372" s="4">
        <v>15</v>
      </c>
      <c r="G372" s="4">
        <v>15</v>
      </c>
      <c r="H372" s="4">
        <v>15</v>
      </c>
      <c r="I372" s="4">
        <v>0</v>
      </c>
      <c r="J372" s="4">
        <v>0</v>
      </c>
      <c r="K372" s="4">
        <v>0</v>
      </c>
      <c r="L372" s="6">
        <v>15</v>
      </c>
      <c r="M372" s="24"/>
    </row>
    <row r="373" spans="2:13" x14ac:dyDescent="0.6">
      <c r="B373" s="143"/>
      <c r="C373" s="24" t="s">
        <v>326</v>
      </c>
      <c r="D373" s="8">
        <f>410+262+28</f>
        <v>700</v>
      </c>
      <c r="E373" s="4">
        <f>1136-440</f>
        <v>696</v>
      </c>
      <c r="F373" s="4">
        <f>1216-440</f>
        <v>776</v>
      </c>
      <c r="G373" s="4">
        <f>1335-530</f>
        <v>805</v>
      </c>
      <c r="H373" s="4">
        <v>840</v>
      </c>
      <c r="I373" s="4">
        <v>0</v>
      </c>
      <c r="J373" s="4">
        <v>0</v>
      </c>
      <c r="K373" s="4">
        <v>0</v>
      </c>
      <c r="L373" s="6">
        <f>2381-610</f>
        <v>1771</v>
      </c>
      <c r="M373" s="24"/>
    </row>
    <row r="374" spans="2:13" ht="15.6" thickBot="1" x14ac:dyDescent="0.65">
      <c r="B374" s="144"/>
      <c r="C374" s="26" t="s">
        <v>327</v>
      </c>
      <c r="D374" s="10">
        <v>120</v>
      </c>
      <c r="E374" s="11">
        <v>120</v>
      </c>
      <c r="F374" s="11">
        <v>120</v>
      </c>
      <c r="G374" s="11">
        <v>120</v>
      </c>
      <c r="H374" s="11">
        <v>120</v>
      </c>
      <c r="I374" s="11">
        <v>0</v>
      </c>
      <c r="J374" s="11">
        <v>0</v>
      </c>
      <c r="K374" s="11">
        <v>0</v>
      </c>
      <c r="L374" s="35">
        <v>120</v>
      </c>
      <c r="M374" s="24"/>
    </row>
    <row r="375" spans="2:13" x14ac:dyDescent="0.6">
      <c r="B375" s="142" t="s">
        <v>346</v>
      </c>
      <c r="C375" s="28" t="s">
        <v>347</v>
      </c>
      <c r="D375" s="12">
        <v>523</v>
      </c>
      <c r="E375" s="13">
        <v>560</v>
      </c>
      <c r="F375" s="13">
        <v>607</v>
      </c>
      <c r="G375" s="13">
        <v>663</v>
      </c>
      <c r="H375" s="13">
        <v>0</v>
      </c>
      <c r="I375" s="13">
        <v>0</v>
      </c>
      <c r="J375" s="13">
        <v>0</v>
      </c>
      <c r="K375" s="13">
        <v>0</v>
      </c>
      <c r="L375" s="45">
        <v>0</v>
      </c>
      <c r="M375" s="24"/>
    </row>
    <row r="376" spans="2:13" x14ac:dyDescent="0.6">
      <c r="B376" s="143"/>
      <c r="C376" s="24" t="s">
        <v>348</v>
      </c>
      <c r="D376" s="8">
        <v>250</v>
      </c>
      <c r="E376" s="4">
        <v>290</v>
      </c>
      <c r="F376" s="4">
        <v>305</v>
      </c>
      <c r="G376" s="4">
        <v>330</v>
      </c>
      <c r="H376" s="4">
        <v>0</v>
      </c>
      <c r="I376" s="4">
        <v>0</v>
      </c>
      <c r="J376" s="4">
        <v>0</v>
      </c>
      <c r="K376" s="4">
        <v>0</v>
      </c>
      <c r="L376" s="6">
        <v>0</v>
      </c>
      <c r="M376" s="24"/>
    </row>
    <row r="377" spans="2:13" ht="16.5" customHeight="1" thickBot="1" x14ac:dyDescent="0.65">
      <c r="B377" s="144"/>
      <c r="C377" s="26" t="s">
        <v>349</v>
      </c>
      <c r="D377" s="10">
        <v>35</v>
      </c>
      <c r="E377" s="11">
        <v>35</v>
      </c>
      <c r="F377" s="11">
        <v>35</v>
      </c>
      <c r="G377" s="11">
        <v>35</v>
      </c>
      <c r="H377" s="11">
        <v>0</v>
      </c>
      <c r="I377" s="11">
        <v>0</v>
      </c>
      <c r="J377" s="11">
        <v>0</v>
      </c>
      <c r="K377" s="11">
        <v>0</v>
      </c>
      <c r="L377" s="35">
        <v>0</v>
      </c>
      <c r="M377" s="24"/>
    </row>
    <row r="378" spans="2:13" ht="16.5" customHeight="1" x14ac:dyDescent="0.6">
      <c r="B378" s="142" t="s">
        <v>350</v>
      </c>
      <c r="C378" s="28" t="s">
        <v>351</v>
      </c>
      <c r="D378" s="12">
        <v>3</v>
      </c>
      <c r="E378" s="13">
        <v>3</v>
      </c>
      <c r="F378" s="13">
        <v>3</v>
      </c>
      <c r="G378" s="13">
        <v>3</v>
      </c>
      <c r="H378" s="13">
        <v>0</v>
      </c>
      <c r="I378" s="13">
        <v>0</v>
      </c>
      <c r="J378" s="13">
        <v>0</v>
      </c>
      <c r="K378" s="13">
        <v>0</v>
      </c>
      <c r="L378" s="45">
        <v>0</v>
      </c>
      <c r="M378" s="24"/>
    </row>
    <row r="379" spans="2:13" ht="16.5" customHeight="1" x14ac:dyDescent="0.6">
      <c r="B379" s="143"/>
      <c r="C379" s="24" t="s">
        <v>352</v>
      </c>
      <c r="D379" s="8" t="s">
        <v>267</v>
      </c>
      <c r="E379" s="4" t="s">
        <v>387</v>
      </c>
      <c r="F379" s="4" t="s">
        <v>387</v>
      </c>
      <c r="G379" s="4" t="s">
        <v>387</v>
      </c>
      <c r="H379" s="4">
        <v>0</v>
      </c>
      <c r="I379" s="4">
        <v>0</v>
      </c>
      <c r="J379" s="4">
        <v>0</v>
      </c>
      <c r="K379" s="4">
        <v>0</v>
      </c>
      <c r="L379" s="6">
        <v>0</v>
      </c>
      <c r="M379" s="24"/>
    </row>
    <row r="380" spans="2:13" ht="16.5" customHeight="1" x14ac:dyDescent="0.6">
      <c r="B380" s="143"/>
      <c r="C380" s="24" t="s">
        <v>353</v>
      </c>
      <c r="D380" s="8">
        <v>14</v>
      </c>
      <c r="E380" s="4">
        <v>14</v>
      </c>
      <c r="F380" s="4">
        <v>16</v>
      </c>
      <c r="G380" s="4">
        <v>12</v>
      </c>
      <c r="H380" s="4">
        <v>0</v>
      </c>
      <c r="I380" s="4">
        <v>0</v>
      </c>
      <c r="J380" s="4">
        <v>0</v>
      </c>
      <c r="K380" s="4">
        <v>0</v>
      </c>
      <c r="L380" s="6">
        <v>0</v>
      </c>
      <c r="M380" s="24"/>
    </row>
    <row r="381" spans="2:13" ht="16.5" customHeight="1" x14ac:dyDescent="0.6">
      <c r="B381" s="143"/>
      <c r="C381" s="24" t="s">
        <v>390</v>
      </c>
      <c r="D381" s="8">
        <v>14</v>
      </c>
      <c r="E381" s="4">
        <v>19</v>
      </c>
      <c r="F381" s="4">
        <v>22</v>
      </c>
      <c r="G381" s="4">
        <v>22</v>
      </c>
      <c r="H381" s="4">
        <v>0</v>
      </c>
      <c r="I381" s="4">
        <v>0</v>
      </c>
      <c r="J381" s="4">
        <v>0</v>
      </c>
      <c r="K381" s="4">
        <v>0</v>
      </c>
      <c r="L381" s="6">
        <v>0</v>
      </c>
      <c r="M381" s="24"/>
    </row>
    <row r="382" spans="2:13" ht="16.5" customHeight="1" x14ac:dyDescent="0.6">
      <c r="B382" s="143"/>
      <c r="C382" s="24" t="s">
        <v>354</v>
      </c>
      <c r="D382" s="8">
        <v>70</v>
      </c>
      <c r="E382" s="4">
        <v>100</v>
      </c>
      <c r="F382" s="4">
        <v>120</v>
      </c>
      <c r="G382" s="4">
        <v>375</v>
      </c>
      <c r="H382" s="4">
        <v>0</v>
      </c>
      <c r="I382" s="4">
        <v>0</v>
      </c>
      <c r="J382" s="4">
        <v>0</v>
      </c>
      <c r="K382" s="4">
        <v>0</v>
      </c>
      <c r="L382" s="6">
        <v>0</v>
      </c>
      <c r="M382" s="24"/>
    </row>
    <row r="383" spans="2:13" ht="16.5" customHeight="1" x14ac:dyDescent="0.6">
      <c r="B383" s="143"/>
      <c r="C383" s="24" t="s">
        <v>355</v>
      </c>
      <c r="D383" s="8">
        <v>100</v>
      </c>
      <c r="E383" s="4">
        <v>100</v>
      </c>
      <c r="F383" s="4">
        <v>100</v>
      </c>
      <c r="G383" s="4">
        <v>100</v>
      </c>
      <c r="H383" s="4">
        <v>0</v>
      </c>
      <c r="I383" s="4">
        <v>0</v>
      </c>
      <c r="J383" s="4">
        <v>0</v>
      </c>
      <c r="K383" s="4">
        <v>0</v>
      </c>
      <c r="L383" s="6">
        <v>0</v>
      </c>
      <c r="M383" s="24"/>
    </row>
    <row r="384" spans="2:13" ht="16.5" customHeight="1" x14ac:dyDescent="0.6">
      <c r="B384" s="143"/>
      <c r="C384" s="24" t="s">
        <v>356</v>
      </c>
      <c r="D384" s="8">
        <v>100</v>
      </c>
      <c r="E384" s="4">
        <v>100</v>
      </c>
      <c r="F384" s="4">
        <v>100</v>
      </c>
      <c r="G384" s="4">
        <v>100</v>
      </c>
      <c r="H384" s="4">
        <v>0</v>
      </c>
      <c r="I384" s="4">
        <v>0</v>
      </c>
      <c r="J384" s="4">
        <v>0</v>
      </c>
      <c r="K384" s="4">
        <v>0</v>
      </c>
      <c r="L384" s="6">
        <v>0</v>
      </c>
      <c r="M384" s="24"/>
    </row>
    <row r="385" spans="2:13" ht="16.5" customHeight="1" thickBot="1" x14ac:dyDescent="0.65">
      <c r="B385" s="144"/>
      <c r="C385" s="26" t="s">
        <v>357</v>
      </c>
      <c r="D385" s="10">
        <v>400</v>
      </c>
      <c r="E385" s="11">
        <v>420</v>
      </c>
      <c r="F385" s="11">
        <v>480</v>
      </c>
      <c r="G385" s="11">
        <v>510</v>
      </c>
      <c r="H385" s="11">
        <v>0</v>
      </c>
      <c r="I385" s="11">
        <v>0</v>
      </c>
      <c r="J385" s="11">
        <v>0</v>
      </c>
      <c r="K385" s="11">
        <v>0</v>
      </c>
      <c r="L385" s="35">
        <v>0</v>
      </c>
      <c r="M385" s="24"/>
    </row>
    <row r="386" spans="2:13" ht="16.5" customHeight="1" x14ac:dyDescent="0.6">
      <c r="B386" s="142" t="s">
        <v>358</v>
      </c>
      <c r="C386" s="28" t="s">
        <v>359</v>
      </c>
      <c r="D386" s="12">
        <v>5</v>
      </c>
      <c r="E386" s="13">
        <v>5</v>
      </c>
      <c r="F386" s="13">
        <v>5</v>
      </c>
      <c r="G386" s="13">
        <v>5</v>
      </c>
      <c r="H386" s="13">
        <v>0</v>
      </c>
      <c r="I386" s="13">
        <v>0</v>
      </c>
      <c r="J386" s="13">
        <v>0</v>
      </c>
      <c r="K386" s="13">
        <v>0</v>
      </c>
      <c r="L386" s="45">
        <v>0</v>
      </c>
      <c r="M386" s="24"/>
    </row>
    <row r="387" spans="2:13" ht="16.5" customHeight="1" x14ac:dyDescent="0.6">
      <c r="B387" s="143"/>
      <c r="C387" s="24" t="s">
        <v>360</v>
      </c>
      <c r="D387" s="8" t="s">
        <v>267</v>
      </c>
      <c r="E387" s="4" t="s">
        <v>387</v>
      </c>
      <c r="F387" s="4" t="s">
        <v>387</v>
      </c>
      <c r="G387" s="4" t="s">
        <v>387</v>
      </c>
      <c r="H387" s="4">
        <v>0</v>
      </c>
      <c r="I387" s="4">
        <v>0</v>
      </c>
      <c r="J387" s="4">
        <v>0</v>
      </c>
      <c r="K387" s="4">
        <v>0</v>
      </c>
      <c r="L387" s="6">
        <v>0</v>
      </c>
      <c r="M387" s="24"/>
    </row>
    <row r="388" spans="2:13" ht="16.5" customHeight="1" x14ac:dyDescent="0.6">
      <c r="B388" s="143"/>
      <c r="C388" s="24" t="s">
        <v>361</v>
      </c>
      <c r="D388" s="8">
        <v>16</v>
      </c>
      <c r="E388" s="4">
        <v>16</v>
      </c>
      <c r="F388" s="4">
        <v>16</v>
      </c>
      <c r="G388" s="4">
        <v>16</v>
      </c>
      <c r="H388" s="4">
        <v>0</v>
      </c>
      <c r="I388" s="4">
        <v>0</v>
      </c>
      <c r="J388" s="4">
        <v>0</v>
      </c>
      <c r="K388" s="4">
        <v>0</v>
      </c>
      <c r="L388" s="6">
        <v>0</v>
      </c>
      <c r="M388" s="24"/>
    </row>
    <row r="389" spans="2:13" ht="16.5" customHeight="1" x14ac:dyDescent="0.6">
      <c r="B389" s="143"/>
      <c r="C389" s="24" t="s">
        <v>362</v>
      </c>
      <c r="D389" s="8">
        <v>235</v>
      </c>
      <c r="E389" s="4">
        <v>235</v>
      </c>
      <c r="F389" s="4">
        <v>235</v>
      </c>
      <c r="G389" s="4">
        <v>235</v>
      </c>
      <c r="H389" s="4">
        <v>0</v>
      </c>
      <c r="I389" s="4">
        <v>0</v>
      </c>
      <c r="J389" s="4">
        <v>0</v>
      </c>
      <c r="K389" s="4">
        <v>0</v>
      </c>
      <c r="L389" s="6">
        <v>0</v>
      </c>
      <c r="M389" s="24"/>
    </row>
    <row r="390" spans="2:13" ht="16.8" customHeight="1" x14ac:dyDescent="0.6">
      <c r="B390" s="143"/>
      <c r="C390" s="24" t="s">
        <v>300</v>
      </c>
      <c r="D390" s="8">
        <v>10</v>
      </c>
      <c r="E390" s="4">
        <v>10</v>
      </c>
      <c r="F390" s="4">
        <v>10</v>
      </c>
      <c r="G390" s="4">
        <v>10</v>
      </c>
      <c r="H390" s="4">
        <v>0</v>
      </c>
      <c r="I390" s="4">
        <v>0</v>
      </c>
      <c r="J390" s="4">
        <v>0</v>
      </c>
      <c r="K390" s="4">
        <v>0</v>
      </c>
      <c r="L390" s="6">
        <v>0</v>
      </c>
      <c r="M390" s="24"/>
    </row>
    <row r="391" spans="2:13" x14ac:dyDescent="0.6">
      <c r="B391" s="143"/>
      <c r="C391" s="24" t="s">
        <v>366</v>
      </c>
      <c r="D391" s="8">
        <v>85</v>
      </c>
      <c r="E391" s="4">
        <v>85</v>
      </c>
      <c r="F391" s="4">
        <v>85</v>
      </c>
      <c r="G391" s="4">
        <v>85</v>
      </c>
      <c r="H391" s="4">
        <v>0</v>
      </c>
      <c r="I391" s="4">
        <v>0</v>
      </c>
      <c r="J391" s="4">
        <v>0</v>
      </c>
      <c r="K391" s="4">
        <v>0</v>
      </c>
      <c r="L391" s="6">
        <v>0</v>
      </c>
      <c r="M391" s="24"/>
    </row>
    <row r="392" spans="2:13" x14ac:dyDescent="0.6">
      <c r="B392" s="143"/>
      <c r="C392" s="24" t="s">
        <v>363</v>
      </c>
      <c r="D392" s="8">
        <v>65</v>
      </c>
      <c r="E392" s="4">
        <v>65</v>
      </c>
      <c r="F392" s="4">
        <v>65</v>
      </c>
      <c r="G392" s="4">
        <v>65</v>
      </c>
      <c r="H392" s="4">
        <v>0</v>
      </c>
      <c r="I392" s="4">
        <v>0</v>
      </c>
      <c r="J392" s="4">
        <v>0</v>
      </c>
      <c r="K392" s="4">
        <v>0</v>
      </c>
      <c r="L392" s="6">
        <v>0</v>
      </c>
      <c r="M392" s="24"/>
    </row>
    <row r="393" spans="2:13" x14ac:dyDescent="0.6">
      <c r="B393" s="143"/>
      <c r="C393" s="24" t="s">
        <v>364</v>
      </c>
      <c r="D393" s="8">
        <v>105</v>
      </c>
      <c r="E393" s="4">
        <v>105</v>
      </c>
      <c r="F393" s="4">
        <v>105</v>
      </c>
      <c r="G393" s="4">
        <f>85*2-65</f>
        <v>105</v>
      </c>
      <c r="H393" s="4">
        <v>0</v>
      </c>
      <c r="I393" s="4">
        <v>0</v>
      </c>
      <c r="J393" s="4">
        <v>0</v>
      </c>
      <c r="K393" s="4">
        <v>0</v>
      </c>
      <c r="L393" s="6">
        <v>0</v>
      </c>
      <c r="M393" s="24"/>
    </row>
    <row r="394" spans="2:13" ht="16.5" customHeight="1" thickBot="1" x14ac:dyDescent="0.65">
      <c r="B394" s="144"/>
      <c r="C394" s="26" t="s">
        <v>365</v>
      </c>
      <c r="D394" s="10">
        <v>20</v>
      </c>
      <c r="E394" s="11">
        <v>20</v>
      </c>
      <c r="F394" s="11">
        <v>20</v>
      </c>
      <c r="G394" s="11">
        <v>20</v>
      </c>
      <c r="H394" s="11">
        <v>0</v>
      </c>
      <c r="I394" s="11">
        <v>0</v>
      </c>
      <c r="J394" s="11">
        <v>0</v>
      </c>
      <c r="K394" s="11">
        <v>0</v>
      </c>
      <c r="L394" s="35">
        <v>0</v>
      </c>
      <c r="M394" s="24"/>
    </row>
    <row r="395" spans="2:13" ht="16.5" customHeight="1" x14ac:dyDescent="0.6">
      <c r="B395" s="115" t="s">
        <v>225</v>
      </c>
      <c r="C395" s="28" t="s">
        <v>367</v>
      </c>
      <c r="D395" s="12">
        <v>310</v>
      </c>
      <c r="E395" s="13">
        <v>310</v>
      </c>
      <c r="F395" s="13">
        <v>310</v>
      </c>
      <c r="G395" s="13">
        <v>310</v>
      </c>
      <c r="H395" s="13">
        <v>0</v>
      </c>
      <c r="I395" s="13">
        <v>0</v>
      </c>
      <c r="J395" s="13">
        <v>0</v>
      </c>
      <c r="K395" s="13">
        <v>0</v>
      </c>
      <c r="L395" s="45">
        <v>0</v>
      </c>
      <c r="M395" s="24"/>
    </row>
    <row r="396" spans="2:13" ht="15.6" customHeight="1" x14ac:dyDescent="0.6">
      <c r="B396" s="116"/>
      <c r="C396" s="24" t="s">
        <v>368</v>
      </c>
      <c r="D396" s="8">
        <v>37</v>
      </c>
      <c r="E396" s="4">
        <v>37</v>
      </c>
      <c r="F396" s="4">
        <v>37</v>
      </c>
      <c r="G396" s="4">
        <v>37</v>
      </c>
      <c r="H396" s="4">
        <v>0</v>
      </c>
      <c r="I396" s="4">
        <v>0</v>
      </c>
      <c r="J396" s="4">
        <v>0</v>
      </c>
      <c r="K396" s="4">
        <v>0</v>
      </c>
      <c r="L396" s="6">
        <v>0</v>
      </c>
      <c r="M396" s="24"/>
    </row>
    <row r="397" spans="2:13" ht="16.5" customHeight="1" x14ac:dyDescent="0.6">
      <c r="B397" s="116"/>
      <c r="C397" s="24" t="s">
        <v>369</v>
      </c>
      <c r="D397" s="8" t="s">
        <v>319</v>
      </c>
      <c r="E397" s="4" t="s">
        <v>386</v>
      </c>
      <c r="F397" s="4" t="s">
        <v>386</v>
      </c>
      <c r="G397" s="4" t="s">
        <v>386</v>
      </c>
      <c r="H397" s="4">
        <v>0</v>
      </c>
      <c r="I397" s="4">
        <v>0</v>
      </c>
      <c r="J397" s="4">
        <v>0</v>
      </c>
      <c r="K397" s="4">
        <v>0</v>
      </c>
      <c r="L397" s="6">
        <v>0</v>
      </c>
      <c r="M397" s="24"/>
    </row>
    <row r="398" spans="2:13" ht="16.5" customHeight="1" thickBot="1" x14ac:dyDescent="0.65">
      <c r="B398" s="117"/>
      <c r="C398" s="26" t="s">
        <v>370</v>
      </c>
      <c r="D398" s="10">
        <v>10</v>
      </c>
      <c r="E398" s="11">
        <v>10</v>
      </c>
      <c r="F398" s="11">
        <v>10</v>
      </c>
      <c r="G398" s="11">
        <v>10</v>
      </c>
      <c r="H398" s="11">
        <v>0</v>
      </c>
      <c r="I398" s="11">
        <v>0</v>
      </c>
      <c r="J398" s="11">
        <v>0</v>
      </c>
      <c r="K398" s="11">
        <v>0</v>
      </c>
      <c r="L398" s="35">
        <v>0</v>
      </c>
      <c r="M398" s="24"/>
    </row>
    <row r="399" spans="2:13" ht="16.5" customHeight="1" x14ac:dyDescent="0.6">
      <c r="B399" s="115" t="s">
        <v>389</v>
      </c>
      <c r="C399" s="28" t="s">
        <v>371</v>
      </c>
      <c r="D399" s="12" t="s">
        <v>319</v>
      </c>
      <c r="E399" s="13" t="s">
        <v>386</v>
      </c>
      <c r="F399" s="13" t="s">
        <v>386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45">
        <v>0</v>
      </c>
      <c r="M399" s="24"/>
    </row>
    <row r="400" spans="2:13" ht="16.8" customHeight="1" x14ac:dyDescent="0.6">
      <c r="B400" s="116"/>
      <c r="C400" s="24" t="s">
        <v>372</v>
      </c>
      <c r="D400" s="8">
        <v>8</v>
      </c>
      <c r="E400" s="4">
        <v>8</v>
      </c>
      <c r="F400" s="4">
        <v>8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6">
        <v>0</v>
      </c>
      <c r="M400" s="24"/>
    </row>
    <row r="401" spans="2:13" ht="15.6" customHeight="1" x14ac:dyDescent="0.6">
      <c r="B401" s="116"/>
      <c r="C401" s="24" t="s">
        <v>373</v>
      </c>
      <c r="D401" s="8">
        <v>62</v>
      </c>
      <c r="E401" s="4">
        <v>55</v>
      </c>
      <c r="F401" s="4">
        <v>52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6">
        <v>0</v>
      </c>
      <c r="M401" s="24"/>
    </row>
    <row r="402" spans="2:13" ht="16.5" customHeight="1" thickBot="1" x14ac:dyDescent="0.65">
      <c r="B402" s="117"/>
      <c r="C402" s="26" t="s">
        <v>374</v>
      </c>
      <c r="D402" s="10">
        <v>240</v>
      </c>
      <c r="E402" s="11">
        <v>240</v>
      </c>
      <c r="F402" s="11">
        <v>290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35">
        <v>0</v>
      </c>
      <c r="M402" s="24"/>
    </row>
    <row r="403" spans="2:13" ht="16.8" customHeight="1" x14ac:dyDescent="0.6">
      <c r="B403" s="142" t="s">
        <v>379</v>
      </c>
      <c r="C403" s="28" t="s">
        <v>380</v>
      </c>
      <c r="D403" s="12">
        <v>0</v>
      </c>
      <c r="E403" s="13">
        <v>560</v>
      </c>
      <c r="F403" s="13">
        <v>607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45">
        <v>0</v>
      </c>
      <c r="M403" s="24"/>
    </row>
    <row r="404" spans="2:13" x14ac:dyDescent="0.6">
      <c r="B404" s="143"/>
      <c r="C404" s="24" t="s">
        <v>381</v>
      </c>
      <c r="D404" s="8">
        <v>0</v>
      </c>
      <c r="E404" s="4">
        <v>290</v>
      </c>
      <c r="F404" s="4">
        <v>305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6">
        <v>0</v>
      </c>
      <c r="M404" s="24"/>
    </row>
    <row r="405" spans="2:13" ht="16.5" customHeight="1" thickBot="1" x14ac:dyDescent="0.65">
      <c r="B405" s="144"/>
      <c r="C405" s="26" t="s">
        <v>382</v>
      </c>
      <c r="D405" s="10">
        <v>0</v>
      </c>
      <c r="E405" s="11">
        <v>35</v>
      </c>
      <c r="F405" s="11">
        <v>35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35">
        <v>0</v>
      </c>
      <c r="M405" s="24"/>
    </row>
    <row r="406" spans="2:13" ht="16.5" customHeight="1" x14ac:dyDescent="0.6">
      <c r="B406" s="142" t="s">
        <v>392</v>
      </c>
      <c r="C406" s="28" t="s">
        <v>393</v>
      </c>
      <c r="D406" s="12">
        <v>50</v>
      </c>
      <c r="E406" s="13">
        <v>60</v>
      </c>
      <c r="F406" s="13">
        <v>60</v>
      </c>
      <c r="G406" s="13">
        <v>80</v>
      </c>
      <c r="H406" s="13">
        <v>75</v>
      </c>
      <c r="I406" s="13">
        <v>80</v>
      </c>
      <c r="J406" s="13">
        <v>85</v>
      </c>
      <c r="K406" s="13">
        <v>85</v>
      </c>
      <c r="L406" s="45">
        <v>85</v>
      </c>
      <c r="M406" s="24"/>
    </row>
    <row r="407" spans="2:13" ht="16.5" customHeight="1" x14ac:dyDescent="0.6">
      <c r="B407" s="143"/>
      <c r="C407" s="24" t="s">
        <v>394</v>
      </c>
      <c r="D407" s="8">
        <v>100</v>
      </c>
      <c r="E407" s="4">
        <v>100</v>
      </c>
      <c r="F407" s="4">
        <v>100</v>
      </c>
      <c r="G407" s="4">
        <v>100</v>
      </c>
      <c r="H407" s="4">
        <v>125</v>
      </c>
      <c r="I407" s="4">
        <v>125</v>
      </c>
      <c r="J407" s="4">
        <v>160</v>
      </c>
      <c r="K407" s="4">
        <v>160</v>
      </c>
      <c r="L407" s="6">
        <v>160</v>
      </c>
      <c r="M407" s="24"/>
    </row>
    <row r="408" spans="2:13" ht="16.5" customHeight="1" x14ac:dyDescent="0.6">
      <c r="B408" s="143"/>
      <c r="C408" s="24" t="s">
        <v>395</v>
      </c>
      <c r="D408" s="8">
        <v>100</v>
      </c>
      <c r="E408" s="4">
        <v>100</v>
      </c>
      <c r="F408" s="4">
        <v>100</v>
      </c>
      <c r="G408" s="4">
        <v>100</v>
      </c>
      <c r="H408" s="4">
        <v>125</v>
      </c>
      <c r="I408" s="4">
        <v>125</v>
      </c>
      <c r="J408" s="4">
        <v>125</v>
      </c>
      <c r="K408" s="4">
        <v>125</v>
      </c>
      <c r="L408" s="6">
        <v>125</v>
      </c>
      <c r="M408" s="24"/>
    </row>
    <row r="409" spans="2:13" ht="16.5" customHeight="1" x14ac:dyDescent="0.6">
      <c r="B409" s="143"/>
      <c r="C409" s="24" t="s">
        <v>396</v>
      </c>
      <c r="D409" s="8">
        <v>50</v>
      </c>
      <c r="E409" s="4">
        <v>60</v>
      </c>
      <c r="F409" s="4">
        <v>60</v>
      </c>
      <c r="G409" s="4">
        <v>80</v>
      </c>
      <c r="H409" s="4">
        <v>75</v>
      </c>
      <c r="I409" s="4">
        <v>80</v>
      </c>
      <c r="J409" s="4">
        <v>85</v>
      </c>
      <c r="K409" s="4">
        <v>85</v>
      </c>
      <c r="L409" s="6">
        <v>85</v>
      </c>
      <c r="M409" s="24"/>
    </row>
    <row r="410" spans="2:13" ht="16.5" customHeight="1" x14ac:dyDescent="0.6">
      <c r="B410" s="143"/>
      <c r="C410" s="24" t="s">
        <v>397</v>
      </c>
      <c r="D410" s="8">
        <f>1056-915-60</f>
        <v>81</v>
      </c>
      <c r="E410" s="4">
        <f>1136-975-80</f>
        <v>81</v>
      </c>
      <c r="F410" s="4">
        <f>1216-1050-85</f>
        <v>81</v>
      </c>
      <c r="G410" s="4">
        <f>1335-1165-90</f>
        <v>80</v>
      </c>
      <c r="H410" s="4">
        <v>110</v>
      </c>
      <c r="I410" s="4">
        <v>120</v>
      </c>
      <c r="J410" s="4">
        <v>130</v>
      </c>
      <c r="K410" s="4">
        <v>131</v>
      </c>
      <c r="L410" s="6">
        <v>130</v>
      </c>
      <c r="M410" s="24"/>
    </row>
    <row r="411" spans="2:13" ht="16.5" customHeight="1" x14ac:dyDescent="0.6">
      <c r="B411" s="143"/>
      <c r="C411" s="26" t="s">
        <v>398</v>
      </c>
      <c r="D411" s="8">
        <v>60</v>
      </c>
      <c r="E411" s="11">
        <v>60</v>
      </c>
      <c r="F411" s="11">
        <f>1210-1090-60</f>
        <v>60</v>
      </c>
      <c r="G411" s="11">
        <f>90</f>
        <v>90</v>
      </c>
      <c r="H411" s="11">
        <f>1480-1230-140</f>
        <v>110</v>
      </c>
      <c r="I411" s="11">
        <v>120</v>
      </c>
      <c r="J411" s="11">
        <v>130</v>
      </c>
      <c r="K411" s="11">
        <v>100</v>
      </c>
      <c r="L411" s="35">
        <v>100</v>
      </c>
      <c r="M411" s="24"/>
    </row>
    <row r="412" spans="2:13" ht="16.5" customHeight="1" x14ac:dyDescent="0.6">
      <c r="B412" s="143"/>
      <c r="C412" s="24" t="s">
        <v>399</v>
      </c>
      <c r="D412" s="8">
        <f>1059-60-938</f>
        <v>61</v>
      </c>
      <c r="E412" s="4">
        <f>1126-60-1005</f>
        <v>61</v>
      </c>
      <c r="F412" s="4">
        <v>60</v>
      </c>
      <c r="G412" s="4">
        <f>1315-1135-90</f>
        <v>90</v>
      </c>
      <c r="H412" s="4">
        <f>140</f>
        <v>140</v>
      </c>
      <c r="I412" s="4">
        <f>1680-1440-120</f>
        <v>120</v>
      </c>
      <c r="J412" s="4">
        <v>125</v>
      </c>
      <c r="K412" s="4">
        <v>130</v>
      </c>
      <c r="L412" s="6">
        <f>2400-2160-100</f>
        <v>140</v>
      </c>
      <c r="M412" s="24"/>
    </row>
    <row r="413" spans="2:13" ht="16.8" customHeight="1" x14ac:dyDescent="0.6">
      <c r="B413" s="143"/>
      <c r="C413" s="24" t="s">
        <v>400</v>
      </c>
      <c r="D413" s="8">
        <v>60</v>
      </c>
      <c r="E413" s="4">
        <v>60</v>
      </c>
      <c r="F413" s="4">
        <v>60</v>
      </c>
      <c r="G413" s="4">
        <f>90</f>
        <v>90</v>
      </c>
      <c r="H413" s="4">
        <v>100</v>
      </c>
      <c r="I413" s="4">
        <v>120</v>
      </c>
      <c r="J413" s="4">
        <v>120</v>
      </c>
      <c r="K413" s="4">
        <v>130</v>
      </c>
      <c r="L413" s="6">
        <v>140</v>
      </c>
      <c r="M413" s="24"/>
    </row>
    <row r="414" spans="2:13" ht="16.5" customHeight="1" x14ac:dyDescent="0.6">
      <c r="B414" s="143"/>
      <c r="C414" s="24" t="s">
        <v>401</v>
      </c>
      <c r="D414" s="8">
        <v>1</v>
      </c>
      <c r="E414" s="4">
        <v>4</v>
      </c>
      <c r="F414" s="4">
        <v>4</v>
      </c>
      <c r="G414" s="4">
        <v>4</v>
      </c>
      <c r="H414" s="4">
        <v>4</v>
      </c>
      <c r="I414" s="4">
        <v>4</v>
      </c>
      <c r="J414" s="4">
        <v>4</v>
      </c>
      <c r="K414" s="4">
        <v>4</v>
      </c>
      <c r="L414" s="6">
        <v>4</v>
      </c>
      <c r="M414" s="24"/>
    </row>
    <row r="415" spans="2:13" ht="16.5" customHeight="1" x14ac:dyDescent="0.6">
      <c r="B415" s="143"/>
      <c r="C415" s="24" t="s">
        <v>402</v>
      </c>
      <c r="D415" s="8">
        <v>40</v>
      </c>
      <c r="E415" s="4">
        <v>50</v>
      </c>
      <c r="F415" s="4">
        <v>50</v>
      </c>
      <c r="G415" s="4">
        <v>50</v>
      </c>
      <c r="H415" s="4">
        <v>50</v>
      </c>
      <c r="I415" s="4">
        <v>60</v>
      </c>
      <c r="J415" s="4">
        <v>75</v>
      </c>
      <c r="K415" s="4">
        <v>75</v>
      </c>
      <c r="L415" s="6">
        <v>75</v>
      </c>
      <c r="M415" s="24"/>
    </row>
    <row r="416" spans="2:13" x14ac:dyDescent="0.6">
      <c r="B416" s="143"/>
      <c r="C416" s="24" t="s">
        <v>403</v>
      </c>
      <c r="D416" s="8">
        <v>3</v>
      </c>
      <c r="E416" s="4">
        <v>4</v>
      </c>
      <c r="F416" s="4">
        <v>4</v>
      </c>
      <c r="G416" s="4">
        <v>4</v>
      </c>
      <c r="H416" s="4">
        <v>4</v>
      </c>
      <c r="I416" s="4">
        <v>4</v>
      </c>
      <c r="J416" s="4">
        <v>4</v>
      </c>
      <c r="K416" s="4">
        <v>4</v>
      </c>
      <c r="L416" s="6">
        <v>4</v>
      </c>
      <c r="M416" s="24"/>
    </row>
    <row r="417" spans="2:13" ht="15.6" thickBot="1" x14ac:dyDescent="0.65">
      <c r="B417" s="144"/>
      <c r="C417" s="32" t="s">
        <v>404</v>
      </c>
      <c r="D417" s="18">
        <v>50</v>
      </c>
      <c r="E417" s="4">
        <v>50</v>
      </c>
      <c r="F417" s="4">
        <v>50</v>
      </c>
      <c r="G417" s="4">
        <v>50</v>
      </c>
      <c r="H417" s="4">
        <v>50</v>
      </c>
      <c r="I417" s="4">
        <v>60</v>
      </c>
      <c r="J417" s="4">
        <v>75</v>
      </c>
      <c r="K417" s="4">
        <v>75</v>
      </c>
      <c r="L417" s="6">
        <v>75</v>
      </c>
      <c r="M417" s="32"/>
    </row>
    <row r="418" spans="2:13" x14ac:dyDescent="0.6">
      <c r="B418" s="115" t="s">
        <v>473</v>
      </c>
      <c r="C418" s="28" t="s">
        <v>180</v>
      </c>
      <c r="D418" s="12">
        <v>123</v>
      </c>
      <c r="E418" s="13">
        <v>110</v>
      </c>
      <c r="F418" s="13">
        <v>123</v>
      </c>
      <c r="G418" s="13">
        <v>120</v>
      </c>
      <c r="H418" s="13">
        <v>125</v>
      </c>
      <c r="I418" s="13">
        <v>125</v>
      </c>
      <c r="J418" s="13">
        <v>125</v>
      </c>
      <c r="K418" s="13">
        <v>125</v>
      </c>
      <c r="L418" s="55">
        <v>125</v>
      </c>
      <c r="M418" s="56"/>
    </row>
    <row r="419" spans="2:13" x14ac:dyDescent="0.6">
      <c r="B419" s="116"/>
      <c r="C419" s="24" t="s">
        <v>181</v>
      </c>
      <c r="D419" s="8">
        <v>130</v>
      </c>
      <c r="E419" s="4">
        <v>130</v>
      </c>
      <c r="F419" s="4">
        <v>130</v>
      </c>
      <c r="G419" s="4">
        <v>130</v>
      </c>
      <c r="H419" s="4">
        <v>130</v>
      </c>
      <c r="I419" s="4">
        <v>130</v>
      </c>
      <c r="J419" s="4">
        <v>130</v>
      </c>
      <c r="K419" s="4">
        <v>130</v>
      </c>
      <c r="L419" s="14">
        <v>130</v>
      </c>
      <c r="M419" s="57"/>
    </row>
    <row r="420" spans="2:13" x14ac:dyDescent="0.6">
      <c r="B420" s="116"/>
      <c r="C420" s="24" t="s">
        <v>182</v>
      </c>
      <c r="D420" s="8">
        <v>123</v>
      </c>
      <c r="E420" s="4">
        <v>110</v>
      </c>
      <c r="F420" s="4">
        <v>123</v>
      </c>
      <c r="G420" s="4">
        <v>90</v>
      </c>
      <c r="H420" s="4">
        <v>95</v>
      </c>
      <c r="I420" s="4">
        <v>95</v>
      </c>
      <c r="J420" s="4">
        <v>95</v>
      </c>
      <c r="K420" s="4">
        <v>95</v>
      </c>
      <c r="L420" s="14">
        <v>95</v>
      </c>
      <c r="M420" s="57"/>
    </row>
    <row r="421" spans="2:13" x14ac:dyDescent="0.6">
      <c r="B421" s="116"/>
      <c r="C421" s="24" t="s">
        <v>183</v>
      </c>
      <c r="D421" s="8">
        <v>110</v>
      </c>
      <c r="E421" s="4">
        <v>110</v>
      </c>
      <c r="F421" s="4">
        <v>110</v>
      </c>
      <c r="G421" s="4">
        <v>110</v>
      </c>
      <c r="H421" s="4">
        <v>110</v>
      </c>
      <c r="I421" s="4">
        <v>110</v>
      </c>
      <c r="J421" s="4">
        <v>110</v>
      </c>
      <c r="K421" s="4">
        <v>110</v>
      </c>
      <c r="L421" s="14">
        <v>110</v>
      </c>
      <c r="M421" s="57"/>
    </row>
    <row r="422" spans="2:13" x14ac:dyDescent="0.6">
      <c r="B422" s="116"/>
      <c r="C422" s="24" t="s">
        <v>184</v>
      </c>
      <c r="D422" s="8">
        <v>110</v>
      </c>
      <c r="E422" s="4">
        <v>110</v>
      </c>
      <c r="F422" s="4">
        <v>110</v>
      </c>
      <c r="G422" s="4">
        <v>100</v>
      </c>
      <c r="H422" s="4">
        <v>110</v>
      </c>
      <c r="I422" s="4">
        <v>110</v>
      </c>
      <c r="J422" s="4">
        <v>110</v>
      </c>
      <c r="K422" s="4">
        <v>110</v>
      </c>
      <c r="L422" s="14">
        <v>110</v>
      </c>
      <c r="M422" s="57"/>
    </row>
    <row r="423" spans="2:13" x14ac:dyDescent="0.6">
      <c r="B423" s="116"/>
      <c r="C423" s="24" t="s">
        <v>185</v>
      </c>
      <c r="D423" s="8">
        <v>120</v>
      </c>
      <c r="E423" s="4">
        <v>120</v>
      </c>
      <c r="F423" s="4">
        <v>120</v>
      </c>
      <c r="G423" s="4">
        <v>120</v>
      </c>
      <c r="H423" s="4">
        <v>130</v>
      </c>
      <c r="I423" s="4">
        <v>120</v>
      </c>
      <c r="J423" s="4">
        <v>120</v>
      </c>
      <c r="K423" s="4">
        <v>130</v>
      </c>
      <c r="L423" s="14">
        <v>120</v>
      </c>
      <c r="M423" s="57"/>
    </row>
    <row r="424" spans="2:13" x14ac:dyDescent="0.6">
      <c r="B424" s="116"/>
      <c r="C424" s="24" t="s">
        <v>186</v>
      </c>
      <c r="D424" s="8">
        <v>5</v>
      </c>
      <c r="E424" s="4">
        <v>5</v>
      </c>
      <c r="F424" s="4">
        <v>5</v>
      </c>
      <c r="G424" s="4">
        <v>5</v>
      </c>
      <c r="H424" s="4">
        <v>5</v>
      </c>
      <c r="I424" s="4">
        <v>5</v>
      </c>
      <c r="J424" s="4">
        <v>5</v>
      </c>
      <c r="K424" s="4">
        <v>5</v>
      </c>
      <c r="L424" s="14">
        <v>5</v>
      </c>
      <c r="M424" s="57"/>
    </row>
    <row r="425" spans="2:13" x14ac:dyDescent="0.6">
      <c r="B425" s="116"/>
      <c r="C425" s="24" t="s">
        <v>187</v>
      </c>
      <c r="D425" s="8" t="s">
        <v>82</v>
      </c>
      <c r="E425" s="4" t="s">
        <v>82</v>
      </c>
      <c r="F425" s="4" t="s">
        <v>82</v>
      </c>
      <c r="G425" s="4" t="s">
        <v>82</v>
      </c>
      <c r="H425" s="4" t="s">
        <v>82</v>
      </c>
      <c r="I425" s="4" t="s">
        <v>82</v>
      </c>
      <c r="J425" s="4" t="s">
        <v>82</v>
      </c>
      <c r="K425" s="4" t="s">
        <v>82</v>
      </c>
      <c r="L425" s="14" t="s">
        <v>82</v>
      </c>
      <c r="M425" s="57"/>
    </row>
    <row r="426" spans="2:13" ht="15.6" thickBot="1" x14ac:dyDescent="0.65">
      <c r="B426" s="117"/>
      <c r="C426" s="32" t="s">
        <v>188</v>
      </c>
      <c r="D426" s="18">
        <v>15</v>
      </c>
      <c r="E426" s="15">
        <v>10</v>
      </c>
      <c r="F426" s="15">
        <v>15</v>
      </c>
      <c r="G426" s="15">
        <v>15</v>
      </c>
      <c r="H426" s="15">
        <v>15</v>
      </c>
      <c r="I426" s="15">
        <v>15</v>
      </c>
      <c r="J426" s="15">
        <v>15</v>
      </c>
      <c r="K426" s="15">
        <v>15</v>
      </c>
      <c r="L426" s="16">
        <v>15</v>
      </c>
      <c r="M426" s="58"/>
    </row>
    <row r="427" spans="2:13" x14ac:dyDescent="0.6">
      <c r="B427" s="115" t="s">
        <v>474</v>
      </c>
      <c r="C427" s="28" t="s">
        <v>168</v>
      </c>
      <c r="D427" s="12">
        <v>400</v>
      </c>
      <c r="E427" s="13">
        <v>400</v>
      </c>
      <c r="F427" s="13">
        <v>400</v>
      </c>
      <c r="G427" s="13">
        <v>335</v>
      </c>
      <c r="H427" s="13">
        <v>615</v>
      </c>
      <c r="I427" s="13">
        <v>615</v>
      </c>
      <c r="J427" s="13">
        <f>30+55+100</f>
        <v>185</v>
      </c>
      <c r="K427" s="13">
        <f>30+55+100+150</f>
        <v>335</v>
      </c>
      <c r="L427" s="45">
        <f>30+55+100+150</f>
        <v>335</v>
      </c>
      <c r="M427" s="28"/>
    </row>
    <row r="428" spans="2:13" x14ac:dyDescent="0.6">
      <c r="B428" s="116"/>
      <c r="C428" s="24" t="s">
        <v>169</v>
      </c>
      <c r="D428" s="8">
        <f>180-28-55</f>
        <v>97</v>
      </c>
      <c r="E428" s="4">
        <f>180-28-55</f>
        <v>97</v>
      </c>
      <c r="F428" s="4">
        <v>97</v>
      </c>
      <c r="G428" s="4">
        <v>100</v>
      </c>
      <c r="H428" s="4">
        <v>125</v>
      </c>
      <c r="I428" s="4">
        <v>150</v>
      </c>
      <c r="J428" s="4">
        <v>100</v>
      </c>
      <c r="K428" s="4">
        <v>100</v>
      </c>
      <c r="L428" s="6">
        <v>100</v>
      </c>
      <c r="M428" s="24"/>
    </row>
    <row r="429" spans="2:13" x14ac:dyDescent="0.6">
      <c r="B429" s="116"/>
      <c r="C429" s="24" t="s">
        <v>328</v>
      </c>
      <c r="D429" s="8">
        <f>400-180</f>
        <v>220</v>
      </c>
      <c r="E429" s="4">
        <f>400-180</f>
        <v>220</v>
      </c>
      <c r="F429" s="4">
        <v>220</v>
      </c>
      <c r="G429" s="4">
        <f>335-85-100</f>
        <v>150</v>
      </c>
      <c r="H429" s="4">
        <v>0</v>
      </c>
      <c r="I429" s="4">
        <v>0</v>
      </c>
      <c r="J429" s="4">
        <f>335-30-55-100</f>
        <v>150</v>
      </c>
      <c r="K429" s="4">
        <v>150</v>
      </c>
      <c r="L429" s="6">
        <v>150</v>
      </c>
      <c r="M429" s="24"/>
    </row>
    <row r="430" spans="2:13" x14ac:dyDescent="0.6">
      <c r="B430" s="116"/>
      <c r="C430" s="24" t="s">
        <v>170</v>
      </c>
      <c r="D430" s="8">
        <v>22</v>
      </c>
      <c r="E430" s="4">
        <v>22</v>
      </c>
      <c r="F430" s="4">
        <v>22</v>
      </c>
      <c r="G430" s="4">
        <v>22</v>
      </c>
      <c r="H430" s="4">
        <v>22</v>
      </c>
      <c r="I430" s="4">
        <v>20</v>
      </c>
      <c r="J430" s="4">
        <v>22</v>
      </c>
      <c r="K430" s="4">
        <v>20</v>
      </c>
      <c r="L430" s="6">
        <v>20</v>
      </c>
      <c r="M430" s="24"/>
    </row>
    <row r="431" spans="2:13" x14ac:dyDescent="0.6">
      <c r="B431" s="116"/>
      <c r="C431" s="24" t="s">
        <v>172</v>
      </c>
      <c r="D431" s="8">
        <v>0</v>
      </c>
      <c r="E431" s="4">
        <v>0</v>
      </c>
      <c r="F431" s="4">
        <v>0</v>
      </c>
      <c r="G431" s="4">
        <v>80</v>
      </c>
      <c r="H431" s="4">
        <v>80</v>
      </c>
      <c r="I431" s="4">
        <v>80</v>
      </c>
      <c r="J431" s="4">
        <f>400-22-100-200</f>
        <v>78</v>
      </c>
      <c r="K431" s="4">
        <f>400-20-100-200</f>
        <v>80</v>
      </c>
      <c r="L431" s="6">
        <f>400-20-100-200</f>
        <v>80</v>
      </c>
      <c r="M431" s="24"/>
    </row>
    <row r="432" spans="2:13" x14ac:dyDescent="0.6">
      <c r="B432" s="116"/>
      <c r="C432" s="24" t="s">
        <v>173</v>
      </c>
      <c r="D432" s="8">
        <f>250+22</f>
        <v>272</v>
      </c>
      <c r="E432" s="4">
        <f>250+22</f>
        <v>272</v>
      </c>
      <c r="F432" s="4">
        <f>250+22</f>
        <v>272</v>
      </c>
      <c r="G432" s="4">
        <f>-200-138</f>
        <v>-338</v>
      </c>
      <c r="H432" s="4">
        <v>420</v>
      </c>
      <c r="I432" s="4">
        <v>390</v>
      </c>
      <c r="J432" s="4">
        <v>400</v>
      </c>
      <c r="K432" s="4">
        <v>400</v>
      </c>
      <c r="L432" s="6">
        <v>400</v>
      </c>
      <c r="M432" s="24"/>
    </row>
    <row r="433" spans="2:13" x14ac:dyDescent="0.6">
      <c r="B433" s="116"/>
      <c r="C433" s="24" t="s">
        <v>177</v>
      </c>
      <c r="D433" s="8">
        <v>2</v>
      </c>
      <c r="E433" s="4">
        <v>2</v>
      </c>
      <c r="F433" s="4">
        <v>2</v>
      </c>
      <c r="G433" s="4">
        <v>2</v>
      </c>
      <c r="H433" s="4">
        <v>2</v>
      </c>
      <c r="I433" s="4">
        <v>2</v>
      </c>
      <c r="J433" s="4">
        <v>2</v>
      </c>
      <c r="K433" s="4">
        <v>2</v>
      </c>
      <c r="L433" s="6">
        <v>2</v>
      </c>
      <c r="M433" s="24"/>
    </row>
    <row r="434" spans="2:13" x14ac:dyDescent="0.6">
      <c r="B434" s="116"/>
      <c r="C434" s="24" t="s">
        <v>178</v>
      </c>
      <c r="D434" s="8" t="s">
        <v>214</v>
      </c>
      <c r="E434" s="4" t="s">
        <v>214</v>
      </c>
      <c r="F434" s="4" t="s">
        <v>214</v>
      </c>
      <c r="G434" s="4" t="s">
        <v>214</v>
      </c>
      <c r="H434" s="4" t="s">
        <v>214</v>
      </c>
      <c r="I434" s="4" t="s">
        <v>214</v>
      </c>
      <c r="J434" s="4" t="s">
        <v>214</v>
      </c>
      <c r="K434" s="4" t="s">
        <v>214</v>
      </c>
      <c r="L434" s="6" t="s">
        <v>214</v>
      </c>
      <c r="M434" s="24"/>
    </row>
    <row r="435" spans="2:13" ht="15.6" thickBot="1" x14ac:dyDescent="0.65">
      <c r="B435" s="117"/>
      <c r="C435" s="32" t="s">
        <v>179</v>
      </c>
      <c r="D435" s="18">
        <v>10</v>
      </c>
      <c r="E435" s="15">
        <v>10</v>
      </c>
      <c r="F435" s="15">
        <v>10</v>
      </c>
      <c r="G435" s="15">
        <v>10</v>
      </c>
      <c r="H435" s="15">
        <v>10</v>
      </c>
      <c r="I435" s="15">
        <v>10</v>
      </c>
      <c r="J435" s="15">
        <v>10</v>
      </c>
      <c r="K435" s="15">
        <v>10</v>
      </c>
      <c r="L435" s="38">
        <v>10</v>
      </c>
      <c r="M435" s="32"/>
    </row>
    <row r="436" spans="2:13" x14ac:dyDescent="0.6">
      <c r="B436" s="115" t="s">
        <v>475</v>
      </c>
      <c r="C436" s="28" t="s">
        <v>168</v>
      </c>
      <c r="D436" s="12">
        <v>400</v>
      </c>
      <c r="E436" s="13">
        <v>400</v>
      </c>
      <c r="F436" s="13">
        <v>400</v>
      </c>
      <c r="G436" s="13">
        <v>335</v>
      </c>
      <c r="H436" s="13">
        <v>615</v>
      </c>
      <c r="I436" s="13">
        <v>615</v>
      </c>
      <c r="J436" s="13">
        <f>30+55+100</f>
        <v>185</v>
      </c>
      <c r="K436" s="13">
        <f>30+55+100+150</f>
        <v>335</v>
      </c>
      <c r="L436" s="45">
        <f>30+55+100+150</f>
        <v>335</v>
      </c>
      <c r="M436" s="28"/>
    </row>
    <row r="437" spans="2:13" x14ac:dyDescent="0.6">
      <c r="B437" s="116"/>
      <c r="C437" s="24" t="s">
        <v>169</v>
      </c>
      <c r="D437" s="8">
        <f>180-28-55</f>
        <v>97</v>
      </c>
      <c r="E437" s="4">
        <f>180-28-55</f>
        <v>97</v>
      </c>
      <c r="F437" s="4">
        <v>97</v>
      </c>
      <c r="G437" s="4">
        <v>100</v>
      </c>
      <c r="H437" s="4">
        <v>125</v>
      </c>
      <c r="I437" s="4">
        <v>150</v>
      </c>
      <c r="J437" s="4">
        <v>100</v>
      </c>
      <c r="K437" s="4">
        <v>100</v>
      </c>
      <c r="L437" s="6">
        <v>100</v>
      </c>
      <c r="M437" s="24"/>
    </row>
    <row r="438" spans="2:13" x14ac:dyDescent="0.6">
      <c r="B438" s="116"/>
      <c r="C438" s="24" t="s">
        <v>328</v>
      </c>
      <c r="D438" s="8">
        <f>400-180</f>
        <v>220</v>
      </c>
      <c r="E438" s="4">
        <f>400-180</f>
        <v>220</v>
      </c>
      <c r="F438" s="4">
        <v>220</v>
      </c>
      <c r="G438" s="4">
        <f>335-85-100</f>
        <v>150</v>
      </c>
      <c r="H438" s="4">
        <v>0</v>
      </c>
      <c r="I438" s="4">
        <v>0</v>
      </c>
      <c r="J438" s="4">
        <f>335-30-55-100</f>
        <v>150</v>
      </c>
      <c r="K438" s="4">
        <v>150</v>
      </c>
      <c r="L438" s="6">
        <v>150</v>
      </c>
      <c r="M438" s="24"/>
    </row>
    <row r="439" spans="2:13" x14ac:dyDescent="0.6">
      <c r="B439" s="116"/>
      <c r="C439" s="24" t="s">
        <v>170</v>
      </c>
      <c r="D439" s="8">
        <v>22</v>
      </c>
      <c r="E439" s="4">
        <v>22</v>
      </c>
      <c r="F439" s="4">
        <v>22</v>
      </c>
      <c r="G439" s="4">
        <v>22</v>
      </c>
      <c r="H439" s="4">
        <v>22</v>
      </c>
      <c r="I439" s="4">
        <v>20</v>
      </c>
      <c r="J439" s="4">
        <v>22</v>
      </c>
      <c r="K439" s="4">
        <v>20</v>
      </c>
      <c r="L439" s="6">
        <v>20</v>
      </c>
      <c r="M439" s="24"/>
    </row>
    <row r="440" spans="2:13" x14ac:dyDescent="0.6">
      <c r="B440" s="116"/>
      <c r="C440" s="24" t="s">
        <v>171</v>
      </c>
      <c r="D440" s="8">
        <v>60</v>
      </c>
      <c r="E440" s="4">
        <v>60</v>
      </c>
      <c r="F440" s="4">
        <v>60</v>
      </c>
      <c r="G440" s="4">
        <v>60</v>
      </c>
      <c r="H440" s="4">
        <v>60</v>
      </c>
      <c r="I440" s="4">
        <v>60</v>
      </c>
      <c r="J440" s="4">
        <v>60</v>
      </c>
      <c r="K440" s="4">
        <v>60</v>
      </c>
      <c r="L440" s="6">
        <v>60</v>
      </c>
      <c r="M440" s="24"/>
    </row>
    <row r="441" spans="2:13" x14ac:dyDescent="0.6">
      <c r="B441" s="116"/>
      <c r="C441" s="24" t="s">
        <v>172</v>
      </c>
      <c r="D441" s="8">
        <v>0</v>
      </c>
      <c r="E441" s="4">
        <v>0</v>
      </c>
      <c r="F441" s="4">
        <v>0</v>
      </c>
      <c r="G441" s="4">
        <v>80</v>
      </c>
      <c r="H441" s="4">
        <v>80</v>
      </c>
      <c r="I441" s="4">
        <v>80</v>
      </c>
      <c r="J441" s="4">
        <f>400-22-100-200</f>
        <v>78</v>
      </c>
      <c r="K441" s="4">
        <f>400-20-100-200</f>
        <v>80</v>
      </c>
      <c r="L441" s="6">
        <f>400-20-100-200</f>
        <v>80</v>
      </c>
      <c r="M441" s="24"/>
    </row>
    <row r="442" spans="2:13" x14ac:dyDescent="0.6">
      <c r="B442" s="116"/>
      <c r="C442" s="24" t="s">
        <v>173</v>
      </c>
      <c r="D442" s="8">
        <f>250+22</f>
        <v>272</v>
      </c>
      <c r="E442" s="4">
        <f>250+22</f>
        <v>272</v>
      </c>
      <c r="F442" s="4">
        <f>250+22</f>
        <v>272</v>
      </c>
      <c r="G442" s="4">
        <f>-200-138</f>
        <v>-338</v>
      </c>
      <c r="H442" s="4">
        <v>420</v>
      </c>
      <c r="I442" s="4">
        <v>390</v>
      </c>
      <c r="J442" s="4">
        <v>400</v>
      </c>
      <c r="K442" s="4">
        <v>400</v>
      </c>
      <c r="L442" s="6">
        <v>400</v>
      </c>
      <c r="M442" s="24"/>
    </row>
    <row r="443" spans="2:13" x14ac:dyDescent="0.6">
      <c r="B443" s="116"/>
      <c r="C443" s="24" t="s">
        <v>174</v>
      </c>
      <c r="D443" s="8">
        <v>2</v>
      </c>
      <c r="E443" s="4">
        <v>2</v>
      </c>
      <c r="F443" s="4">
        <v>2</v>
      </c>
      <c r="G443" s="4">
        <v>2</v>
      </c>
      <c r="H443" s="4">
        <v>2</v>
      </c>
      <c r="I443" s="4">
        <v>2</v>
      </c>
      <c r="J443" s="4">
        <v>2</v>
      </c>
      <c r="K443" s="4">
        <v>2</v>
      </c>
      <c r="L443" s="6">
        <v>2</v>
      </c>
      <c r="M443" s="24"/>
    </row>
    <row r="444" spans="2:13" x14ac:dyDescent="0.6">
      <c r="B444" s="116"/>
      <c r="C444" s="24" t="s">
        <v>175</v>
      </c>
      <c r="D444" s="8" t="s">
        <v>211</v>
      </c>
      <c r="E444" s="4" t="s">
        <v>211</v>
      </c>
      <c r="F444" s="4" t="s">
        <v>211</v>
      </c>
      <c r="G444" s="4" t="s">
        <v>211</v>
      </c>
      <c r="H444" s="4" t="s">
        <v>211</v>
      </c>
      <c r="I444" s="4" t="s">
        <v>211</v>
      </c>
      <c r="J444" s="4" t="s">
        <v>211</v>
      </c>
      <c r="K444" s="4" t="s">
        <v>211</v>
      </c>
      <c r="L444" s="6" t="s">
        <v>211</v>
      </c>
      <c r="M444" s="24"/>
    </row>
    <row r="445" spans="2:13" ht="15.6" thickBot="1" x14ac:dyDescent="0.65">
      <c r="B445" s="117"/>
      <c r="C445" s="32" t="s">
        <v>176</v>
      </c>
      <c r="D445" s="18">
        <v>20</v>
      </c>
      <c r="E445" s="15">
        <v>20</v>
      </c>
      <c r="F445" s="15">
        <v>20</v>
      </c>
      <c r="G445" s="15">
        <v>20</v>
      </c>
      <c r="H445" s="15">
        <v>20</v>
      </c>
      <c r="I445" s="15">
        <v>20</v>
      </c>
      <c r="J445" s="15">
        <v>20</v>
      </c>
      <c r="K445" s="15">
        <v>20</v>
      </c>
      <c r="L445" s="38">
        <v>20</v>
      </c>
      <c r="M445" s="32"/>
    </row>
    <row r="449" ht="16.8" customHeight="1" x14ac:dyDescent="0.6"/>
    <row r="472" spans="2:13" ht="15.6" thickBot="1" x14ac:dyDescent="0.65"/>
    <row r="473" spans="2:13" ht="18.3" thickBot="1" x14ac:dyDescent="0.65">
      <c r="B473" s="147" t="s">
        <v>478</v>
      </c>
      <c r="C473" s="148"/>
      <c r="D473" s="148"/>
      <c r="E473" s="148"/>
      <c r="F473" s="148"/>
      <c r="G473" s="148"/>
      <c r="H473" s="148"/>
      <c r="I473" s="148"/>
      <c r="J473" s="148"/>
      <c r="K473" s="148"/>
      <c r="L473" s="148"/>
      <c r="M473" s="149"/>
    </row>
    <row r="474" spans="2:13" ht="18" x14ac:dyDescent="0.6">
      <c r="B474" s="156" t="s">
        <v>416</v>
      </c>
      <c r="C474" s="136"/>
      <c r="D474" s="157" t="s">
        <v>12</v>
      </c>
      <c r="E474" s="158"/>
      <c r="F474" s="158"/>
      <c r="G474" s="158"/>
      <c r="H474" s="158"/>
      <c r="I474" s="158"/>
      <c r="J474" s="158"/>
      <c r="K474" s="158"/>
      <c r="L474" s="158"/>
      <c r="M474" s="159"/>
    </row>
    <row r="475" spans="2:13" ht="18" x14ac:dyDescent="0.6">
      <c r="B475" s="150" t="s">
        <v>417</v>
      </c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2"/>
    </row>
    <row r="476" spans="2:13" ht="16.5" customHeight="1" x14ac:dyDescent="0.6">
      <c r="B476" s="156" t="s">
        <v>486</v>
      </c>
      <c r="C476" s="136"/>
      <c r="D476" s="137"/>
      <c r="E476" s="137"/>
      <c r="F476" s="137"/>
      <c r="G476" s="137"/>
      <c r="H476" s="137"/>
      <c r="I476" s="137"/>
      <c r="J476" s="137"/>
      <c r="K476" s="137"/>
      <c r="L476" s="137"/>
      <c r="M476" s="138"/>
    </row>
    <row r="477" spans="2:13" ht="16.5" customHeight="1" x14ac:dyDescent="0.6">
      <c r="B477" s="156" t="s">
        <v>487</v>
      </c>
      <c r="C477" s="136"/>
      <c r="D477" s="137"/>
      <c r="E477" s="137"/>
      <c r="F477" s="137"/>
      <c r="G477" s="137"/>
      <c r="H477" s="137"/>
      <c r="I477" s="137"/>
      <c r="J477" s="137"/>
      <c r="K477" s="137"/>
      <c r="L477" s="137"/>
      <c r="M477" s="138"/>
    </row>
    <row r="478" spans="2:13" ht="16.5" customHeight="1" x14ac:dyDescent="0.6">
      <c r="B478" s="156" t="s">
        <v>488</v>
      </c>
      <c r="C478" s="136"/>
      <c r="D478" s="137"/>
      <c r="E478" s="137"/>
      <c r="F478" s="137"/>
      <c r="G478" s="137"/>
      <c r="H478" s="137"/>
      <c r="I478" s="137"/>
      <c r="J478" s="137"/>
      <c r="K478" s="137"/>
      <c r="L478" s="137"/>
      <c r="M478" s="138"/>
    </row>
    <row r="479" spans="2:13" ht="16.5" customHeight="1" x14ac:dyDescent="0.6">
      <c r="B479" s="156" t="s">
        <v>489</v>
      </c>
      <c r="C479" s="136"/>
      <c r="D479" s="137"/>
      <c r="E479" s="137"/>
      <c r="F479" s="137"/>
      <c r="G479" s="137"/>
      <c r="H479" s="137"/>
      <c r="I479" s="137"/>
      <c r="J479" s="137"/>
      <c r="K479" s="137"/>
      <c r="L479" s="137"/>
      <c r="M479" s="138"/>
    </row>
    <row r="480" spans="2:13" ht="16.5" customHeight="1" x14ac:dyDescent="0.6">
      <c r="B480" s="156" t="s">
        <v>490</v>
      </c>
      <c r="C480" s="136"/>
      <c r="D480" s="137"/>
      <c r="E480" s="137"/>
      <c r="F480" s="137"/>
      <c r="G480" s="137"/>
      <c r="H480" s="137"/>
      <c r="I480" s="137"/>
      <c r="J480" s="137"/>
      <c r="K480" s="137"/>
      <c r="L480" s="137"/>
      <c r="M480" s="138"/>
    </row>
    <row r="481" spans="2:13" ht="18" x14ac:dyDescent="0.6">
      <c r="B481" s="153" t="s">
        <v>418</v>
      </c>
      <c r="C481" s="154"/>
      <c r="D481" s="154"/>
      <c r="E481" s="154"/>
      <c r="F481" s="154"/>
      <c r="G481" s="154"/>
      <c r="H481" s="154"/>
      <c r="I481" s="154"/>
      <c r="J481" s="154"/>
      <c r="K481" s="154"/>
      <c r="L481" s="154"/>
      <c r="M481" s="155"/>
    </row>
    <row r="482" spans="2:13" ht="18" x14ac:dyDescent="0.6">
      <c r="B482" s="52"/>
      <c r="C482" s="70" t="s">
        <v>0</v>
      </c>
      <c r="D482" s="134" t="s">
        <v>412</v>
      </c>
      <c r="E482" s="135"/>
      <c r="F482" s="135"/>
      <c r="G482" s="135"/>
      <c r="H482" s="135"/>
      <c r="I482" s="135"/>
      <c r="J482" s="135"/>
      <c r="K482" s="135"/>
      <c r="L482" s="136"/>
      <c r="M482" s="74" t="s">
        <v>407</v>
      </c>
    </row>
    <row r="483" spans="2:13" ht="18" x14ac:dyDescent="0.6">
      <c r="B483" s="54"/>
      <c r="C483" s="53" t="s">
        <v>411</v>
      </c>
      <c r="D483" s="69">
        <v>25</v>
      </c>
      <c r="E483" s="53">
        <v>35</v>
      </c>
      <c r="F483" s="53">
        <v>45</v>
      </c>
      <c r="G483" s="53">
        <v>60</v>
      </c>
      <c r="H483" s="53">
        <v>80</v>
      </c>
      <c r="I483" s="53">
        <v>110</v>
      </c>
      <c r="J483" s="53">
        <v>160</v>
      </c>
      <c r="K483" s="53">
        <v>200</v>
      </c>
      <c r="L483" s="53">
        <v>250</v>
      </c>
      <c r="M483" s="74"/>
    </row>
    <row r="484" spans="2:13" ht="18" x14ac:dyDescent="0.6">
      <c r="B484" s="52"/>
      <c r="C484" s="77" t="s">
        <v>479</v>
      </c>
      <c r="D484" s="53">
        <v>180</v>
      </c>
      <c r="E484" s="53">
        <v>190</v>
      </c>
      <c r="F484" s="53">
        <v>200</v>
      </c>
      <c r="G484" s="53">
        <v>220</v>
      </c>
      <c r="H484" s="53">
        <v>240</v>
      </c>
      <c r="I484" s="53">
        <v>270</v>
      </c>
      <c r="J484" s="53"/>
      <c r="K484" s="53">
        <v>0</v>
      </c>
      <c r="L484" s="53">
        <v>0</v>
      </c>
      <c r="M484" s="74"/>
    </row>
    <row r="485" spans="2:13" ht="18.3" thickBot="1" x14ac:dyDescent="0.65">
      <c r="B485" s="62"/>
      <c r="C485" s="75" t="s">
        <v>480</v>
      </c>
      <c r="D485" s="75">
        <v>90</v>
      </c>
      <c r="E485" s="75">
        <v>90</v>
      </c>
      <c r="F485" s="75">
        <v>90</v>
      </c>
      <c r="G485" s="75">
        <v>105</v>
      </c>
      <c r="H485" s="75">
        <v>115</v>
      </c>
      <c r="I485" s="75">
        <v>125</v>
      </c>
      <c r="J485" s="75"/>
      <c r="K485" s="75">
        <v>0</v>
      </c>
      <c r="L485" s="75">
        <v>0</v>
      </c>
      <c r="M485" s="76"/>
    </row>
    <row r="486" spans="2:13" x14ac:dyDescent="0.6">
      <c r="C486" s="1"/>
    </row>
    <row r="487" spans="2:13" x14ac:dyDescent="0.6">
      <c r="C487" s="1"/>
    </row>
    <row r="488" spans="2:13" x14ac:dyDescent="0.6">
      <c r="C488" s="1"/>
    </row>
    <row r="489" spans="2:13" ht="15.6" thickBot="1" x14ac:dyDescent="0.65">
      <c r="C489" s="1"/>
    </row>
    <row r="490" spans="2:13" ht="23.1" x14ac:dyDescent="0.6">
      <c r="B490" s="188" t="s">
        <v>13</v>
      </c>
      <c r="C490" s="189"/>
      <c r="D490" s="189"/>
      <c r="E490" s="189"/>
      <c r="F490" s="189"/>
      <c r="G490" s="189"/>
      <c r="H490" s="189"/>
      <c r="I490" s="189"/>
      <c r="J490" s="189"/>
      <c r="K490" s="189"/>
      <c r="L490" s="189"/>
      <c r="M490" s="190"/>
    </row>
    <row r="491" spans="2:13" ht="18" x14ac:dyDescent="0.6">
      <c r="B491" s="52"/>
      <c r="C491" s="53" t="s">
        <v>416</v>
      </c>
      <c r="D491" s="137" t="s">
        <v>478</v>
      </c>
      <c r="E491" s="137"/>
      <c r="F491" s="137"/>
      <c r="G491" s="137"/>
      <c r="H491" s="137"/>
      <c r="I491" s="137"/>
      <c r="J491" s="137"/>
      <c r="K491" s="137"/>
      <c r="L491" s="137"/>
      <c r="M491" s="138"/>
    </row>
    <row r="492" spans="2:13" ht="18" x14ac:dyDescent="0.6">
      <c r="B492" s="194" t="s">
        <v>417</v>
      </c>
      <c r="C492" s="195"/>
      <c r="D492" s="195"/>
      <c r="E492" s="195"/>
      <c r="F492" s="195"/>
      <c r="G492" s="195"/>
      <c r="H492" s="195"/>
      <c r="I492" s="195"/>
      <c r="J492" s="195"/>
      <c r="K492" s="195"/>
      <c r="L492" s="195"/>
      <c r="M492" s="196"/>
    </row>
    <row r="493" spans="2:13" ht="18" customHeight="1" x14ac:dyDescent="0.6">
      <c r="B493" s="52"/>
      <c r="C493" s="4" t="s">
        <v>486</v>
      </c>
      <c r="D493" s="137"/>
      <c r="E493" s="137"/>
      <c r="F493" s="137"/>
      <c r="G493" s="137"/>
      <c r="H493" s="137"/>
      <c r="I493" s="137"/>
      <c r="J493" s="137"/>
      <c r="K493" s="137"/>
      <c r="L493" s="137"/>
      <c r="M493" s="138"/>
    </row>
    <row r="494" spans="2:13" ht="18" customHeight="1" x14ac:dyDescent="0.6">
      <c r="B494" s="52"/>
      <c r="C494" s="4" t="s">
        <v>487</v>
      </c>
      <c r="D494" s="137"/>
      <c r="E494" s="137"/>
      <c r="F494" s="137"/>
      <c r="G494" s="137"/>
      <c r="H494" s="137"/>
      <c r="I494" s="137"/>
      <c r="J494" s="137"/>
      <c r="K494" s="137"/>
      <c r="L494" s="137"/>
      <c r="M494" s="138"/>
    </row>
    <row r="495" spans="2:13" ht="18" customHeight="1" x14ac:dyDescent="0.6">
      <c r="B495" s="52"/>
      <c r="C495" s="4" t="s">
        <v>488</v>
      </c>
      <c r="D495" s="137"/>
      <c r="E495" s="137"/>
      <c r="F495" s="137"/>
      <c r="G495" s="137"/>
      <c r="H495" s="137"/>
      <c r="I495" s="137"/>
      <c r="J495" s="137"/>
      <c r="K495" s="137"/>
      <c r="L495" s="137"/>
      <c r="M495" s="138"/>
    </row>
    <row r="496" spans="2:13" ht="18" customHeight="1" x14ac:dyDescent="0.6">
      <c r="B496" s="52"/>
      <c r="C496" s="4" t="s">
        <v>489</v>
      </c>
      <c r="D496" s="137"/>
      <c r="E496" s="137"/>
      <c r="F496" s="137"/>
      <c r="G496" s="137"/>
      <c r="H496" s="137"/>
      <c r="I496" s="137"/>
      <c r="J496" s="137"/>
      <c r="K496" s="137"/>
      <c r="L496" s="137"/>
      <c r="M496" s="138"/>
    </row>
    <row r="497" spans="2:13" ht="18" customHeight="1" x14ac:dyDescent="0.6">
      <c r="B497" s="52"/>
      <c r="C497" s="4" t="s">
        <v>490</v>
      </c>
      <c r="D497" s="137"/>
      <c r="E497" s="137"/>
      <c r="F497" s="137"/>
      <c r="G497" s="137"/>
      <c r="H497" s="137"/>
      <c r="I497" s="137"/>
      <c r="J497" s="137"/>
      <c r="K497" s="137"/>
      <c r="L497" s="137"/>
      <c r="M497" s="138"/>
    </row>
    <row r="498" spans="2:13" ht="16.5" customHeight="1" x14ac:dyDescent="0.6">
      <c r="B498" s="191" t="s">
        <v>418</v>
      </c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92"/>
    </row>
    <row r="499" spans="2:13" ht="18" x14ac:dyDescent="0.6">
      <c r="B499" s="193" t="s">
        <v>0</v>
      </c>
      <c r="C499" s="119"/>
      <c r="D499" s="119" t="s">
        <v>478</v>
      </c>
      <c r="E499" s="119"/>
      <c r="F499" s="119"/>
      <c r="G499" s="119"/>
      <c r="H499" s="119"/>
      <c r="I499" s="119"/>
      <c r="J499" s="119"/>
      <c r="K499" s="119"/>
      <c r="L499" s="119"/>
      <c r="M499" s="14" t="s">
        <v>407</v>
      </c>
    </row>
    <row r="500" spans="2:13" x14ac:dyDescent="0.6">
      <c r="B500" s="52" t="s">
        <v>496</v>
      </c>
      <c r="C500" s="59" t="s">
        <v>4</v>
      </c>
      <c r="D500" s="4">
        <v>25</v>
      </c>
      <c r="E500" s="4">
        <v>35</v>
      </c>
      <c r="F500" s="4">
        <v>45</v>
      </c>
      <c r="G500" s="4">
        <v>60</v>
      </c>
      <c r="H500" s="4">
        <v>80</v>
      </c>
      <c r="I500" s="4">
        <v>110</v>
      </c>
      <c r="J500" s="4">
        <v>160</v>
      </c>
      <c r="K500" s="4">
        <v>200</v>
      </c>
      <c r="L500" s="4">
        <v>250</v>
      </c>
      <c r="M500" s="64"/>
    </row>
    <row r="501" spans="2:13" x14ac:dyDescent="0.6">
      <c r="B501" s="186" t="s">
        <v>497</v>
      </c>
      <c r="C501" s="4" t="s">
        <v>481</v>
      </c>
      <c r="D501" s="4">
        <v>27</v>
      </c>
      <c r="E501" s="4">
        <v>25</v>
      </c>
      <c r="F501" s="4">
        <v>25</v>
      </c>
      <c r="G501" s="4">
        <v>40</v>
      </c>
      <c r="H501" s="4">
        <v>39</v>
      </c>
      <c r="I501" s="4">
        <v>22</v>
      </c>
      <c r="J501" s="4"/>
      <c r="K501" s="4">
        <v>0</v>
      </c>
      <c r="L501" s="4">
        <v>0</v>
      </c>
      <c r="M501" s="64"/>
    </row>
    <row r="502" spans="2:13" x14ac:dyDescent="0.6">
      <c r="B502" s="186"/>
      <c r="C502" s="4" t="s">
        <v>482</v>
      </c>
      <c r="D502" s="4">
        <v>100</v>
      </c>
      <c r="E502" s="4">
        <v>110</v>
      </c>
      <c r="F502" s="4">
        <v>120</v>
      </c>
      <c r="G502" s="4">
        <v>130</v>
      </c>
      <c r="H502" s="4">
        <v>150</v>
      </c>
      <c r="I502" s="4">
        <v>170</v>
      </c>
      <c r="J502" s="4"/>
      <c r="K502" s="4">
        <v>0</v>
      </c>
      <c r="L502" s="4">
        <v>0</v>
      </c>
      <c r="M502" s="64"/>
    </row>
    <row r="503" spans="2:13" x14ac:dyDescent="0.6">
      <c r="B503" s="186" t="s">
        <v>498</v>
      </c>
      <c r="C503" s="4" t="s">
        <v>483</v>
      </c>
      <c r="D503" s="4">
        <v>8.1999999999999993</v>
      </c>
      <c r="E503" s="4">
        <v>8.1999999999999993</v>
      </c>
      <c r="F503" s="4">
        <v>8.1999999999999993</v>
      </c>
      <c r="G503" s="4">
        <v>8.1999999999999993</v>
      </c>
      <c r="H503" s="4">
        <v>8.1999999999999993</v>
      </c>
      <c r="I503" s="4">
        <v>8.1999999999999993</v>
      </c>
      <c r="J503" s="4"/>
      <c r="K503" s="4">
        <v>0</v>
      </c>
      <c r="L503" s="4">
        <v>0</v>
      </c>
      <c r="M503" s="64"/>
    </row>
    <row r="504" spans="2:13" x14ac:dyDescent="0.6">
      <c r="B504" s="186"/>
      <c r="C504" s="4" t="s">
        <v>484</v>
      </c>
      <c r="D504" s="4">
        <v>55</v>
      </c>
      <c r="E504" s="4">
        <v>55</v>
      </c>
      <c r="F504" s="4">
        <v>55</v>
      </c>
      <c r="G504" s="4">
        <v>55</v>
      </c>
      <c r="H504" s="4">
        <v>55</v>
      </c>
      <c r="I504" s="4">
        <v>55</v>
      </c>
      <c r="J504" s="4"/>
      <c r="K504" s="4">
        <v>0</v>
      </c>
      <c r="L504" s="4">
        <v>0</v>
      </c>
      <c r="M504" s="14"/>
    </row>
    <row r="505" spans="2:13" ht="15.6" thickBot="1" x14ac:dyDescent="0.65">
      <c r="B505" s="187"/>
      <c r="C505" s="15" t="s">
        <v>485</v>
      </c>
      <c r="D505" s="15"/>
      <c r="E505" s="15"/>
      <c r="F505" s="15"/>
      <c r="G505" s="15">
        <v>35</v>
      </c>
      <c r="H505" s="15">
        <f>((240-150)/2)-11</f>
        <v>34</v>
      </c>
      <c r="I505" s="15"/>
      <c r="J505" s="15"/>
      <c r="K505" s="15">
        <v>0</v>
      </c>
      <c r="L505" s="15">
        <v>0</v>
      </c>
      <c r="M505" s="16"/>
    </row>
    <row r="506" spans="2:13" x14ac:dyDescent="0.6">
      <c r="C506" s="1"/>
    </row>
    <row r="507" spans="2:13" x14ac:dyDescent="0.6">
      <c r="C507" s="1"/>
    </row>
    <row r="508" spans="2:13" x14ac:dyDescent="0.6">
      <c r="C508" s="1"/>
    </row>
    <row r="509" spans="2:13" x14ac:dyDescent="0.6">
      <c r="C509" s="1"/>
    </row>
    <row r="510" spans="2:13" x14ac:dyDescent="0.6">
      <c r="C510" s="1"/>
    </row>
    <row r="511" spans="2:13" x14ac:dyDescent="0.6">
      <c r="C511" s="1"/>
    </row>
    <row r="512" spans="2:13" x14ac:dyDescent="0.6">
      <c r="C512" s="1"/>
    </row>
    <row r="513" spans="2:13" ht="15.6" thickBot="1" x14ac:dyDescent="0.65">
      <c r="C513" s="1"/>
    </row>
    <row r="514" spans="2:13" ht="18.3" thickBot="1" x14ac:dyDescent="0.65">
      <c r="B514" s="197" t="s">
        <v>499</v>
      </c>
      <c r="C514" s="198"/>
      <c r="D514" s="198"/>
      <c r="E514" s="198"/>
      <c r="F514" s="198"/>
      <c r="G514" s="198"/>
      <c r="H514" s="198"/>
      <c r="I514" s="198"/>
      <c r="J514" s="198"/>
      <c r="K514" s="198"/>
      <c r="L514" s="198"/>
      <c r="M514" s="199"/>
    </row>
    <row r="515" spans="2:13" ht="18" x14ac:dyDescent="0.6">
      <c r="B515" s="100" t="s">
        <v>416</v>
      </c>
      <c r="C515" s="69"/>
      <c r="D515" s="101" t="s">
        <v>12</v>
      </c>
      <c r="E515" s="102"/>
      <c r="F515" s="102"/>
      <c r="G515" s="102"/>
      <c r="H515" s="102"/>
      <c r="I515" s="102"/>
      <c r="J515" s="102"/>
      <c r="K515" s="102"/>
      <c r="L515" s="102"/>
      <c r="M515" s="103"/>
    </row>
    <row r="516" spans="2:13" ht="18" x14ac:dyDescent="0.6">
      <c r="B516" s="104" t="s">
        <v>418</v>
      </c>
      <c r="C516" s="104"/>
      <c r="D516" s="104"/>
      <c r="E516" s="104"/>
      <c r="F516" s="104"/>
      <c r="G516" s="104"/>
      <c r="H516" s="104"/>
      <c r="I516" s="104"/>
      <c r="J516" s="104"/>
      <c r="K516" s="104"/>
      <c r="L516" s="104"/>
      <c r="M516" s="104"/>
    </row>
    <row r="517" spans="2:13" ht="18" x14ac:dyDescent="0.6">
      <c r="B517" s="2" t="s">
        <v>222</v>
      </c>
      <c r="C517" s="68" t="s">
        <v>0</v>
      </c>
      <c r="D517" s="99" t="s">
        <v>412</v>
      </c>
      <c r="E517" s="68"/>
      <c r="F517" s="68"/>
      <c r="G517" s="68"/>
      <c r="H517" s="68"/>
      <c r="I517" s="68"/>
      <c r="J517" s="68"/>
      <c r="K517" s="68"/>
      <c r="L517" s="69"/>
      <c r="M517" s="78" t="s">
        <v>407</v>
      </c>
    </row>
    <row r="518" spans="2:13" ht="18" x14ac:dyDescent="0.6">
      <c r="B518" s="2"/>
      <c r="C518" s="68" t="s">
        <v>411</v>
      </c>
      <c r="D518" s="69">
        <v>25</v>
      </c>
      <c r="E518" s="53">
        <v>35</v>
      </c>
      <c r="F518" s="53">
        <v>45</v>
      </c>
      <c r="G518" s="53">
        <v>60</v>
      </c>
      <c r="H518" s="53">
        <v>80</v>
      </c>
      <c r="I518" s="53">
        <v>110</v>
      </c>
      <c r="J518" s="53">
        <v>160</v>
      </c>
      <c r="K518" s="53">
        <v>200</v>
      </c>
      <c r="L518" s="53">
        <v>250</v>
      </c>
      <c r="M518" s="78"/>
    </row>
    <row r="519" spans="2:13" ht="18" x14ac:dyDescent="0.6">
      <c r="B519" s="2"/>
      <c r="C519" s="69" t="s">
        <v>479</v>
      </c>
      <c r="D519" s="4" t="s">
        <v>500</v>
      </c>
      <c r="E519" s="4" t="s">
        <v>501</v>
      </c>
      <c r="F519" s="4" t="s">
        <v>502</v>
      </c>
      <c r="G519" s="4" t="s">
        <v>503</v>
      </c>
      <c r="H519" s="4" t="s">
        <v>504</v>
      </c>
      <c r="I519" s="4" t="s">
        <v>505</v>
      </c>
      <c r="J519" s="4" t="s">
        <v>506</v>
      </c>
      <c r="K519" s="4" t="s">
        <v>507</v>
      </c>
      <c r="L519" s="4" t="s">
        <v>508</v>
      </c>
      <c r="M519" s="53"/>
    </row>
    <row r="520" spans="2:13" ht="18" x14ac:dyDescent="0.6">
      <c r="B520" s="2"/>
      <c r="C520" s="69" t="s">
        <v>480</v>
      </c>
      <c r="D520" s="4" t="s">
        <v>509</v>
      </c>
      <c r="E520" s="4" t="s">
        <v>509</v>
      </c>
      <c r="F520" s="4" t="s">
        <v>509</v>
      </c>
      <c r="G520" s="4" t="s">
        <v>509</v>
      </c>
      <c r="H520" s="4" t="s">
        <v>509</v>
      </c>
      <c r="I520" s="4" t="s">
        <v>509</v>
      </c>
      <c r="J520" s="4" t="s">
        <v>510</v>
      </c>
      <c r="K520" s="4">
        <v>50</v>
      </c>
      <c r="L520" s="4" t="s">
        <v>510</v>
      </c>
      <c r="M520" s="53"/>
    </row>
    <row r="521" spans="2:13" x14ac:dyDescent="0.6">
      <c r="B521" s="2"/>
      <c r="C521" s="79" t="s">
        <v>511</v>
      </c>
      <c r="D521" s="4" t="s">
        <v>512</v>
      </c>
      <c r="E521" s="4" t="s">
        <v>512</v>
      </c>
      <c r="F521" s="4" t="s">
        <v>512</v>
      </c>
      <c r="G521" s="4" t="s">
        <v>512</v>
      </c>
      <c r="H521" s="4" t="s">
        <v>512</v>
      </c>
      <c r="I521" s="4" t="s">
        <v>512</v>
      </c>
      <c r="J521" s="4" t="s">
        <v>512</v>
      </c>
      <c r="K521" s="4">
        <v>10</v>
      </c>
      <c r="L521" s="4" t="s">
        <v>512</v>
      </c>
      <c r="M521" s="4"/>
    </row>
    <row r="522" spans="2:13" x14ac:dyDescent="0.6">
      <c r="B522" s="2"/>
      <c r="C522" s="79" t="s">
        <v>514</v>
      </c>
      <c r="D522" s="4" t="s">
        <v>515</v>
      </c>
      <c r="E522" s="4" t="s">
        <v>515</v>
      </c>
      <c r="F522" s="4" t="s">
        <v>515</v>
      </c>
      <c r="G522" s="4" t="s">
        <v>515</v>
      </c>
      <c r="H522" s="4" t="s">
        <v>515</v>
      </c>
      <c r="I522" s="4" t="s">
        <v>516</v>
      </c>
      <c r="J522" s="4" t="s">
        <v>516</v>
      </c>
      <c r="K522" s="4" t="s">
        <v>517</v>
      </c>
      <c r="L522" s="4" t="s">
        <v>516</v>
      </c>
      <c r="M522" s="4"/>
    </row>
    <row r="523" spans="2:13" x14ac:dyDescent="0.6">
      <c r="B523" s="2"/>
      <c r="C523" s="81" t="s">
        <v>518</v>
      </c>
      <c r="D523" s="4" t="s">
        <v>519</v>
      </c>
      <c r="E523" s="4" t="s">
        <v>520</v>
      </c>
      <c r="F523" s="4" t="s">
        <v>521</v>
      </c>
      <c r="G523" s="4" t="s">
        <v>522</v>
      </c>
      <c r="H523" s="4" t="s">
        <v>523</v>
      </c>
      <c r="I523" s="4" t="s">
        <v>524</v>
      </c>
      <c r="J523" s="4" t="s">
        <v>525</v>
      </c>
      <c r="K523" s="4" t="s">
        <v>526</v>
      </c>
      <c r="L523" s="4" t="s">
        <v>634</v>
      </c>
      <c r="M523" s="4"/>
    </row>
    <row r="524" spans="2:13" x14ac:dyDescent="0.6">
      <c r="B524" s="2"/>
      <c r="C524" s="79" t="s">
        <v>527</v>
      </c>
      <c r="D524" s="4" t="s">
        <v>515</v>
      </c>
      <c r="E524" s="4" t="s">
        <v>515</v>
      </c>
      <c r="F524" s="4" t="s">
        <v>515</v>
      </c>
      <c r="G524" s="4" t="s">
        <v>515</v>
      </c>
      <c r="H524" s="4" t="s">
        <v>515</v>
      </c>
      <c r="I524" s="4" t="s">
        <v>516</v>
      </c>
      <c r="J524" s="4" t="s">
        <v>516</v>
      </c>
      <c r="K524" s="4" t="s">
        <v>528</v>
      </c>
      <c r="L524" s="4" t="s">
        <v>516</v>
      </c>
      <c r="M524" s="4"/>
    </row>
    <row r="525" spans="2:13" x14ac:dyDescent="0.6">
      <c r="B525" s="4"/>
      <c r="C525" s="79" t="s">
        <v>529</v>
      </c>
      <c r="D525" s="4" t="s">
        <v>81</v>
      </c>
      <c r="E525" s="4" t="s">
        <v>81</v>
      </c>
      <c r="F525" s="4" t="s">
        <v>81</v>
      </c>
      <c r="G525" s="4" t="s">
        <v>81</v>
      </c>
      <c r="H525" s="4" t="s">
        <v>81</v>
      </c>
      <c r="I525" s="4" t="s">
        <v>81</v>
      </c>
      <c r="J525" s="4" t="s">
        <v>81</v>
      </c>
      <c r="K525" s="4" t="s">
        <v>81</v>
      </c>
      <c r="L525" s="4" t="s">
        <v>81</v>
      </c>
      <c r="M525" s="4"/>
    </row>
    <row r="526" spans="2:13" x14ac:dyDescent="0.6">
      <c r="B526" s="4"/>
      <c r="C526" s="81" t="s">
        <v>532</v>
      </c>
      <c r="D526" s="4" t="s">
        <v>81</v>
      </c>
      <c r="E526" s="4" t="s">
        <v>81</v>
      </c>
      <c r="F526" s="4" t="s">
        <v>81</v>
      </c>
      <c r="G526" s="4" t="s">
        <v>81</v>
      </c>
      <c r="H526" s="4" t="s">
        <v>81</v>
      </c>
      <c r="I526" s="4" t="s">
        <v>81</v>
      </c>
      <c r="J526" s="4" t="s">
        <v>81</v>
      </c>
      <c r="K526" s="4" t="s">
        <v>81</v>
      </c>
      <c r="L526" s="4" t="s">
        <v>81</v>
      </c>
      <c r="M526" s="4"/>
    </row>
    <row r="527" spans="2:13" x14ac:dyDescent="0.6">
      <c r="B527" s="2"/>
      <c r="C527" s="81" t="s">
        <v>534</v>
      </c>
      <c r="D527" s="4" t="s">
        <v>535</v>
      </c>
      <c r="E527" s="4" t="s">
        <v>531</v>
      </c>
      <c r="F527" s="4" t="s">
        <v>536</v>
      </c>
      <c r="G527" s="4" t="s">
        <v>537</v>
      </c>
      <c r="H527" s="4" t="s">
        <v>538</v>
      </c>
      <c r="I527" s="4" t="s">
        <v>539</v>
      </c>
      <c r="J527" s="4" t="s">
        <v>531</v>
      </c>
      <c r="K527" s="4" t="s">
        <v>540</v>
      </c>
      <c r="L527" s="4" t="s">
        <v>540</v>
      </c>
      <c r="M527" s="4"/>
    </row>
    <row r="528" spans="2:13" x14ac:dyDescent="0.6">
      <c r="B528" s="2"/>
      <c r="C528" s="81" t="s">
        <v>541</v>
      </c>
      <c r="D528" s="4" t="s">
        <v>510</v>
      </c>
      <c r="E528" s="4" t="s">
        <v>510</v>
      </c>
      <c r="F528" s="4" t="s">
        <v>510</v>
      </c>
      <c r="G528" s="4" t="s">
        <v>510</v>
      </c>
      <c r="H528" s="4" t="s">
        <v>510</v>
      </c>
      <c r="I528" s="4" t="s">
        <v>510</v>
      </c>
      <c r="J528" s="80" t="s">
        <v>542</v>
      </c>
      <c r="K528" s="83" t="s">
        <v>510</v>
      </c>
      <c r="L528" s="4" t="s">
        <v>512</v>
      </c>
      <c r="M528" s="4"/>
    </row>
    <row r="529" spans="2:13" x14ac:dyDescent="0.6">
      <c r="B529" s="2"/>
      <c r="C529" s="81" t="s">
        <v>1</v>
      </c>
      <c r="D529" s="4" t="s">
        <v>543</v>
      </c>
      <c r="E529" s="4" t="s">
        <v>544</v>
      </c>
      <c r="F529" s="4" t="s">
        <v>545</v>
      </c>
      <c r="G529" s="4" t="s">
        <v>546</v>
      </c>
      <c r="H529" s="4" t="s">
        <v>547</v>
      </c>
      <c r="I529" s="4" t="s">
        <v>548</v>
      </c>
      <c r="J529" s="80" t="s">
        <v>549</v>
      </c>
      <c r="K529" s="83">
        <v>397.5</v>
      </c>
      <c r="L529" s="80">
        <v>0</v>
      </c>
      <c r="M529" s="4"/>
    </row>
    <row r="530" spans="2:13" x14ac:dyDescent="0.6">
      <c r="B530" s="2"/>
      <c r="C530" s="81" t="s">
        <v>550</v>
      </c>
      <c r="D530" s="4" t="s">
        <v>539</v>
      </c>
      <c r="E530" s="4" t="s">
        <v>539</v>
      </c>
      <c r="F530" s="4" t="s">
        <v>539</v>
      </c>
      <c r="G530" s="4" t="s">
        <v>551</v>
      </c>
      <c r="H530" s="4" t="s">
        <v>552</v>
      </c>
      <c r="I530" s="4" t="s">
        <v>553</v>
      </c>
      <c r="J530" s="4" t="s">
        <v>554</v>
      </c>
      <c r="K530" s="4" t="s">
        <v>555</v>
      </c>
      <c r="L530" s="4" t="s">
        <v>556</v>
      </c>
      <c r="M530" s="4"/>
    </row>
    <row r="531" spans="2:13" x14ac:dyDescent="0.6">
      <c r="B531" s="2"/>
      <c r="C531" s="81" t="s">
        <v>557</v>
      </c>
      <c r="D531" s="4" t="s">
        <v>510</v>
      </c>
      <c r="E531" s="4" t="s">
        <v>510</v>
      </c>
      <c r="F531" s="4" t="s">
        <v>510</v>
      </c>
      <c r="G531" s="4" t="s">
        <v>510</v>
      </c>
      <c r="H531" s="4" t="s">
        <v>510</v>
      </c>
      <c r="I531" s="4" t="s">
        <v>510</v>
      </c>
      <c r="J531" s="4" t="s">
        <v>510</v>
      </c>
      <c r="K531" s="4" t="s">
        <v>510</v>
      </c>
      <c r="L531" s="4" t="s">
        <v>510</v>
      </c>
      <c r="M531" s="4"/>
    </row>
    <row r="532" spans="2:13" x14ac:dyDescent="0.6">
      <c r="B532" s="2"/>
      <c r="C532" s="81" t="s">
        <v>558</v>
      </c>
      <c r="D532" s="4" t="s">
        <v>559</v>
      </c>
      <c r="E532" s="4" t="s">
        <v>560</v>
      </c>
      <c r="F532" s="4" t="s">
        <v>560</v>
      </c>
      <c r="G532" s="4" t="s">
        <v>561</v>
      </c>
      <c r="H532" s="4" t="s">
        <v>562</v>
      </c>
      <c r="I532" s="4" t="s">
        <v>562</v>
      </c>
      <c r="J532" s="4" t="s">
        <v>562</v>
      </c>
      <c r="K532" s="4" t="s">
        <v>562</v>
      </c>
      <c r="L532" s="4" t="s">
        <v>562</v>
      </c>
      <c r="M532" s="4"/>
    </row>
    <row r="533" spans="2:13" x14ac:dyDescent="0.6">
      <c r="B533" s="2"/>
      <c r="C533" s="81" t="s">
        <v>563</v>
      </c>
      <c r="D533" s="4" t="s">
        <v>564</v>
      </c>
      <c r="E533" s="4" t="s">
        <v>564</v>
      </c>
      <c r="F533" s="4" t="s">
        <v>564</v>
      </c>
      <c r="G533" s="80" t="s">
        <v>565</v>
      </c>
      <c r="H533" s="80" t="s">
        <v>565</v>
      </c>
      <c r="I533" s="80" t="s">
        <v>565</v>
      </c>
      <c r="J533" s="80" t="s">
        <v>565</v>
      </c>
      <c r="K533" s="80" t="s">
        <v>565</v>
      </c>
      <c r="L533" s="80" t="s">
        <v>565</v>
      </c>
      <c r="M533" s="4"/>
    </row>
    <row r="534" spans="2:13" x14ac:dyDescent="0.6">
      <c r="B534" s="2"/>
      <c r="C534" s="81" t="s">
        <v>566</v>
      </c>
      <c r="D534" s="4" t="s">
        <v>567</v>
      </c>
      <c r="E534" s="4" t="s">
        <v>567</v>
      </c>
      <c r="F534" s="4" t="s">
        <v>567</v>
      </c>
      <c r="G534" s="80" t="s">
        <v>568</v>
      </c>
      <c r="H534" s="80" t="s">
        <v>568</v>
      </c>
      <c r="I534" s="80" t="s">
        <v>568</v>
      </c>
      <c r="J534" s="80" t="s">
        <v>568</v>
      </c>
      <c r="K534" s="80" t="s">
        <v>568</v>
      </c>
      <c r="L534" s="80" t="s">
        <v>568</v>
      </c>
      <c r="M534" s="4"/>
    </row>
    <row r="535" spans="2:13" x14ac:dyDescent="0.6">
      <c r="B535" s="2"/>
      <c r="C535" s="81" t="s">
        <v>569</v>
      </c>
      <c r="D535" s="4" t="s">
        <v>570</v>
      </c>
      <c r="E535" s="4" t="s">
        <v>571</v>
      </c>
      <c r="F535" s="4" t="s">
        <v>572</v>
      </c>
      <c r="G535" s="4" t="s">
        <v>573</v>
      </c>
      <c r="H535" s="4" t="s">
        <v>574</v>
      </c>
      <c r="I535" s="4" t="s">
        <v>575</v>
      </c>
      <c r="J535" s="4" t="s">
        <v>576</v>
      </c>
      <c r="K535" s="4" t="s">
        <v>577</v>
      </c>
      <c r="L535" s="4" t="s">
        <v>578</v>
      </c>
      <c r="M535" s="4"/>
    </row>
    <row r="536" spans="2:13" x14ac:dyDescent="0.6">
      <c r="B536" s="2"/>
      <c r="C536" s="81" t="s">
        <v>579</v>
      </c>
      <c r="D536" s="4" t="s">
        <v>580</v>
      </c>
      <c r="E536" s="4" t="s">
        <v>513</v>
      </c>
      <c r="F536" s="4" t="s">
        <v>513</v>
      </c>
      <c r="G536" s="4" t="s">
        <v>581</v>
      </c>
      <c r="H536" s="4" t="s">
        <v>513</v>
      </c>
      <c r="I536" s="4" t="s">
        <v>513</v>
      </c>
      <c r="J536" s="4" t="s">
        <v>513</v>
      </c>
      <c r="K536" s="4" t="s">
        <v>513</v>
      </c>
      <c r="L536" s="4" t="s">
        <v>513</v>
      </c>
      <c r="M536" s="4"/>
    </row>
    <row r="537" spans="2:13" x14ac:dyDescent="0.6">
      <c r="B537" s="2"/>
      <c r="C537" s="81" t="s">
        <v>582</v>
      </c>
      <c r="D537" s="4" t="s">
        <v>583</v>
      </c>
      <c r="E537" s="4" t="s">
        <v>584</v>
      </c>
      <c r="F537" s="4" t="s">
        <v>584</v>
      </c>
      <c r="G537" s="4" t="s">
        <v>584</v>
      </c>
      <c r="H537" s="4" t="s">
        <v>585</v>
      </c>
      <c r="I537" s="4" t="s">
        <v>586</v>
      </c>
      <c r="J537" s="4" t="s">
        <v>586</v>
      </c>
      <c r="K537" s="4" t="s">
        <v>585</v>
      </c>
      <c r="L537" s="4" t="s">
        <v>586</v>
      </c>
      <c r="M537" s="4"/>
    </row>
    <row r="538" spans="2:13" x14ac:dyDescent="0.6">
      <c r="B538" s="2"/>
      <c r="C538" s="81" t="s">
        <v>587</v>
      </c>
      <c r="D538" s="4" t="s">
        <v>588</v>
      </c>
      <c r="E538" s="4" t="s">
        <v>588</v>
      </c>
      <c r="F538" s="4" t="s">
        <v>588</v>
      </c>
      <c r="G538" s="80" t="s">
        <v>589</v>
      </c>
      <c r="H538" s="80" t="s">
        <v>589</v>
      </c>
      <c r="I538" s="80" t="s">
        <v>589</v>
      </c>
      <c r="J538" s="80" t="s">
        <v>589</v>
      </c>
      <c r="K538" s="80" t="s">
        <v>589</v>
      </c>
      <c r="L538" s="80" t="s">
        <v>589</v>
      </c>
      <c r="M538" s="4"/>
    </row>
    <row r="539" spans="2:13" x14ac:dyDescent="0.6">
      <c r="B539" s="2"/>
      <c r="C539" s="81" t="s">
        <v>590</v>
      </c>
      <c r="D539" s="4" t="s">
        <v>210</v>
      </c>
      <c r="E539" s="4" t="s">
        <v>210</v>
      </c>
      <c r="F539" s="4" t="s">
        <v>635</v>
      </c>
      <c r="G539" s="4" t="s">
        <v>635</v>
      </c>
      <c r="H539" s="4" t="s">
        <v>635</v>
      </c>
      <c r="I539" s="4" t="s">
        <v>635</v>
      </c>
      <c r="J539" s="4" t="s">
        <v>635</v>
      </c>
      <c r="K539" s="4" t="s">
        <v>635</v>
      </c>
      <c r="L539" s="4" t="s">
        <v>635</v>
      </c>
      <c r="M539" s="4"/>
    </row>
    <row r="540" spans="2:13" x14ac:dyDescent="0.6">
      <c r="B540" s="2"/>
      <c r="C540" s="79" t="s">
        <v>592</v>
      </c>
      <c r="D540" s="4" t="s">
        <v>593</v>
      </c>
      <c r="E540" s="4" t="s">
        <v>594</v>
      </c>
      <c r="F540" s="4" t="s">
        <v>594</v>
      </c>
      <c r="G540" s="4" t="s">
        <v>594</v>
      </c>
      <c r="H540" s="4" t="s">
        <v>595</v>
      </c>
      <c r="I540" s="4" t="s">
        <v>596</v>
      </c>
      <c r="J540" s="4" t="s">
        <v>596</v>
      </c>
      <c r="K540" s="4" t="s">
        <v>565</v>
      </c>
      <c r="L540" s="4" t="s">
        <v>597</v>
      </c>
      <c r="M540" s="4"/>
    </row>
    <row r="541" spans="2:13" x14ac:dyDescent="0.6">
      <c r="B541" s="2"/>
      <c r="C541" s="81" t="s">
        <v>598</v>
      </c>
      <c r="D541" s="4" t="s">
        <v>599</v>
      </c>
      <c r="E541" s="4" t="s">
        <v>513</v>
      </c>
      <c r="F541" s="4" t="s">
        <v>513</v>
      </c>
      <c r="G541" s="4" t="s">
        <v>513</v>
      </c>
      <c r="H541" s="4" t="s">
        <v>513</v>
      </c>
      <c r="I541" s="4" t="s">
        <v>513</v>
      </c>
      <c r="J541" s="4" t="s">
        <v>513</v>
      </c>
      <c r="K541" s="4" t="s">
        <v>513</v>
      </c>
      <c r="L541" s="4" t="s">
        <v>513</v>
      </c>
      <c r="M541" s="4"/>
    </row>
    <row r="542" spans="2:13" x14ac:dyDescent="0.6">
      <c r="B542" s="2"/>
      <c r="C542" s="81" t="s">
        <v>600</v>
      </c>
      <c r="D542" s="4" t="s">
        <v>560</v>
      </c>
      <c r="E542" s="80" t="s">
        <v>601</v>
      </c>
      <c r="F542" s="80" t="s">
        <v>601</v>
      </c>
      <c r="G542" s="80" t="s">
        <v>601</v>
      </c>
      <c r="H542" s="80" t="s">
        <v>601</v>
      </c>
      <c r="I542" s="80" t="s">
        <v>601</v>
      </c>
      <c r="J542" s="80" t="s">
        <v>601</v>
      </c>
      <c r="K542" s="80" t="s">
        <v>601</v>
      </c>
      <c r="L542" s="80" t="s">
        <v>601</v>
      </c>
      <c r="M542" s="4"/>
    </row>
    <row r="543" spans="2:13" x14ac:dyDescent="0.6">
      <c r="B543" s="2"/>
      <c r="C543" s="81" t="s">
        <v>602</v>
      </c>
      <c r="D543" s="4" t="s">
        <v>603</v>
      </c>
      <c r="E543" s="80" t="s">
        <v>604</v>
      </c>
      <c r="F543" s="80" t="s">
        <v>604</v>
      </c>
      <c r="G543" s="80" t="s">
        <v>604</v>
      </c>
      <c r="H543" s="80" t="s">
        <v>604</v>
      </c>
      <c r="I543" s="80" t="s">
        <v>604</v>
      </c>
      <c r="J543" s="80" t="s">
        <v>604</v>
      </c>
      <c r="K543" s="80" t="s">
        <v>604</v>
      </c>
      <c r="L543" s="80" t="s">
        <v>604</v>
      </c>
      <c r="M543" s="4"/>
    </row>
    <row r="544" spans="2:13" x14ac:dyDescent="0.6">
      <c r="B544" s="2"/>
      <c r="C544" s="79" t="s">
        <v>605</v>
      </c>
      <c r="D544" s="4" t="s">
        <v>591</v>
      </c>
      <c r="E544" s="4" t="s">
        <v>591</v>
      </c>
      <c r="F544" s="4" t="s">
        <v>530</v>
      </c>
      <c r="G544" s="4" t="s">
        <v>513</v>
      </c>
      <c r="H544" s="4" t="s">
        <v>513</v>
      </c>
      <c r="I544" s="4" t="s">
        <v>606</v>
      </c>
      <c r="J544" s="4" t="s">
        <v>606</v>
      </c>
      <c r="K544" s="4" t="s">
        <v>607</v>
      </c>
      <c r="L544" s="4" t="s">
        <v>607</v>
      </c>
      <c r="M544" s="4"/>
    </row>
    <row r="545" spans="2:13" x14ac:dyDescent="0.6">
      <c r="B545" s="2"/>
      <c r="C545" s="79" t="s">
        <v>608</v>
      </c>
      <c r="D545" s="4" t="s">
        <v>609</v>
      </c>
      <c r="E545" s="4" t="s">
        <v>609</v>
      </c>
      <c r="F545" s="4" t="s">
        <v>609</v>
      </c>
      <c r="G545" s="4" t="s">
        <v>609</v>
      </c>
      <c r="H545" s="4" t="s">
        <v>609</v>
      </c>
      <c r="I545" s="4" t="s">
        <v>610</v>
      </c>
      <c r="J545" s="4" t="s">
        <v>610</v>
      </c>
      <c r="K545" s="4" t="s">
        <v>610</v>
      </c>
      <c r="L545" s="4" t="s">
        <v>610</v>
      </c>
      <c r="M545" s="4"/>
    </row>
    <row r="546" spans="2:13" x14ac:dyDescent="0.6">
      <c r="B546" s="2"/>
      <c r="C546" s="79" t="s">
        <v>611</v>
      </c>
      <c r="D546" s="80" t="s">
        <v>612</v>
      </c>
      <c r="E546" s="4" t="s">
        <v>599</v>
      </c>
      <c r="F546" s="4" t="s">
        <v>513</v>
      </c>
      <c r="G546" s="80" t="s">
        <v>612</v>
      </c>
      <c r="H546" s="80" t="s">
        <v>612</v>
      </c>
      <c r="I546" s="80" t="s">
        <v>612</v>
      </c>
      <c r="J546" s="80" t="s">
        <v>612</v>
      </c>
      <c r="K546" s="80" t="s">
        <v>612</v>
      </c>
      <c r="L546" s="80" t="s">
        <v>612</v>
      </c>
      <c r="M546" s="4"/>
    </row>
    <row r="547" spans="2:13" x14ac:dyDescent="0.6">
      <c r="B547" s="2"/>
      <c r="C547" s="79" t="s">
        <v>613</v>
      </c>
      <c r="D547" s="80" t="s">
        <v>614</v>
      </c>
      <c r="E547" s="80" t="s">
        <v>614</v>
      </c>
      <c r="F547" s="80" t="s">
        <v>614</v>
      </c>
      <c r="G547" s="4" t="s">
        <v>615</v>
      </c>
      <c r="H547" s="80" t="s">
        <v>614</v>
      </c>
      <c r="I547" s="80" t="s">
        <v>614</v>
      </c>
      <c r="J547" s="80" t="s">
        <v>614</v>
      </c>
      <c r="K547" s="80" t="s">
        <v>614</v>
      </c>
      <c r="L547" s="80" t="s">
        <v>614</v>
      </c>
      <c r="M547" s="4"/>
    </row>
    <row r="548" spans="2:13" x14ac:dyDescent="0.6">
      <c r="B548" s="2"/>
      <c r="C548" s="79" t="s">
        <v>616</v>
      </c>
      <c r="D548" s="80" t="s">
        <v>617</v>
      </c>
      <c r="E548" s="80" t="s">
        <v>617</v>
      </c>
      <c r="F548" s="80" t="s">
        <v>617</v>
      </c>
      <c r="G548" s="4" t="s">
        <v>618</v>
      </c>
      <c r="H548" s="4" t="s">
        <v>619</v>
      </c>
      <c r="I548" s="4" t="s">
        <v>619</v>
      </c>
      <c r="J548" s="4" t="s">
        <v>619</v>
      </c>
      <c r="K548" s="4" t="s">
        <v>619</v>
      </c>
      <c r="L548" s="4" t="s">
        <v>619</v>
      </c>
      <c r="M548" s="4"/>
    </row>
    <row r="549" spans="2:13" x14ac:dyDescent="0.6">
      <c r="B549" s="2"/>
      <c r="C549" s="79" t="s">
        <v>620</v>
      </c>
      <c r="D549" s="80" t="s">
        <v>533</v>
      </c>
      <c r="E549" s="80" t="s">
        <v>533</v>
      </c>
      <c r="F549" s="80" t="s">
        <v>533</v>
      </c>
      <c r="G549" s="80" t="s">
        <v>533</v>
      </c>
      <c r="H549" s="80" t="s">
        <v>533</v>
      </c>
      <c r="I549" s="4" t="s">
        <v>530</v>
      </c>
      <c r="J549" s="80" t="s">
        <v>533</v>
      </c>
      <c r="K549" s="80" t="s">
        <v>533</v>
      </c>
      <c r="L549" s="80" t="s">
        <v>533</v>
      </c>
      <c r="M549" s="4"/>
    </row>
    <row r="550" spans="2:13" x14ac:dyDescent="0.6">
      <c r="B550" s="2"/>
      <c r="C550" s="79" t="s">
        <v>621</v>
      </c>
      <c r="D550" s="80" t="s">
        <v>612</v>
      </c>
      <c r="E550" s="80" t="s">
        <v>612</v>
      </c>
      <c r="F550" s="80" t="s">
        <v>612</v>
      </c>
      <c r="G550" s="80" t="s">
        <v>612</v>
      </c>
      <c r="H550" s="80" t="s">
        <v>612</v>
      </c>
      <c r="I550" s="4" t="s">
        <v>561</v>
      </c>
      <c r="J550" s="80" t="s">
        <v>622</v>
      </c>
      <c r="K550" s="80" t="s">
        <v>622</v>
      </c>
      <c r="L550" s="80" t="s">
        <v>622</v>
      </c>
      <c r="M550" s="4"/>
    </row>
    <row r="551" spans="2:13" x14ac:dyDescent="0.6">
      <c r="B551" s="2"/>
      <c r="C551" s="79" t="s">
        <v>623</v>
      </c>
      <c r="D551" s="80" t="s">
        <v>612</v>
      </c>
      <c r="E551" s="80" t="s">
        <v>612</v>
      </c>
      <c r="F551" s="80" t="s">
        <v>612</v>
      </c>
      <c r="G551" s="80" t="s">
        <v>612</v>
      </c>
      <c r="H551" s="80" t="s">
        <v>612</v>
      </c>
      <c r="I551" s="4" t="s">
        <v>624</v>
      </c>
      <c r="J551" s="80" t="s">
        <v>625</v>
      </c>
      <c r="K551" s="80" t="s">
        <v>625</v>
      </c>
      <c r="L551" s="80" t="s">
        <v>625</v>
      </c>
      <c r="M551" s="4"/>
    </row>
    <row r="552" spans="2:13" x14ac:dyDescent="0.6">
      <c r="B552" s="2"/>
      <c r="C552" s="79" t="s">
        <v>626</v>
      </c>
      <c r="D552" s="80" t="s">
        <v>612</v>
      </c>
      <c r="E552" s="80" t="s">
        <v>612</v>
      </c>
      <c r="F552" s="80" t="s">
        <v>612</v>
      </c>
      <c r="G552" s="80" t="s">
        <v>612</v>
      </c>
      <c r="H552" s="80" t="s">
        <v>612</v>
      </c>
      <c r="I552" s="4" t="s">
        <v>627</v>
      </c>
      <c r="J552" s="80" t="s">
        <v>628</v>
      </c>
      <c r="K552" s="80" t="s">
        <v>628</v>
      </c>
      <c r="L552" s="80" t="s">
        <v>628</v>
      </c>
      <c r="M552" s="4"/>
    </row>
    <row r="553" spans="2:13" x14ac:dyDescent="0.6">
      <c r="B553" s="2"/>
      <c r="C553" s="79" t="s">
        <v>629</v>
      </c>
      <c r="D553" s="4" t="s">
        <v>597</v>
      </c>
      <c r="E553" s="4" t="s">
        <v>597</v>
      </c>
      <c r="F553" s="4" t="s">
        <v>597</v>
      </c>
      <c r="G553" s="4" t="s">
        <v>630</v>
      </c>
      <c r="H553" s="4" t="s">
        <v>631</v>
      </c>
      <c r="I553" s="4" t="s">
        <v>632</v>
      </c>
      <c r="J553" s="4" t="s">
        <v>632</v>
      </c>
      <c r="K553" s="4" t="s">
        <v>564</v>
      </c>
      <c r="L553" s="4" t="s">
        <v>564</v>
      </c>
      <c r="M553" s="4"/>
    </row>
    <row r="554" spans="2:13" x14ac:dyDescent="0.6">
      <c r="B554" s="2" t="s">
        <v>637</v>
      </c>
      <c r="C554" s="84" t="s">
        <v>93</v>
      </c>
      <c r="D554" s="82">
        <v>6</v>
      </c>
      <c r="E554" s="82">
        <v>6</v>
      </c>
      <c r="F554" s="82">
        <v>6</v>
      </c>
      <c r="G554" s="82">
        <v>6</v>
      </c>
      <c r="H554" s="82">
        <v>6</v>
      </c>
      <c r="I554" s="2">
        <v>6</v>
      </c>
      <c r="J554" s="82">
        <v>6</v>
      </c>
      <c r="K554" s="82">
        <v>6</v>
      </c>
      <c r="L554" s="82">
        <v>6</v>
      </c>
      <c r="M554" s="2"/>
    </row>
    <row r="555" spans="2:13" x14ac:dyDescent="0.6">
      <c r="B555" s="2"/>
      <c r="C555" s="84" t="s">
        <v>92</v>
      </c>
      <c r="D555" s="82" t="s">
        <v>81</v>
      </c>
      <c r="E555" s="82" t="s">
        <v>81</v>
      </c>
      <c r="F555" s="82" t="s">
        <v>638</v>
      </c>
      <c r="G555" s="82" t="s">
        <v>638</v>
      </c>
      <c r="H555" s="82" t="s">
        <v>638</v>
      </c>
      <c r="I555" s="2" t="s">
        <v>81</v>
      </c>
      <c r="J555" s="82" t="s">
        <v>638</v>
      </c>
      <c r="K555" s="82" t="s">
        <v>638</v>
      </c>
      <c r="L555" s="82" t="s">
        <v>638</v>
      </c>
      <c r="M555" s="2"/>
    </row>
    <row r="556" spans="2:13" x14ac:dyDescent="0.6">
      <c r="B556" s="2"/>
      <c r="C556" s="84" t="s">
        <v>145</v>
      </c>
      <c r="D556" s="82">
        <v>5</v>
      </c>
      <c r="E556" s="82">
        <v>5</v>
      </c>
      <c r="F556" s="82">
        <v>5</v>
      </c>
      <c r="G556" s="82">
        <v>5</v>
      </c>
      <c r="H556" s="82">
        <v>5</v>
      </c>
      <c r="I556" s="2">
        <v>5</v>
      </c>
      <c r="J556" s="82">
        <v>5</v>
      </c>
      <c r="K556" s="82">
        <v>5</v>
      </c>
      <c r="L556" s="82">
        <v>5</v>
      </c>
      <c r="M556" s="2"/>
    </row>
    <row r="557" spans="2:13" x14ac:dyDescent="0.6">
      <c r="B557" s="2"/>
      <c r="C557" s="84" t="s">
        <v>146</v>
      </c>
      <c r="D557" s="82" t="s">
        <v>609</v>
      </c>
      <c r="E557" s="82" t="s">
        <v>609</v>
      </c>
      <c r="F557" s="82" t="s">
        <v>639</v>
      </c>
      <c r="G557" s="82" t="s">
        <v>639</v>
      </c>
      <c r="H557" s="82" t="s">
        <v>639</v>
      </c>
      <c r="I557" s="2" t="s">
        <v>609</v>
      </c>
      <c r="J557" s="82" t="s">
        <v>639</v>
      </c>
      <c r="K557" s="82" t="s">
        <v>639</v>
      </c>
      <c r="L557" s="82" t="s">
        <v>639</v>
      </c>
      <c r="M557" s="2"/>
    </row>
    <row r="558" spans="2:13" x14ac:dyDescent="0.6">
      <c r="B558" s="2"/>
      <c r="C558" s="84" t="s">
        <v>626</v>
      </c>
      <c r="D558" s="82">
        <v>415</v>
      </c>
      <c r="E558" s="82">
        <v>415</v>
      </c>
      <c r="F558" s="82">
        <v>415</v>
      </c>
      <c r="G558" s="82">
        <v>415</v>
      </c>
      <c r="H558" s="82">
        <v>415</v>
      </c>
      <c r="I558" s="2">
        <v>415</v>
      </c>
      <c r="J558" s="82">
        <v>415</v>
      </c>
      <c r="K558" s="82">
        <v>415</v>
      </c>
      <c r="L558" s="82">
        <v>415</v>
      </c>
      <c r="M558" s="2"/>
    </row>
    <row r="559" spans="2:13" x14ac:dyDescent="0.6">
      <c r="B559" s="2"/>
      <c r="C559" s="84" t="s">
        <v>479</v>
      </c>
      <c r="D559" s="82">
        <v>246.5</v>
      </c>
      <c r="E559" s="82">
        <v>246.5</v>
      </c>
      <c r="F559" s="82">
        <v>246.5</v>
      </c>
      <c r="G559" s="82">
        <v>246.5</v>
      </c>
      <c r="H559" s="82">
        <v>246.5</v>
      </c>
      <c r="I559" s="2">
        <v>246.5</v>
      </c>
      <c r="J559" s="82">
        <v>246.5</v>
      </c>
      <c r="K559" s="82">
        <v>246.5</v>
      </c>
      <c r="L559" s="82">
        <v>246.5</v>
      </c>
      <c r="M559" s="2"/>
    </row>
    <row r="560" spans="2:13" x14ac:dyDescent="0.6">
      <c r="B560" s="2"/>
      <c r="C560" s="84" t="s">
        <v>480</v>
      </c>
      <c r="D560" s="82">
        <v>90</v>
      </c>
      <c r="E560" s="82">
        <v>90</v>
      </c>
      <c r="F560" s="82">
        <v>90</v>
      </c>
      <c r="G560" s="82">
        <v>90</v>
      </c>
      <c r="H560" s="82">
        <v>90</v>
      </c>
      <c r="I560" s="2">
        <v>90</v>
      </c>
      <c r="J560" s="82">
        <v>90</v>
      </c>
      <c r="K560" s="82">
        <v>90</v>
      </c>
      <c r="L560" s="82">
        <v>90</v>
      </c>
      <c r="M560" s="2"/>
    </row>
    <row r="561" spans="2:13" x14ac:dyDescent="0.6">
      <c r="B561" s="2"/>
      <c r="C561" s="84" t="s">
        <v>511</v>
      </c>
      <c r="D561" s="82">
        <v>90</v>
      </c>
      <c r="E561" s="82">
        <v>90</v>
      </c>
      <c r="F561" s="82">
        <v>90</v>
      </c>
      <c r="G561" s="82">
        <v>90</v>
      </c>
      <c r="H561" s="82">
        <v>90</v>
      </c>
      <c r="I561" s="2">
        <v>90</v>
      </c>
      <c r="J561" s="82">
        <v>90</v>
      </c>
      <c r="K561" s="82">
        <v>90</v>
      </c>
      <c r="L561" s="82">
        <v>90</v>
      </c>
      <c r="M561" s="2"/>
    </row>
    <row r="562" spans="2:13" x14ac:dyDescent="0.6">
      <c r="B562" s="2"/>
      <c r="C562" s="84" t="s">
        <v>623</v>
      </c>
      <c r="D562" s="82">
        <v>50</v>
      </c>
      <c r="E562" s="82">
        <v>50</v>
      </c>
      <c r="F562" s="82">
        <v>50</v>
      </c>
      <c r="G562" s="82">
        <v>50</v>
      </c>
      <c r="H562" s="82">
        <v>50</v>
      </c>
      <c r="I562" s="2">
        <v>50</v>
      </c>
      <c r="J562" s="82">
        <v>50</v>
      </c>
      <c r="K562" s="82">
        <v>50</v>
      </c>
      <c r="L562" s="82">
        <v>50</v>
      </c>
      <c r="M562" s="2"/>
    </row>
    <row r="563" spans="2:13" x14ac:dyDescent="0.6">
      <c r="B563" s="2"/>
      <c r="C563" s="84" t="s">
        <v>1</v>
      </c>
      <c r="D563" s="82">
        <v>203.5</v>
      </c>
      <c r="E563" s="82">
        <v>203.5</v>
      </c>
      <c r="F563" s="82">
        <v>203.5</v>
      </c>
      <c r="G563" s="82">
        <v>203.5</v>
      </c>
      <c r="H563" s="82">
        <v>203.5</v>
      </c>
      <c r="I563" s="2">
        <v>203.5</v>
      </c>
      <c r="J563" s="82">
        <v>203.5</v>
      </c>
      <c r="K563" s="82">
        <v>203.5</v>
      </c>
      <c r="L563" s="82">
        <v>203.5</v>
      </c>
      <c r="M563" s="2"/>
    </row>
    <row r="564" spans="2:13" x14ac:dyDescent="0.6">
      <c r="B564" s="2"/>
      <c r="C564" s="84" t="s">
        <v>541</v>
      </c>
      <c r="D564" s="82">
        <v>40</v>
      </c>
      <c r="E564" s="82">
        <v>40</v>
      </c>
      <c r="F564" s="82">
        <v>40</v>
      </c>
      <c r="G564" s="82">
        <v>40</v>
      </c>
      <c r="H564" s="82">
        <v>40</v>
      </c>
      <c r="I564" s="2">
        <v>40</v>
      </c>
      <c r="J564" s="82">
        <v>40</v>
      </c>
      <c r="K564" s="82">
        <v>40</v>
      </c>
      <c r="L564" s="82">
        <v>40</v>
      </c>
      <c r="M564" s="2"/>
    </row>
    <row r="565" spans="2:13" x14ac:dyDescent="0.6">
      <c r="B565" s="2"/>
      <c r="C565" s="84" t="s">
        <v>621</v>
      </c>
      <c r="D565" s="82">
        <v>65</v>
      </c>
      <c r="E565" s="82">
        <v>65</v>
      </c>
      <c r="F565" s="82">
        <v>65</v>
      </c>
      <c r="G565" s="82">
        <v>65</v>
      </c>
      <c r="H565" s="82">
        <v>65</v>
      </c>
      <c r="I565" s="2">
        <v>65</v>
      </c>
      <c r="J565" s="82">
        <v>65</v>
      </c>
      <c r="K565" s="82">
        <v>65</v>
      </c>
      <c r="L565" s="82">
        <v>65</v>
      </c>
      <c r="M565" s="2"/>
    </row>
    <row r="566" spans="2:13" x14ac:dyDescent="0.6">
      <c r="B566" s="2"/>
      <c r="C566" s="79" t="s">
        <v>629</v>
      </c>
      <c r="D566" s="4" t="s">
        <v>597</v>
      </c>
      <c r="E566" s="4" t="s">
        <v>597</v>
      </c>
      <c r="F566" s="4" t="s">
        <v>597</v>
      </c>
      <c r="G566" s="4" t="s">
        <v>630</v>
      </c>
      <c r="H566" s="4" t="s">
        <v>631</v>
      </c>
      <c r="I566" s="4" t="s">
        <v>632</v>
      </c>
      <c r="J566" s="4" t="s">
        <v>632</v>
      </c>
      <c r="K566" s="4" t="s">
        <v>564</v>
      </c>
      <c r="L566" s="4" t="s">
        <v>564</v>
      </c>
    </row>
    <row r="567" spans="2:13" x14ac:dyDescent="0.6">
      <c r="B567" s="2"/>
      <c r="C567" s="84" t="s">
        <v>636</v>
      </c>
      <c r="D567" s="2"/>
      <c r="E567" s="2"/>
      <c r="F567" s="2"/>
      <c r="G567" s="2"/>
      <c r="H567" s="2"/>
      <c r="I567" s="2">
        <v>415</v>
      </c>
      <c r="J567" s="2"/>
      <c r="K567" s="2"/>
      <c r="L567" s="2"/>
    </row>
    <row r="568" spans="2:13" x14ac:dyDescent="0.6">
      <c r="B568" s="2"/>
      <c r="C568" s="84" t="s">
        <v>70</v>
      </c>
      <c r="D568" s="2"/>
      <c r="E568" s="2"/>
      <c r="F568" s="2"/>
      <c r="G568" s="2"/>
      <c r="H568" s="2"/>
      <c r="I568" s="2"/>
      <c r="J568" s="2"/>
      <c r="K568" s="80">
        <f>397.5-347.5</f>
        <v>50</v>
      </c>
      <c r="L568" s="80">
        <v>0</v>
      </c>
    </row>
    <row r="569" spans="2:13" x14ac:dyDescent="0.6">
      <c r="B569" s="2"/>
      <c r="C569" s="84" t="s">
        <v>71</v>
      </c>
      <c r="D569" s="2"/>
      <c r="E569" s="2"/>
      <c r="F569" s="2"/>
      <c r="G569" s="2"/>
      <c r="H569" s="2"/>
      <c r="I569" s="2"/>
      <c r="J569" s="2"/>
      <c r="K569" s="2">
        <v>50</v>
      </c>
      <c r="L569" s="2">
        <v>40</v>
      </c>
    </row>
    <row r="570" spans="2:13" x14ac:dyDescent="0.6">
      <c r="B570" s="183" t="s">
        <v>633</v>
      </c>
      <c r="C570" s="3" t="s">
        <v>529</v>
      </c>
      <c r="D570" s="4" t="s">
        <v>81</v>
      </c>
      <c r="E570" s="4" t="s">
        <v>81</v>
      </c>
      <c r="F570" s="4" t="s">
        <v>81</v>
      </c>
      <c r="G570" s="4" t="s">
        <v>81</v>
      </c>
      <c r="H570" s="4" t="s">
        <v>81</v>
      </c>
      <c r="I570" s="4" t="s">
        <v>81</v>
      </c>
      <c r="J570" s="4" t="s">
        <v>81</v>
      </c>
      <c r="K570" s="4" t="s">
        <v>81</v>
      </c>
      <c r="L570" s="4" t="s">
        <v>81</v>
      </c>
      <c r="M570" s="4"/>
    </row>
    <row r="571" spans="2:13" x14ac:dyDescent="0.6">
      <c r="B571" s="184"/>
      <c r="C571" s="81" t="s">
        <v>550</v>
      </c>
      <c r="D571" s="4" t="s">
        <v>539</v>
      </c>
      <c r="E571" s="4" t="s">
        <v>539</v>
      </c>
      <c r="F571" s="4" t="s">
        <v>539</v>
      </c>
      <c r="G571" s="4" t="s">
        <v>551</v>
      </c>
      <c r="H571" s="4" t="s">
        <v>552</v>
      </c>
      <c r="I571" s="4" t="s">
        <v>553</v>
      </c>
      <c r="J571" s="4" t="s">
        <v>554</v>
      </c>
      <c r="K571" s="4" t="s">
        <v>555</v>
      </c>
      <c r="L571" s="4" t="s">
        <v>556</v>
      </c>
      <c r="M571" s="4"/>
    </row>
    <row r="572" spans="2:13" ht="18" x14ac:dyDescent="0.6">
      <c r="B572" s="184"/>
      <c r="C572" s="69" t="s">
        <v>479</v>
      </c>
      <c r="D572" s="4" t="s">
        <v>500</v>
      </c>
      <c r="E572" s="4" t="s">
        <v>501</v>
      </c>
      <c r="F572" s="4" t="s">
        <v>502</v>
      </c>
      <c r="G572" s="4" t="s">
        <v>503</v>
      </c>
      <c r="H572" s="4" t="s">
        <v>504</v>
      </c>
      <c r="I572" s="4" t="s">
        <v>505</v>
      </c>
      <c r="J572" s="4" t="s">
        <v>506</v>
      </c>
      <c r="K572" s="4" t="s">
        <v>507</v>
      </c>
      <c r="L572" s="4" t="s">
        <v>508</v>
      </c>
      <c r="M572" s="53"/>
    </row>
    <row r="573" spans="2:13" ht="18" x14ac:dyDescent="0.6">
      <c r="B573" s="184"/>
      <c r="C573" s="69" t="s">
        <v>480</v>
      </c>
      <c r="D573" s="4" t="s">
        <v>509</v>
      </c>
      <c r="E573" s="4" t="s">
        <v>509</v>
      </c>
      <c r="F573" s="4" t="s">
        <v>509</v>
      </c>
      <c r="G573" s="4" t="s">
        <v>509</v>
      </c>
      <c r="H573" s="4" t="s">
        <v>509</v>
      </c>
      <c r="I573" s="4" t="s">
        <v>509</v>
      </c>
      <c r="J573" s="4" t="s">
        <v>510</v>
      </c>
      <c r="K573" s="4" t="s">
        <v>510</v>
      </c>
      <c r="L573" s="4" t="s">
        <v>510</v>
      </c>
      <c r="M573" s="53"/>
    </row>
    <row r="574" spans="2:13" x14ac:dyDescent="0.6">
      <c r="B574" s="184"/>
      <c r="C574" s="79" t="s">
        <v>511</v>
      </c>
      <c r="D574" s="4" t="s">
        <v>512</v>
      </c>
      <c r="E574" s="4" t="s">
        <v>512</v>
      </c>
      <c r="F574" s="4" t="s">
        <v>512</v>
      </c>
      <c r="G574" s="4" t="s">
        <v>512</v>
      </c>
      <c r="H574" s="4" t="s">
        <v>512</v>
      </c>
      <c r="I574" s="4" t="s">
        <v>512</v>
      </c>
      <c r="J574" s="4" t="s">
        <v>512</v>
      </c>
      <c r="K574" s="4" t="s">
        <v>513</v>
      </c>
      <c r="L574" s="4" t="s">
        <v>512</v>
      </c>
      <c r="M574" s="4"/>
    </row>
    <row r="575" spans="2:13" x14ac:dyDescent="0.6">
      <c r="B575" s="185"/>
      <c r="C575" s="81" t="s">
        <v>569</v>
      </c>
      <c r="D575" s="4" t="s">
        <v>570</v>
      </c>
      <c r="E575" s="4" t="s">
        <v>571</v>
      </c>
      <c r="F575" s="4" t="s">
        <v>572</v>
      </c>
      <c r="G575" s="4" t="s">
        <v>573</v>
      </c>
      <c r="H575" s="4" t="s">
        <v>574</v>
      </c>
      <c r="I575" s="4" t="s">
        <v>575</v>
      </c>
      <c r="J575" s="4" t="s">
        <v>576</v>
      </c>
      <c r="K575" s="4" t="s">
        <v>577</v>
      </c>
      <c r="L575" s="4" t="s">
        <v>578</v>
      </c>
      <c r="M575" s="4"/>
    </row>
    <row r="852" ht="16.5" customHeight="1" x14ac:dyDescent="0.6"/>
    <row r="853" ht="16.5" customHeight="1" x14ac:dyDescent="0.6"/>
    <row r="854" ht="16.5" customHeight="1" x14ac:dyDescent="0.6"/>
    <row r="855" ht="16.5" customHeight="1" x14ac:dyDescent="0.6"/>
    <row r="856" ht="16.5" customHeight="1" x14ac:dyDescent="0.6"/>
    <row r="857" ht="16.5" customHeight="1" x14ac:dyDescent="0.6"/>
    <row r="858" ht="16.5" customHeight="1" x14ac:dyDescent="0.6"/>
    <row r="859" ht="16.8" customHeight="1" x14ac:dyDescent="0.6"/>
  </sheetData>
  <protectedRanges>
    <protectedRange sqref="C83:D83 B75 B173 C181:D181" name="範圍1"/>
    <protectedRange sqref="C88 D84:L84 C187:C188" name="範圍1_2"/>
    <protectedRange sqref="C11:D11 D3:D9 C482:D482 D475:D480 B499 D491:D497 D499" name="範圍1_3"/>
    <protectedRange sqref="C16 D12:L16 D483:L485 D500:L502" name="範圍1_2_2"/>
    <protectedRange sqref="E536:G536 E531:F531 D532:F534 D535:G535 D541:D543 D536:D539 D519:L522 G534:L534 C522 D523:D531 E525:L526 D570:L570 D571 D572:L574 D575:G575 E539:L539" name="範圍1_2_1_1"/>
  </protectedRanges>
  <mergeCells count="98">
    <mergeCell ref="B570:B575"/>
    <mergeCell ref="B503:B505"/>
    <mergeCell ref="B501:B502"/>
    <mergeCell ref="B490:M490"/>
    <mergeCell ref="B498:M498"/>
    <mergeCell ref="B499:C499"/>
    <mergeCell ref="B492:M492"/>
    <mergeCell ref="D499:L499"/>
    <mergeCell ref="D491:M491"/>
    <mergeCell ref="D493:M497"/>
    <mergeCell ref="B514:M514"/>
    <mergeCell ref="M83:M84"/>
    <mergeCell ref="B175:C175"/>
    <mergeCell ref="D77:M81"/>
    <mergeCell ref="D3:M3"/>
    <mergeCell ref="D5:M9"/>
    <mergeCell ref="C10:M10"/>
    <mergeCell ref="C4:M4"/>
    <mergeCell ref="B77:C77"/>
    <mergeCell ref="D11:L11"/>
    <mergeCell ref="B75:M75"/>
    <mergeCell ref="B76:M76"/>
    <mergeCell ref="B24:B27"/>
    <mergeCell ref="B78:C78"/>
    <mergeCell ref="B79:C79"/>
    <mergeCell ref="B80:C80"/>
    <mergeCell ref="B81:C81"/>
    <mergeCell ref="B436:B445"/>
    <mergeCell ref="B406:B417"/>
    <mergeCell ref="B205:B210"/>
    <mergeCell ref="B211:B220"/>
    <mergeCell ref="B230:B232"/>
    <mergeCell ref="B233:B243"/>
    <mergeCell ref="B403:B405"/>
    <mergeCell ref="B399:B402"/>
    <mergeCell ref="B395:B398"/>
    <mergeCell ref="B386:B394"/>
    <mergeCell ref="B288:B295"/>
    <mergeCell ref="B264:B271"/>
    <mergeCell ref="C83:C84"/>
    <mergeCell ref="B473:M473"/>
    <mergeCell ref="B475:M475"/>
    <mergeCell ref="B481:M481"/>
    <mergeCell ref="B476:C476"/>
    <mergeCell ref="B477:C477"/>
    <mergeCell ref="B478:C478"/>
    <mergeCell ref="B479:C479"/>
    <mergeCell ref="B480:C480"/>
    <mergeCell ref="B474:C474"/>
    <mergeCell ref="D474:M474"/>
    <mergeCell ref="B296:B303"/>
    <mergeCell ref="B326:B333"/>
    <mergeCell ref="B272:B279"/>
    <mergeCell ref="B418:B426"/>
    <mergeCell ref="B427:B435"/>
    <mergeCell ref="B183:B191"/>
    <mergeCell ref="B192:B196"/>
    <mergeCell ref="B244:B255"/>
    <mergeCell ref="B312:B325"/>
    <mergeCell ref="B304:B311"/>
    <mergeCell ref="B197:B204"/>
    <mergeCell ref="B131:B144"/>
    <mergeCell ref="B125:B130"/>
    <mergeCell ref="B117:B124"/>
    <mergeCell ref="D482:L482"/>
    <mergeCell ref="D476:M480"/>
    <mergeCell ref="B280:B287"/>
    <mergeCell ref="B256:B263"/>
    <mergeCell ref="B181:B182"/>
    <mergeCell ref="B378:B385"/>
    <mergeCell ref="B371:B374"/>
    <mergeCell ref="B375:B377"/>
    <mergeCell ref="B334:B341"/>
    <mergeCell ref="B342:B349"/>
    <mergeCell ref="B350:B356"/>
    <mergeCell ref="B357:B363"/>
    <mergeCell ref="B364:B370"/>
    <mergeCell ref="B177:C177"/>
    <mergeCell ref="B178:C178"/>
    <mergeCell ref="B145:B151"/>
    <mergeCell ref="B173:M173"/>
    <mergeCell ref="B174:M174"/>
    <mergeCell ref="C2:M2"/>
    <mergeCell ref="D181:L181"/>
    <mergeCell ref="B83:B84"/>
    <mergeCell ref="C181:C182"/>
    <mergeCell ref="B222:B229"/>
    <mergeCell ref="B104:B116"/>
    <mergeCell ref="B101:B103"/>
    <mergeCell ref="B92:B100"/>
    <mergeCell ref="B85:B91"/>
    <mergeCell ref="B156:B165"/>
    <mergeCell ref="B152:B155"/>
    <mergeCell ref="D83:L83"/>
    <mergeCell ref="B179:C179"/>
    <mergeCell ref="B180:M180"/>
    <mergeCell ref="B82:M82"/>
    <mergeCell ref="B176:C17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7643-5ADD-40CC-9EED-38A27660B034}">
  <dimension ref="A1:J140"/>
  <sheetViews>
    <sheetView zoomScale="85" zoomScaleNormal="85" workbookViewId="0">
      <pane ySplit="1" topLeftCell="A127" activePane="bottomLeft" state="frozen"/>
      <selection pane="bottomLeft" activeCell="A2" sqref="A2"/>
    </sheetView>
  </sheetViews>
  <sheetFormatPr defaultRowHeight="16.5" x14ac:dyDescent="0.6"/>
  <cols>
    <col min="1" max="1" width="26.15625" customWidth="1"/>
  </cols>
  <sheetData>
    <row r="1" spans="1:10" x14ac:dyDescent="0.6">
      <c r="A1" s="59" t="s">
        <v>794</v>
      </c>
      <c r="B1" s="4">
        <v>25</v>
      </c>
      <c r="C1" s="4">
        <v>35</v>
      </c>
      <c r="D1" s="4">
        <v>45</v>
      </c>
      <c r="E1" s="4">
        <v>60</v>
      </c>
      <c r="F1" s="4">
        <v>80</v>
      </c>
      <c r="G1" s="4">
        <v>110</v>
      </c>
      <c r="H1" s="4">
        <v>160</v>
      </c>
      <c r="I1" s="4">
        <v>200</v>
      </c>
      <c r="J1" s="4">
        <v>250</v>
      </c>
    </row>
    <row r="2" spans="1:10" x14ac:dyDescent="0.6">
      <c r="A2" s="4" t="s">
        <v>640</v>
      </c>
      <c r="B2" s="4">
        <v>2011</v>
      </c>
      <c r="C2" s="4">
        <v>2128</v>
      </c>
      <c r="D2" s="4">
        <v>2231</v>
      </c>
      <c r="E2" s="4">
        <v>2483</v>
      </c>
      <c r="F2" s="4">
        <v>2693</v>
      </c>
      <c r="G2" s="4">
        <v>2910</v>
      </c>
      <c r="H2" s="4">
        <v>3191</v>
      </c>
      <c r="I2" s="4">
        <v>3622</v>
      </c>
      <c r="J2" s="4">
        <v>3897</v>
      </c>
    </row>
    <row r="3" spans="1:10" x14ac:dyDescent="0.6">
      <c r="A3" s="4" t="s">
        <v>641</v>
      </c>
      <c r="B3" s="4">
        <v>1059</v>
      </c>
      <c r="C3" s="4">
        <v>1126</v>
      </c>
      <c r="D3" s="4">
        <v>1210</v>
      </c>
      <c r="E3" s="4">
        <v>1315</v>
      </c>
      <c r="F3" s="4">
        <v>1480</v>
      </c>
      <c r="G3" s="4">
        <v>1680</v>
      </c>
      <c r="H3" s="4">
        <v>1985</v>
      </c>
      <c r="I3" s="4">
        <v>2113</v>
      </c>
      <c r="J3" s="4">
        <v>2400</v>
      </c>
    </row>
    <row r="4" spans="1:10" x14ac:dyDescent="0.6">
      <c r="A4" s="4" t="s">
        <v>642</v>
      </c>
      <c r="B4" s="4">
        <v>460</v>
      </c>
      <c r="C4" s="4">
        <v>485</v>
      </c>
      <c r="D4" s="4">
        <v>530</v>
      </c>
      <c r="E4" s="4">
        <v>600</v>
      </c>
      <c r="F4" s="4">
        <v>665</v>
      </c>
      <c r="G4" s="4">
        <v>770</v>
      </c>
      <c r="H4" s="4">
        <v>860</v>
      </c>
      <c r="I4" s="4">
        <v>1000</v>
      </c>
      <c r="J4" s="4">
        <v>1150</v>
      </c>
    </row>
    <row r="5" spans="1:10" x14ac:dyDescent="0.6">
      <c r="A5" s="4" t="s">
        <v>654</v>
      </c>
      <c r="B5" s="4">
        <v>440</v>
      </c>
      <c r="C5" s="4">
        <v>488</v>
      </c>
      <c r="D5" s="4">
        <v>540</v>
      </c>
      <c r="E5" s="4">
        <v>602</v>
      </c>
      <c r="F5" s="4">
        <v>685</v>
      </c>
      <c r="G5" s="4">
        <v>750</v>
      </c>
      <c r="H5" s="4">
        <v>829</v>
      </c>
      <c r="I5" s="4">
        <v>922</v>
      </c>
      <c r="J5" s="4">
        <v>957</v>
      </c>
    </row>
    <row r="6" spans="1:10" x14ac:dyDescent="0.6">
      <c r="A6" s="3" t="s">
        <v>655</v>
      </c>
      <c r="B6" s="4">
        <v>696</v>
      </c>
      <c r="C6" s="4">
        <v>675</v>
      </c>
      <c r="D6" s="4">
        <v>656</v>
      </c>
      <c r="E6" s="4">
        <v>741</v>
      </c>
      <c r="F6" s="4">
        <v>733</v>
      </c>
      <c r="G6" s="4">
        <v>710</v>
      </c>
      <c r="H6" s="4">
        <v>702</v>
      </c>
      <c r="I6" s="4">
        <v>780</v>
      </c>
      <c r="J6" s="4">
        <v>780</v>
      </c>
    </row>
    <row r="7" spans="1:10" x14ac:dyDescent="0.6">
      <c r="A7" s="4" t="s">
        <v>656</v>
      </c>
      <c r="B7" s="4">
        <v>1056</v>
      </c>
      <c r="C7" s="4">
        <v>1136</v>
      </c>
      <c r="D7" s="4">
        <v>1216</v>
      </c>
      <c r="E7" s="4">
        <v>1335</v>
      </c>
      <c r="F7" s="4">
        <v>1470</v>
      </c>
      <c r="G7" s="4">
        <v>1680</v>
      </c>
      <c r="H7" s="4">
        <v>2000</v>
      </c>
      <c r="I7" s="4">
        <v>2130</v>
      </c>
      <c r="J7" s="4">
        <v>2381</v>
      </c>
    </row>
    <row r="8" spans="1:10" x14ac:dyDescent="0.6">
      <c r="A8" s="3" t="s">
        <v>657</v>
      </c>
      <c r="B8" s="4">
        <v>190</v>
      </c>
      <c r="C8" s="4">
        <v>205</v>
      </c>
      <c r="D8" s="4">
        <v>225</v>
      </c>
      <c r="E8" s="4">
        <v>238</v>
      </c>
      <c r="F8" s="4">
        <v>260</v>
      </c>
      <c r="G8" s="4">
        <v>330</v>
      </c>
      <c r="H8" s="4">
        <v>390</v>
      </c>
      <c r="I8" s="4">
        <v>421</v>
      </c>
      <c r="J8" s="4">
        <v>476</v>
      </c>
    </row>
    <row r="9" spans="1:10" x14ac:dyDescent="0.6">
      <c r="A9" s="3" t="s">
        <v>658</v>
      </c>
      <c r="B9" s="4">
        <v>38</v>
      </c>
      <c r="C9" s="4">
        <v>42</v>
      </c>
      <c r="D9" s="4">
        <v>45</v>
      </c>
      <c r="E9" s="4">
        <v>42</v>
      </c>
      <c r="F9" s="4">
        <v>0</v>
      </c>
      <c r="G9" s="4">
        <v>0</v>
      </c>
      <c r="H9" s="4">
        <v>0</v>
      </c>
      <c r="I9" s="4">
        <v>0</v>
      </c>
      <c r="J9" s="4">
        <v>0</v>
      </c>
    </row>
    <row r="10" spans="1:10" x14ac:dyDescent="0.6">
      <c r="A10" s="3" t="s">
        <v>659</v>
      </c>
      <c r="B10" s="4">
        <v>313</v>
      </c>
      <c r="C10" s="4">
        <v>355</v>
      </c>
      <c r="D10" s="4">
        <v>395</v>
      </c>
      <c r="E10" s="4">
        <v>435</v>
      </c>
      <c r="F10" s="4">
        <v>530</v>
      </c>
      <c r="G10" s="4">
        <v>610</v>
      </c>
      <c r="H10" s="4">
        <v>670</v>
      </c>
      <c r="I10" s="4">
        <v>734</v>
      </c>
      <c r="J10" s="4">
        <v>825</v>
      </c>
    </row>
    <row r="11" spans="1:10" x14ac:dyDescent="0.6">
      <c r="A11" s="3" t="s">
        <v>660</v>
      </c>
      <c r="B11" s="4">
        <v>45</v>
      </c>
      <c r="C11" s="4">
        <v>35</v>
      </c>
      <c r="D11" s="4">
        <v>30</v>
      </c>
      <c r="E11" s="4">
        <v>0</v>
      </c>
      <c r="F11" s="4">
        <v>35</v>
      </c>
      <c r="G11" s="4">
        <v>0</v>
      </c>
      <c r="H11" s="4">
        <v>0</v>
      </c>
      <c r="I11" s="4">
        <v>0</v>
      </c>
      <c r="J11" s="4">
        <v>0</v>
      </c>
    </row>
    <row r="12" spans="1:10" x14ac:dyDescent="0.6">
      <c r="A12" s="3" t="s">
        <v>644</v>
      </c>
      <c r="B12" s="4">
        <v>9</v>
      </c>
      <c r="C12" s="4">
        <v>20</v>
      </c>
      <c r="D12" s="4">
        <v>20</v>
      </c>
      <c r="E12" s="4">
        <v>20</v>
      </c>
      <c r="F12" s="4">
        <v>19</v>
      </c>
      <c r="G12" s="4">
        <v>23</v>
      </c>
      <c r="H12" s="4">
        <v>23</v>
      </c>
      <c r="I12" s="4">
        <v>25</v>
      </c>
      <c r="J12" s="4">
        <v>25</v>
      </c>
    </row>
    <row r="13" spans="1:10" x14ac:dyDescent="0.6">
      <c r="A13" s="3" t="s">
        <v>643</v>
      </c>
      <c r="B13" s="4">
        <v>35</v>
      </c>
      <c r="C13" s="4">
        <v>35</v>
      </c>
      <c r="D13" s="4">
        <v>35</v>
      </c>
      <c r="E13" s="4">
        <v>35</v>
      </c>
      <c r="F13" s="4">
        <v>50</v>
      </c>
      <c r="G13" s="4">
        <v>50</v>
      </c>
      <c r="H13" s="4">
        <v>50</v>
      </c>
      <c r="I13" s="4">
        <v>50</v>
      </c>
      <c r="J13" s="4">
        <v>50</v>
      </c>
    </row>
    <row r="14" spans="1:10" x14ac:dyDescent="0.6">
      <c r="A14" s="3" t="s">
        <v>661</v>
      </c>
      <c r="B14" s="4">
        <v>10</v>
      </c>
      <c r="C14" s="4">
        <v>10</v>
      </c>
      <c r="D14" s="4">
        <v>10</v>
      </c>
      <c r="E14" s="4">
        <v>10</v>
      </c>
      <c r="F14" s="4">
        <v>10</v>
      </c>
      <c r="G14" s="4">
        <v>10</v>
      </c>
      <c r="H14" s="4">
        <v>10</v>
      </c>
      <c r="I14" s="4">
        <v>10</v>
      </c>
      <c r="J14" s="4">
        <v>10</v>
      </c>
    </row>
    <row r="15" spans="1:10" x14ac:dyDescent="0.6">
      <c r="A15" s="3" t="s">
        <v>662</v>
      </c>
      <c r="B15" s="4">
        <v>35</v>
      </c>
      <c r="C15" s="4">
        <v>35</v>
      </c>
      <c r="D15" s="4">
        <v>35</v>
      </c>
      <c r="E15" s="4">
        <v>35</v>
      </c>
      <c r="F15" s="4">
        <v>50</v>
      </c>
      <c r="G15" s="4">
        <v>50</v>
      </c>
      <c r="H15" s="4">
        <v>50</v>
      </c>
      <c r="I15" s="4">
        <v>50</v>
      </c>
      <c r="J15" s="4">
        <v>50</v>
      </c>
    </row>
    <row r="16" spans="1:10" x14ac:dyDescent="0.6">
      <c r="A16" s="3" t="s">
        <v>663</v>
      </c>
      <c r="B16" s="4">
        <v>25</v>
      </c>
      <c r="C16" s="4">
        <v>25</v>
      </c>
      <c r="D16" s="4">
        <v>25</v>
      </c>
      <c r="E16" s="4">
        <v>25</v>
      </c>
      <c r="F16" s="4">
        <v>40</v>
      </c>
      <c r="G16" s="4">
        <v>40</v>
      </c>
      <c r="H16" s="4">
        <v>40</v>
      </c>
      <c r="I16" s="4">
        <v>40</v>
      </c>
      <c r="J16" s="4">
        <v>40</v>
      </c>
    </row>
    <row r="17" spans="1:10" x14ac:dyDescent="0.6">
      <c r="A17" s="3" t="s">
        <v>664</v>
      </c>
      <c r="B17" s="4">
        <v>0</v>
      </c>
      <c r="C17" s="4">
        <v>0</v>
      </c>
      <c r="D17" s="4">
        <v>0</v>
      </c>
      <c r="E17" s="4">
        <v>40</v>
      </c>
      <c r="F17" s="4">
        <v>35</v>
      </c>
      <c r="G17" s="4">
        <v>35</v>
      </c>
      <c r="H17" s="4">
        <v>35</v>
      </c>
      <c r="I17" s="4">
        <v>35</v>
      </c>
      <c r="J17" s="4">
        <v>35</v>
      </c>
    </row>
    <row r="18" spans="1:10" x14ac:dyDescent="0.6">
      <c r="A18" s="3" t="s">
        <v>665</v>
      </c>
      <c r="B18" s="4">
        <v>0</v>
      </c>
      <c r="C18" s="4">
        <v>0</v>
      </c>
      <c r="D18" s="4">
        <v>0</v>
      </c>
      <c r="E18" s="4">
        <v>14</v>
      </c>
      <c r="F18" s="4">
        <v>20</v>
      </c>
      <c r="G18" s="4">
        <v>20</v>
      </c>
      <c r="H18" s="4">
        <v>23</v>
      </c>
      <c r="I18" s="4">
        <v>25</v>
      </c>
      <c r="J18" s="4">
        <v>18</v>
      </c>
    </row>
    <row r="19" spans="1:10" x14ac:dyDescent="0.6">
      <c r="A19" s="3" t="s">
        <v>666</v>
      </c>
      <c r="B19" s="4">
        <v>0</v>
      </c>
      <c r="C19" s="4">
        <v>0</v>
      </c>
      <c r="D19" s="4">
        <v>0</v>
      </c>
      <c r="E19" s="4">
        <v>3</v>
      </c>
      <c r="F19" s="4">
        <v>0</v>
      </c>
      <c r="G19" s="4">
        <v>3</v>
      </c>
      <c r="H19" s="4">
        <v>0</v>
      </c>
      <c r="I19" s="4">
        <v>3</v>
      </c>
      <c r="J19" s="4">
        <v>3</v>
      </c>
    </row>
    <row r="20" spans="1:10" x14ac:dyDescent="0.6">
      <c r="A20" s="3" t="s">
        <v>667</v>
      </c>
      <c r="B20" s="4">
        <v>0</v>
      </c>
      <c r="C20" s="4">
        <v>0</v>
      </c>
      <c r="D20" s="4">
        <v>0</v>
      </c>
      <c r="E20" s="4">
        <v>40</v>
      </c>
      <c r="F20" s="4">
        <v>0</v>
      </c>
      <c r="G20" s="4">
        <v>35</v>
      </c>
      <c r="H20" s="4">
        <v>35</v>
      </c>
      <c r="I20" s="4">
        <v>35</v>
      </c>
      <c r="J20" s="4">
        <v>35</v>
      </c>
    </row>
    <row r="21" spans="1:10" x14ac:dyDescent="0.6">
      <c r="A21" s="3" t="s">
        <v>668</v>
      </c>
      <c r="B21" s="4">
        <v>0</v>
      </c>
      <c r="C21" s="4">
        <v>0</v>
      </c>
      <c r="D21" s="4">
        <v>0</v>
      </c>
      <c r="E21" s="4">
        <v>14</v>
      </c>
      <c r="F21" s="4">
        <v>0</v>
      </c>
      <c r="G21" s="4">
        <v>25</v>
      </c>
      <c r="H21" s="4">
        <v>28</v>
      </c>
      <c r="I21" s="4">
        <v>30</v>
      </c>
      <c r="J21" s="4">
        <v>33</v>
      </c>
    </row>
    <row r="22" spans="1:10" x14ac:dyDescent="0.6">
      <c r="A22" s="3" t="s">
        <v>669</v>
      </c>
      <c r="B22" s="4">
        <v>0</v>
      </c>
      <c r="C22" s="4">
        <v>0</v>
      </c>
      <c r="D22" s="4">
        <v>0</v>
      </c>
      <c r="E22" s="4">
        <v>40</v>
      </c>
      <c r="F22" s="4">
        <v>0</v>
      </c>
      <c r="G22" s="4">
        <v>35</v>
      </c>
      <c r="H22" s="4">
        <v>35</v>
      </c>
      <c r="I22" s="4">
        <v>35</v>
      </c>
      <c r="J22" s="4">
        <v>35</v>
      </c>
    </row>
    <row r="23" spans="1:10" x14ac:dyDescent="0.6">
      <c r="A23" s="3" t="s">
        <v>670</v>
      </c>
      <c r="B23" s="4">
        <v>0</v>
      </c>
      <c r="C23" s="4">
        <v>0</v>
      </c>
      <c r="D23" s="4">
        <v>0</v>
      </c>
      <c r="E23" s="4">
        <v>14</v>
      </c>
      <c r="F23" s="4">
        <v>0</v>
      </c>
      <c r="G23" s="4">
        <v>25</v>
      </c>
      <c r="H23" s="4">
        <v>28</v>
      </c>
      <c r="I23" s="4">
        <v>30</v>
      </c>
      <c r="J23" s="4">
        <v>33</v>
      </c>
    </row>
    <row r="24" spans="1:10" x14ac:dyDescent="0.6">
      <c r="A24" s="3" t="s">
        <v>671</v>
      </c>
      <c r="B24" s="4">
        <v>45</v>
      </c>
      <c r="C24" s="4">
        <v>40</v>
      </c>
      <c r="D24" s="4">
        <v>40</v>
      </c>
      <c r="E24" s="4">
        <v>0</v>
      </c>
      <c r="F24" s="4">
        <v>35</v>
      </c>
      <c r="G24" s="4">
        <v>0</v>
      </c>
      <c r="H24" s="4">
        <v>0</v>
      </c>
      <c r="I24" s="4">
        <v>0</v>
      </c>
      <c r="J24" s="4">
        <v>0</v>
      </c>
    </row>
    <row r="25" spans="1:10" x14ac:dyDescent="0.6">
      <c r="A25" s="3" t="s">
        <v>672</v>
      </c>
      <c r="B25" s="4">
        <v>10</v>
      </c>
      <c r="C25" s="4">
        <v>12</v>
      </c>
      <c r="D25" s="4">
        <v>14</v>
      </c>
      <c r="E25" s="4">
        <v>0</v>
      </c>
      <c r="F25" s="4">
        <v>22</v>
      </c>
      <c r="G25" s="4">
        <v>0</v>
      </c>
      <c r="H25" s="4">
        <v>0</v>
      </c>
      <c r="I25" s="4">
        <v>0</v>
      </c>
      <c r="J25" s="4">
        <v>0</v>
      </c>
    </row>
    <row r="26" spans="1:10" x14ac:dyDescent="0.6">
      <c r="A26" s="3" t="s">
        <v>673</v>
      </c>
      <c r="B26" s="4">
        <v>45</v>
      </c>
      <c r="C26" s="4">
        <v>45</v>
      </c>
      <c r="D26" s="4">
        <v>45</v>
      </c>
      <c r="E26" s="4">
        <v>45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</row>
    <row r="27" spans="1:10" x14ac:dyDescent="0.6">
      <c r="A27" s="3" t="s">
        <v>674</v>
      </c>
      <c r="B27" s="4">
        <v>6</v>
      </c>
      <c r="C27" s="4">
        <v>8</v>
      </c>
      <c r="D27" s="4">
        <v>8</v>
      </c>
      <c r="E27" s="4">
        <v>6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</row>
    <row r="28" spans="1:10" x14ac:dyDescent="0.6">
      <c r="A28" s="3" t="s">
        <v>675</v>
      </c>
      <c r="B28" s="4">
        <v>45</v>
      </c>
      <c r="C28" s="4">
        <v>45</v>
      </c>
      <c r="D28" s="4">
        <v>45</v>
      </c>
      <c r="E28" s="4">
        <v>45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</row>
    <row r="29" spans="1:10" x14ac:dyDescent="0.6">
      <c r="A29" s="3" t="s">
        <v>676</v>
      </c>
      <c r="B29" s="4">
        <v>8</v>
      </c>
      <c r="C29" s="4">
        <v>8</v>
      </c>
      <c r="D29" s="4">
        <v>10</v>
      </c>
      <c r="E29" s="4">
        <v>10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</row>
    <row r="30" spans="1:10" x14ac:dyDescent="0.6">
      <c r="A30" s="3" t="s">
        <v>677</v>
      </c>
      <c r="B30" s="4">
        <v>10</v>
      </c>
      <c r="C30" s="4">
        <v>10</v>
      </c>
      <c r="D30" s="4">
        <v>10</v>
      </c>
      <c r="E30" s="4">
        <v>13</v>
      </c>
      <c r="F30" s="4">
        <v>15</v>
      </c>
      <c r="G30" s="4">
        <v>15</v>
      </c>
      <c r="H30" s="4">
        <v>15</v>
      </c>
      <c r="I30" s="4">
        <v>15</v>
      </c>
      <c r="J30" s="4">
        <v>0</v>
      </c>
    </row>
    <row r="31" spans="1:10" x14ac:dyDescent="0.6">
      <c r="A31" s="3" t="s">
        <v>678</v>
      </c>
      <c r="B31" s="4">
        <v>20</v>
      </c>
      <c r="C31" s="4">
        <v>30</v>
      </c>
      <c r="D31" s="4">
        <v>35</v>
      </c>
      <c r="E31" s="4">
        <v>50</v>
      </c>
      <c r="F31" s="4">
        <v>53</v>
      </c>
      <c r="G31" s="4">
        <v>53</v>
      </c>
      <c r="H31" s="4">
        <v>65</v>
      </c>
      <c r="I31" s="4">
        <v>75</v>
      </c>
      <c r="J31" s="4">
        <v>0</v>
      </c>
    </row>
    <row r="32" spans="1:10" x14ac:dyDescent="0.6">
      <c r="A32" s="4" t="s">
        <v>701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40.14</v>
      </c>
    </row>
    <row r="33" spans="1:10" x14ac:dyDescent="0.6">
      <c r="A33" s="4" t="s">
        <v>679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125</v>
      </c>
    </row>
    <row r="34" spans="1:10" x14ac:dyDescent="0.6">
      <c r="A34" s="4" t="s">
        <v>680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130</v>
      </c>
    </row>
    <row r="35" spans="1:10" x14ac:dyDescent="0.6">
      <c r="A35" s="4" t="s">
        <v>681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50</v>
      </c>
    </row>
    <row r="36" spans="1:10" x14ac:dyDescent="0.6">
      <c r="A36" s="4" t="s">
        <v>682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42.54</v>
      </c>
    </row>
    <row r="37" spans="1:10" x14ac:dyDescent="0.6">
      <c r="A37" s="3" t="s">
        <v>683</v>
      </c>
      <c r="B37" s="4">
        <v>8</v>
      </c>
      <c r="C37" s="4">
        <v>35</v>
      </c>
      <c r="D37" s="4">
        <v>40</v>
      </c>
      <c r="E37" s="4">
        <v>80</v>
      </c>
      <c r="F37" s="4">
        <v>80</v>
      </c>
      <c r="G37" s="4">
        <v>100</v>
      </c>
      <c r="H37" s="4">
        <v>120</v>
      </c>
      <c r="I37" s="4">
        <v>140</v>
      </c>
      <c r="J37" s="4">
        <v>179</v>
      </c>
    </row>
    <row r="38" spans="1:10" x14ac:dyDescent="0.6">
      <c r="A38" s="3" t="s">
        <v>684</v>
      </c>
      <c r="B38" s="4">
        <v>0</v>
      </c>
      <c r="C38" s="4">
        <v>0</v>
      </c>
      <c r="D38" s="4">
        <v>0</v>
      </c>
      <c r="E38" s="4">
        <v>150</v>
      </c>
      <c r="F38" s="4">
        <v>150</v>
      </c>
      <c r="G38" s="4">
        <v>150</v>
      </c>
      <c r="H38" s="4">
        <v>200</v>
      </c>
      <c r="I38" s="4">
        <v>200</v>
      </c>
      <c r="J38" s="4">
        <v>200</v>
      </c>
    </row>
    <row r="39" spans="1:10" x14ac:dyDescent="0.6">
      <c r="A39" s="3" t="s">
        <v>685</v>
      </c>
      <c r="B39" s="4">
        <v>0</v>
      </c>
      <c r="C39" s="4">
        <v>0</v>
      </c>
      <c r="D39" s="4">
        <v>0</v>
      </c>
      <c r="E39" s="4">
        <v>95</v>
      </c>
      <c r="F39" s="4">
        <v>120</v>
      </c>
      <c r="G39" s="4">
        <v>175</v>
      </c>
      <c r="H39" s="4">
        <v>160</v>
      </c>
      <c r="I39" s="4">
        <v>220</v>
      </c>
      <c r="J39" s="4">
        <v>280</v>
      </c>
    </row>
    <row r="40" spans="1:10" x14ac:dyDescent="0.6">
      <c r="A40" s="3" t="s">
        <v>686</v>
      </c>
      <c r="B40" s="4">
        <v>0</v>
      </c>
      <c r="C40" s="4">
        <v>0</v>
      </c>
      <c r="D40" s="4">
        <v>0</v>
      </c>
      <c r="E40" s="4">
        <v>50</v>
      </c>
      <c r="F40" s="4">
        <v>40</v>
      </c>
      <c r="G40" s="4">
        <v>50</v>
      </c>
      <c r="H40" s="4">
        <v>60</v>
      </c>
      <c r="I40" s="4">
        <v>60</v>
      </c>
      <c r="J40" s="4">
        <v>90</v>
      </c>
    </row>
    <row r="41" spans="1:10" x14ac:dyDescent="0.6">
      <c r="A41" s="3" t="s">
        <v>687</v>
      </c>
      <c r="B41" s="4">
        <v>0</v>
      </c>
      <c r="C41" s="4">
        <v>0</v>
      </c>
      <c r="D41" s="4">
        <v>0</v>
      </c>
      <c r="E41" s="4">
        <v>90</v>
      </c>
      <c r="F41" s="4">
        <v>117</v>
      </c>
      <c r="G41" s="4">
        <v>162</v>
      </c>
      <c r="H41" s="4">
        <v>160</v>
      </c>
      <c r="I41" s="4">
        <v>220</v>
      </c>
      <c r="J41" s="4">
        <v>280</v>
      </c>
    </row>
    <row r="42" spans="1:10" x14ac:dyDescent="0.6">
      <c r="A42" s="3" t="s">
        <v>688</v>
      </c>
      <c r="B42" s="4">
        <v>0</v>
      </c>
      <c r="C42" s="4">
        <v>0</v>
      </c>
      <c r="D42" s="4">
        <v>0</v>
      </c>
      <c r="E42" s="4">
        <v>140</v>
      </c>
      <c r="F42" s="4">
        <v>150</v>
      </c>
      <c r="G42" s="4">
        <v>150</v>
      </c>
      <c r="H42" s="4">
        <v>200</v>
      </c>
      <c r="I42" s="4">
        <v>200</v>
      </c>
      <c r="J42" s="4">
        <v>200</v>
      </c>
    </row>
    <row r="43" spans="1:10" x14ac:dyDescent="0.6">
      <c r="A43" s="3" t="s">
        <v>689</v>
      </c>
      <c r="B43" s="4">
        <v>10</v>
      </c>
      <c r="C43" s="4">
        <v>10</v>
      </c>
      <c r="D43" s="4">
        <v>10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</row>
    <row r="44" spans="1:10" x14ac:dyDescent="0.6">
      <c r="A44" s="3" t="s">
        <v>690</v>
      </c>
      <c r="B44" s="4">
        <v>130</v>
      </c>
      <c r="C44" s="4">
        <v>130</v>
      </c>
      <c r="D44" s="4">
        <v>130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</row>
    <row r="45" spans="1:10" x14ac:dyDescent="0.6">
      <c r="A45" s="3" t="s">
        <v>691</v>
      </c>
      <c r="B45" s="4">
        <v>105</v>
      </c>
      <c r="C45" s="4">
        <v>130</v>
      </c>
      <c r="D45" s="4">
        <v>180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</row>
    <row r="46" spans="1:10" x14ac:dyDescent="0.6">
      <c r="A46" s="3" t="s">
        <v>692</v>
      </c>
      <c r="B46" s="4">
        <v>130</v>
      </c>
      <c r="C46" s="4">
        <v>130</v>
      </c>
      <c r="D46" s="4">
        <v>130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</row>
    <row r="47" spans="1:10" x14ac:dyDescent="0.6">
      <c r="A47" s="3" t="s">
        <v>693</v>
      </c>
      <c r="B47" s="4">
        <v>50</v>
      </c>
      <c r="C47" s="4">
        <v>60</v>
      </c>
      <c r="D47" s="4">
        <v>70</v>
      </c>
      <c r="E47" s="4">
        <v>80</v>
      </c>
      <c r="F47" s="4">
        <v>80</v>
      </c>
      <c r="G47" s="4">
        <v>100</v>
      </c>
      <c r="H47" s="4">
        <v>120</v>
      </c>
      <c r="I47" s="4">
        <v>140</v>
      </c>
      <c r="J47" s="4">
        <v>160</v>
      </c>
    </row>
    <row r="48" spans="1:10" x14ac:dyDescent="0.6">
      <c r="A48" s="3" t="s">
        <v>694</v>
      </c>
      <c r="B48" s="4">
        <v>0</v>
      </c>
      <c r="C48" s="4">
        <v>302</v>
      </c>
      <c r="D48" s="4">
        <v>334</v>
      </c>
      <c r="E48" s="4">
        <v>351</v>
      </c>
      <c r="F48" s="4">
        <v>440</v>
      </c>
      <c r="G48" s="4">
        <v>520</v>
      </c>
      <c r="H48" s="4">
        <v>563</v>
      </c>
      <c r="I48" s="4">
        <v>614</v>
      </c>
      <c r="J48" s="4">
        <v>476</v>
      </c>
    </row>
    <row r="49" spans="1:10" x14ac:dyDescent="0.6">
      <c r="A49" s="3" t="s">
        <v>695</v>
      </c>
      <c r="B49" s="4">
        <v>323</v>
      </c>
      <c r="C49" s="4">
        <v>363</v>
      </c>
      <c r="D49" s="4">
        <v>277.76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</row>
    <row r="50" spans="1:10" x14ac:dyDescent="0.6">
      <c r="A50" s="3" t="s">
        <v>696</v>
      </c>
      <c r="B50" s="4">
        <v>10</v>
      </c>
      <c r="C50" s="4">
        <v>10</v>
      </c>
      <c r="D50" s="4">
        <v>10</v>
      </c>
      <c r="E50" s="4">
        <v>12</v>
      </c>
      <c r="F50" s="4">
        <v>15</v>
      </c>
      <c r="G50" s="4">
        <v>15</v>
      </c>
      <c r="H50" s="4">
        <v>20</v>
      </c>
      <c r="I50" s="4">
        <v>20</v>
      </c>
      <c r="J50" s="4">
        <v>20</v>
      </c>
    </row>
    <row r="51" spans="1:10" x14ac:dyDescent="0.6">
      <c r="A51" s="3" t="s">
        <v>697</v>
      </c>
      <c r="B51" s="4">
        <v>50</v>
      </c>
      <c r="C51" s="4">
        <v>60</v>
      </c>
      <c r="D51" s="4">
        <v>70</v>
      </c>
      <c r="E51" s="4">
        <v>80</v>
      </c>
      <c r="F51" s="4">
        <v>100</v>
      </c>
      <c r="G51" s="4">
        <v>110</v>
      </c>
      <c r="H51" s="4">
        <v>120</v>
      </c>
      <c r="I51" s="4">
        <v>120</v>
      </c>
      <c r="J51" s="4">
        <v>120</v>
      </c>
    </row>
    <row r="52" spans="1:10" x14ac:dyDescent="0.6">
      <c r="A52" s="4" t="s">
        <v>698</v>
      </c>
      <c r="B52" s="4">
        <v>28</v>
      </c>
      <c r="C52" s="4">
        <v>42</v>
      </c>
      <c r="D52" s="4">
        <v>35</v>
      </c>
      <c r="E52" s="4">
        <v>42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</row>
    <row r="53" spans="1:10" x14ac:dyDescent="0.6">
      <c r="A53" s="4" t="s">
        <v>699</v>
      </c>
      <c r="B53" s="4">
        <v>262</v>
      </c>
      <c r="C53" s="4">
        <v>276</v>
      </c>
      <c r="D53" s="4">
        <v>305</v>
      </c>
      <c r="E53" s="4">
        <v>343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</row>
    <row r="54" spans="1:10" x14ac:dyDescent="0.6">
      <c r="A54" s="4" t="s">
        <v>789</v>
      </c>
      <c r="B54" s="4">
        <v>45</v>
      </c>
      <c r="C54" s="4">
        <v>45</v>
      </c>
      <c r="D54" s="4">
        <v>45</v>
      </c>
      <c r="E54" s="4">
        <v>45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</row>
    <row r="55" spans="1:10" x14ac:dyDescent="0.6">
      <c r="A55" s="4" t="s">
        <v>790</v>
      </c>
      <c r="B55" s="4">
        <v>8</v>
      </c>
      <c r="C55" s="4">
        <v>8</v>
      </c>
      <c r="D55" s="4">
        <v>10</v>
      </c>
      <c r="E55" s="4">
        <v>8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</row>
    <row r="56" spans="1:10" x14ac:dyDescent="0.6">
      <c r="A56" s="3" t="s">
        <v>700</v>
      </c>
      <c r="B56" s="4">
        <v>19</v>
      </c>
      <c r="C56" s="4">
        <v>22</v>
      </c>
      <c r="D56" s="4">
        <v>25</v>
      </c>
      <c r="E56" s="4">
        <v>28</v>
      </c>
      <c r="F56" s="4">
        <v>45</v>
      </c>
      <c r="G56" s="4">
        <v>50</v>
      </c>
      <c r="H56" s="4">
        <v>55</v>
      </c>
      <c r="I56" s="4">
        <v>60</v>
      </c>
      <c r="J56" s="4">
        <v>65</v>
      </c>
    </row>
    <row r="57" spans="1:10" x14ac:dyDescent="0.6">
      <c r="A57" s="4" t="s">
        <v>14</v>
      </c>
      <c r="B57" s="4">
        <v>490</v>
      </c>
      <c r="C57" s="4">
        <v>577</v>
      </c>
      <c r="D57" s="4">
        <v>625</v>
      </c>
      <c r="E57" s="4">
        <v>668</v>
      </c>
      <c r="F57" s="4">
        <v>678.5</v>
      </c>
      <c r="G57" s="4">
        <v>840</v>
      </c>
      <c r="H57" s="4">
        <v>989</v>
      </c>
      <c r="I57" s="4">
        <v>1130</v>
      </c>
      <c r="J57" s="4">
        <v>1281</v>
      </c>
    </row>
    <row r="58" spans="1:10" x14ac:dyDescent="0.6">
      <c r="A58" s="4" t="s">
        <v>15</v>
      </c>
      <c r="B58" s="4">
        <v>60</v>
      </c>
      <c r="C58" s="4">
        <v>60</v>
      </c>
      <c r="D58" s="4">
        <v>60</v>
      </c>
      <c r="E58" s="4">
        <v>60</v>
      </c>
      <c r="F58" s="4">
        <v>60</v>
      </c>
      <c r="G58" s="4">
        <v>60</v>
      </c>
      <c r="H58" s="4">
        <v>60</v>
      </c>
      <c r="I58" s="4">
        <v>60</v>
      </c>
      <c r="J58" s="4">
        <v>60</v>
      </c>
    </row>
    <row r="59" spans="1:10" x14ac:dyDescent="0.6">
      <c r="A59" s="4" t="s">
        <v>16</v>
      </c>
      <c r="B59" s="4">
        <v>246.5</v>
      </c>
      <c r="C59" s="4">
        <v>195</v>
      </c>
      <c r="D59" s="4">
        <v>257</v>
      </c>
      <c r="E59" s="4">
        <v>267</v>
      </c>
      <c r="F59" s="4">
        <v>406.2</v>
      </c>
      <c r="G59" s="4">
        <v>406</v>
      </c>
      <c r="H59" s="4">
        <v>455</v>
      </c>
      <c r="I59" s="4">
        <v>500</v>
      </c>
      <c r="J59" s="4">
        <v>470</v>
      </c>
    </row>
    <row r="60" spans="1:10" x14ac:dyDescent="0.6">
      <c r="A60" s="4" t="s">
        <v>17</v>
      </c>
      <c r="B60" s="4">
        <v>2</v>
      </c>
      <c r="C60" s="4">
        <v>2</v>
      </c>
      <c r="D60" s="4">
        <v>2</v>
      </c>
      <c r="E60" s="4">
        <v>2</v>
      </c>
      <c r="F60" s="4">
        <v>2</v>
      </c>
      <c r="G60" s="4">
        <v>2</v>
      </c>
      <c r="H60" s="4">
        <v>2</v>
      </c>
      <c r="I60" s="4">
        <v>2</v>
      </c>
      <c r="J60" s="4">
        <v>2</v>
      </c>
    </row>
    <row r="61" spans="1:10" x14ac:dyDescent="0.6">
      <c r="A61" s="3" t="s">
        <v>18</v>
      </c>
      <c r="B61" s="4" t="s">
        <v>81</v>
      </c>
      <c r="C61" s="4" t="s">
        <v>81</v>
      </c>
      <c r="D61" s="4" t="s">
        <v>81</v>
      </c>
      <c r="E61" s="4" t="s">
        <v>81</v>
      </c>
      <c r="F61" s="4" t="s">
        <v>81</v>
      </c>
      <c r="G61" s="4" t="s">
        <v>81</v>
      </c>
      <c r="H61" s="4" t="s">
        <v>81</v>
      </c>
      <c r="I61" s="4" t="s">
        <v>81</v>
      </c>
      <c r="J61" s="4" t="s">
        <v>81</v>
      </c>
    </row>
    <row r="62" spans="1:10" x14ac:dyDescent="0.6">
      <c r="A62" s="3" t="s">
        <v>83</v>
      </c>
      <c r="B62" s="4">
        <v>0</v>
      </c>
      <c r="C62" s="4">
        <v>15</v>
      </c>
      <c r="D62" s="4">
        <v>20</v>
      </c>
      <c r="E62" s="4">
        <v>12</v>
      </c>
      <c r="F62" s="4">
        <v>0</v>
      </c>
      <c r="G62" s="4">
        <v>12</v>
      </c>
      <c r="H62" s="4">
        <v>12</v>
      </c>
      <c r="I62" s="4">
        <v>12</v>
      </c>
      <c r="J62" s="4">
        <v>12</v>
      </c>
    </row>
    <row r="63" spans="1:10" x14ac:dyDescent="0.6">
      <c r="A63" s="3" t="s">
        <v>96</v>
      </c>
      <c r="B63" s="4">
        <v>19</v>
      </c>
      <c r="C63" s="4">
        <v>22</v>
      </c>
      <c r="D63" s="4">
        <v>25</v>
      </c>
      <c r="E63" s="4">
        <v>28</v>
      </c>
      <c r="F63" s="4">
        <v>45</v>
      </c>
      <c r="G63" s="4">
        <v>50</v>
      </c>
      <c r="H63" s="4">
        <v>55</v>
      </c>
      <c r="I63" s="4">
        <v>60</v>
      </c>
      <c r="J63" s="4">
        <v>65</v>
      </c>
    </row>
    <row r="64" spans="1:10" x14ac:dyDescent="0.6">
      <c r="A64" s="4" t="s">
        <v>19</v>
      </c>
      <c r="B64" s="4">
        <v>100</v>
      </c>
      <c r="C64" s="4">
        <v>100</v>
      </c>
      <c r="D64" s="4">
        <v>100</v>
      </c>
      <c r="E64" s="4">
        <v>100</v>
      </c>
      <c r="F64" s="4">
        <v>100</v>
      </c>
      <c r="G64" s="4">
        <v>100</v>
      </c>
      <c r="H64" s="4">
        <v>100</v>
      </c>
      <c r="I64" s="4">
        <v>100</v>
      </c>
      <c r="J64" s="4">
        <v>100</v>
      </c>
    </row>
    <row r="65" spans="1:10" x14ac:dyDescent="0.6">
      <c r="A65" s="3" t="s">
        <v>20</v>
      </c>
      <c r="B65" s="4">
        <v>53</v>
      </c>
      <c r="C65" s="4">
        <v>53</v>
      </c>
      <c r="D65" s="4">
        <v>53</v>
      </c>
      <c r="E65" s="4">
        <v>53</v>
      </c>
      <c r="F65" s="4">
        <v>53</v>
      </c>
      <c r="G65" s="4">
        <v>53</v>
      </c>
      <c r="H65" s="4">
        <v>53</v>
      </c>
      <c r="I65" s="4">
        <v>53</v>
      </c>
      <c r="J65" s="4">
        <v>53</v>
      </c>
    </row>
    <row r="66" spans="1:10" x14ac:dyDescent="0.6">
      <c r="A66" s="3" t="s">
        <v>21</v>
      </c>
      <c r="B66" s="4">
        <v>20</v>
      </c>
      <c r="C66" s="4">
        <v>20</v>
      </c>
      <c r="D66" s="4">
        <v>20</v>
      </c>
      <c r="E66" s="4">
        <v>20</v>
      </c>
      <c r="F66" s="4">
        <v>20</v>
      </c>
      <c r="G66" s="4">
        <v>20</v>
      </c>
      <c r="H66" s="4">
        <v>20</v>
      </c>
      <c r="I66" s="4">
        <v>20</v>
      </c>
      <c r="J66" s="4">
        <v>20</v>
      </c>
    </row>
    <row r="67" spans="1:10" x14ac:dyDescent="0.6">
      <c r="A67" s="3" t="s">
        <v>22</v>
      </c>
      <c r="B67" s="4">
        <v>55</v>
      </c>
      <c r="C67" s="4">
        <v>55</v>
      </c>
      <c r="D67" s="4">
        <v>55</v>
      </c>
      <c r="E67" s="4">
        <v>55</v>
      </c>
      <c r="F67" s="4">
        <v>55</v>
      </c>
      <c r="G67" s="4">
        <v>55</v>
      </c>
      <c r="H67" s="4">
        <v>55</v>
      </c>
      <c r="I67" s="4">
        <v>55</v>
      </c>
      <c r="J67" s="4">
        <v>55</v>
      </c>
    </row>
    <row r="68" spans="1:10" x14ac:dyDescent="0.6">
      <c r="A68" s="4" t="s">
        <v>32</v>
      </c>
      <c r="B68" s="4">
        <v>910</v>
      </c>
      <c r="C68" s="4">
        <v>907</v>
      </c>
      <c r="D68" s="4">
        <v>881</v>
      </c>
      <c r="E68" s="4">
        <v>907</v>
      </c>
      <c r="F68" s="4">
        <v>968</v>
      </c>
      <c r="G68" s="4">
        <v>900</v>
      </c>
      <c r="H68" s="4">
        <v>907</v>
      </c>
      <c r="I68" s="4">
        <v>900</v>
      </c>
      <c r="J68" s="4">
        <v>900</v>
      </c>
    </row>
    <row r="69" spans="1:10" x14ac:dyDescent="0.6">
      <c r="A69" s="3" t="s">
        <v>23</v>
      </c>
      <c r="B69" s="4">
        <v>3</v>
      </c>
      <c r="C69" s="4">
        <v>3</v>
      </c>
      <c r="D69" s="4">
        <v>3</v>
      </c>
      <c r="E69" s="4">
        <v>3</v>
      </c>
      <c r="F69" s="4">
        <v>3</v>
      </c>
      <c r="G69" s="4">
        <v>3</v>
      </c>
      <c r="H69" s="4">
        <v>3</v>
      </c>
      <c r="I69" s="4">
        <v>3</v>
      </c>
      <c r="J69" s="4">
        <v>3</v>
      </c>
    </row>
    <row r="70" spans="1:10" x14ac:dyDescent="0.6">
      <c r="A70" s="3" t="s">
        <v>24</v>
      </c>
      <c r="B70" s="4" t="s">
        <v>81</v>
      </c>
      <c r="C70" s="4" t="s">
        <v>81</v>
      </c>
      <c r="D70" s="4" t="s">
        <v>81</v>
      </c>
      <c r="E70" s="4" t="s">
        <v>81</v>
      </c>
      <c r="F70" s="4" t="s">
        <v>81</v>
      </c>
      <c r="G70" s="4" t="s">
        <v>81</v>
      </c>
      <c r="H70" s="4" t="s">
        <v>81</v>
      </c>
      <c r="I70" s="4" t="s">
        <v>81</v>
      </c>
      <c r="J70" s="4" t="s">
        <v>81</v>
      </c>
    </row>
    <row r="71" spans="1:10" x14ac:dyDescent="0.6">
      <c r="A71" s="3" t="s">
        <v>25</v>
      </c>
      <c r="B71" s="4">
        <v>100</v>
      </c>
      <c r="C71" s="4">
        <v>100</v>
      </c>
      <c r="D71" s="4">
        <v>20</v>
      </c>
      <c r="E71" s="4">
        <v>12</v>
      </c>
      <c r="F71" s="4">
        <v>20</v>
      </c>
      <c r="G71" s="4">
        <v>20</v>
      </c>
      <c r="H71" s="4">
        <v>16</v>
      </c>
      <c r="I71" s="4">
        <v>20</v>
      </c>
      <c r="J71" s="4">
        <v>20</v>
      </c>
    </row>
    <row r="72" spans="1:10" x14ac:dyDescent="0.6">
      <c r="A72" s="3" t="s">
        <v>702</v>
      </c>
      <c r="B72" s="4">
        <v>100</v>
      </c>
      <c r="C72" s="4">
        <v>100</v>
      </c>
      <c r="D72" s="4">
        <v>31</v>
      </c>
      <c r="E72" s="4">
        <v>33</v>
      </c>
      <c r="F72" s="4">
        <v>31</v>
      </c>
      <c r="G72" s="4">
        <v>31</v>
      </c>
      <c r="H72" s="4">
        <v>16</v>
      </c>
      <c r="I72" s="4">
        <v>31</v>
      </c>
      <c r="J72" s="4">
        <v>20</v>
      </c>
    </row>
    <row r="73" spans="1:10" x14ac:dyDescent="0.6">
      <c r="A73" s="3" t="s">
        <v>26</v>
      </c>
      <c r="B73" s="4">
        <v>390</v>
      </c>
      <c r="C73" s="4">
        <v>390</v>
      </c>
      <c r="D73" s="4">
        <v>430</v>
      </c>
      <c r="E73" s="4">
        <v>500</v>
      </c>
      <c r="F73" s="4">
        <v>620</v>
      </c>
      <c r="G73" s="4">
        <v>620</v>
      </c>
      <c r="H73" s="4">
        <v>840</v>
      </c>
      <c r="I73" s="4">
        <v>840</v>
      </c>
      <c r="J73" s="4">
        <v>840</v>
      </c>
    </row>
    <row r="74" spans="1:10" x14ac:dyDescent="0.6">
      <c r="A74" s="3" t="s">
        <v>27</v>
      </c>
      <c r="B74" s="4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</row>
    <row r="75" spans="1:10" x14ac:dyDescent="0.6">
      <c r="A75" s="3" t="s">
        <v>28</v>
      </c>
      <c r="B75" s="4">
        <v>60</v>
      </c>
      <c r="C75" s="4">
        <v>60</v>
      </c>
      <c r="D75" s="4">
        <v>60</v>
      </c>
      <c r="E75" s="4">
        <v>60</v>
      </c>
      <c r="F75" s="4">
        <v>60</v>
      </c>
      <c r="G75" s="4">
        <v>60</v>
      </c>
      <c r="H75" s="4">
        <v>60</v>
      </c>
      <c r="I75" s="4">
        <v>60</v>
      </c>
      <c r="J75" s="4">
        <v>60</v>
      </c>
    </row>
    <row r="76" spans="1:10" x14ac:dyDescent="0.6">
      <c r="A76" s="3" t="s">
        <v>29</v>
      </c>
      <c r="B76" s="4">
        <v>57</v>
      </c>
      <c r="C76" s="4">
        <v>57</v>
      </c>
      <c r="D76" s="4">
        <v>50</v>
      </c>
      <c r="E76" s="4">
        <v>57</v>
      </c>
      <c r="F76" s="4">
        <v>57</v>
      </c>
      <c r="G76" s="4">
        <v>57</v>
      </c>
      <c r="H76" s="4">
        <v>57</v>
      </c>
      <c r="I76" s="4">
        <v>57</v>
      </c>
      <c r="J76" s="4">
        <v>57</v>
      </c>
    </row>
    <row r="77" spans="1:10" x14ac:dyDescent="0.6">
      <c r="A77" s="3" t="s">
        <v>30</v>
      </c>
      <c r="B77" s="4">
        <v>110</v>
      </c>
      <c r="C77" s="4">
        <v>110</v>
      </c>
      <c r="D77" s="4">
        <v>110</v>
      </c>
      <c r="E77" s="4">
        <v>110</v>
      </c>
      <c r="F77" s="4">
        <v>160</v>
      </c>
      <c r="G77" s="4">
        <v>100</v>
      </c>
      <c r="H77" s="4">
        <v>110</v>
      </c>
      <c r="I77" s="4">
        <v>110</v>
      </c>
      <c r="J77" s="4">
        <v>110</v>
      </c>
    </row>
    <row r="78" spans="1:10" x14ac:dyDescent="0.6">
      <c r="A78" s="3" t="s">
        <v>31</v>
      </c>
      <c r="B78" s="4">
        <v>15</v>
      </c>
      <c r="C78" s="4">
        <v>15</v>
      </c>
      <c r="D78" s="4">
        <v>15</v>
      </c>
      <c r="E78" s="4">
        <v>15</v>
      </c>
      <c r="F78" s="4">
        <v>15</v>
      </c>
      <c r="G78" s="4">
        <v>15</v>
      </c>
      <c r="H78" s="4">
        <v>15</v>
      </c>
      <c r="I78" s="4">
        <v>15</v>
      </c>
      <c r="J78" s="4">
        <v>15</v>
      </c>
    </row>
    <row r="79" spans="1:10" x14ac:dyDescent="0.6">
      <c r="A79" s="4" t="s">
        <v>38</v>
      </c>
      <c r="B79" s="4">
        <v>90</v>
      </c>
      <c r="C79" s="4">
        <v>90</v>
      </c>
      <c r="D79" s="4">
        <v>90</v>
      </c>
      <c r="E79" s="4">
        <v>90</v>
      </c>
      <c r="F79" s="4">
        <v>90</v>
      </c>
      <c r="G79" s="4">
        <v>90</v>
      </c>
      <c r="H79" s="4">
        <v>120</v>
      </c>
      <c r="I79" s="4">
        <v>120</v>
      </c>
      <c r="J79" s="4">
        <v>120</v>
      </c>
    </row>
    <row r="80" spans="1:10" x14ac:dyDescent="0.6">
      <c r="A80" s="3" t="s">
        <v>33</v>
      </c>
      <c r="B80" s="4">
        <v>90</v>
      </c>
      <c r="C80" s="4">
        <v>130</v>
      </c>
      <c r="D80" s="4">
        <v>130</v>
      </c>
      <c r="E80" s="4">
        <v>45</v>
      </c>
      <c r="F80" s="4">
        <v>60</v>
      </c>
      <c r="G80" s="4">
        <v>100</v>
      </c>
      <c r="H80" s="4">
        <v>145</v>
      </c>
      <c r="I80" s="4">
        <v>145</v>
      </c>
      <c r="J80" s="4">
        <v>250</v>
      </c>
    </row>
    <row r="81" spans="1:10" x14ac:dyDescent="0.6">
      <c r="A81" s="3" t="s">
        <v>34</v>
      </c>
      <c r="B81" s="4">
        <v>70</v>
      </c>
      <c r="C81" s="4">
        <v>95</v>
      </c>
      <c r="D81" s="4">
        <v>140</v>
      </c>
      <c r="E81" s="4">
        <v>160</v>
      </c>
      <c r="F81" s="4">
        <v>190</v>
      </c>
      <c r="G81" s="4">
        <v>100</v>
      </c>
      <c r="H81" s="4">
        <v>140</v>
      </c>
      <c r="I81" s="4">
        <v>260</v>
      </c>
      <c r="J81" s="4">
        <v>300</v>
      </c>
    </row>
    <row r="82" spans="1:10" x14ac:dyDescent="0.6">
      <c r="A82" s="3" t="s">
        <v>35</v>
      </c>
      <c r="B82" s="4">
        <v>200</v>
      </c>
      <c r="C82" s="4">
        <v>200</v>
      </c>
      <c r="D82" s="4">
        <v>200</v>
      </c>
      <c r="E82" s="4">
        <v>250</v>
      </c>
      <c r="F82" s="4">
        <v>250</v>
      </c>
      <c r="G82" s="4">
        <v>250</v>
      </c>
      <c r="H82" s="4">
        <v>250</v>
      </c>
      <c r="I82" s="4">
        <v>250</v>
      </c>
      <c r="J82" s="4">
        <v>300</v>
      </c>
    </row>
    <row r="83" spans="1:10" x14ac:dyDescent="0.6">
      <c r="A83" s="3" t="s">
        <v>36</v>
      </c>
      <c r="B83" s="4">
        <v>200</v>
      </c>
      <c r="C83" s="4">
        <v>200</v>
      </c>
      <c r="D83" s="4">
        <v>200</v>
      </c>
      <c r="E83" s="4">
        <v>250</v>
      </c>
      <c r="F83" s="4">
        <v>250</v>
      </c>
      <c r="G83" s="4">
        <v>250</v>
      </c>
      <c r="H83" s="4">
        <v>250</v>
      </c>
      <c r="I83" s="4">
        <v>250</v>
      </c>
      <c r="J83" s="4">
        <v>300</v>
      </c>
    </row>
    <row r="84" spans="1:10" x14ac:dyDescent="0.6">
      <c r="A84" s="3" t="s">
        <v>37</v>
      </c>
      <c r="B84" s="4">
        <v>110</v>
      </c>
      <c r="C84" s="4">
        <v>110</v>
      </c>
      <c r="D84" s="4">
        <v>110</v>
      </c>
      <c r="E84" s="4">
        <v>110</v>
      </c>
      <c r="F84" s="4">
        <v>110</v>
      </c>
      <c r="G84" s="4">
        <v>250</v>
      </c>
      <c r="H84" s="4">
        <v>250</v>
      </c>
      <c r="I84" s="4">
        <v>250</v>
      </c>
      <c r="J84" s="4">
        <v>300</v>
      </c>
    </row>
    <row r="85" spans="1:10" x14ac:dyDescent="0.6">
      <c r="A85" s="3" t="s">
        <v>652</v>
      </c>
      <c r="B85" s="4">
        <v>110</v>
      </c>
      <c r="C85" s="4">
        <v>110</v>
      </c>
      <c r="D85" s="4">
        <v>110</v>
      </c>
      <c r="E85" s="4">
        <v>110</v>
      </c>
      <c r="F85" s="4">
        <v>110</v>
      </c>
      <c r="G85" s="4">
        <v>110</v>
      </c>
      <c r="H85" s="4">
        <v>110</v>
      </c>
      <c r="I85" s="4">
        <v>110</v>
      </c>
      <c r="J85" s="4">
        <v>110</v>
      </c>
    </row>
    <row r="86" spans="1:10" x14ac:dyDescent="0.6">
      <c r="A86" s="3" t="s">
        <v>39</v>
      </c>
      <c r="B86" s="4">
        <v>5</v>
      </c>
      <c r="C86" s="4">
        <v>5</v>
      </c>
      <c r="D86" s="4">
        <v>5</v>
      </c>
      <c r="E86" s="4">
        <v>5</v>
      </c>
      <c r="F86" s="4">
        <v>5</v>
      </c>
      <c r="G86" s="4">
        <v>6</v>
      </c>
      <c r="H86" s="4">
        <v>6</v>
      </c>
      <c r="I86" s="4">
        <v>6</v>
      </c>
      <c r="J86" s="4">
        <v>6</v>
      </c>
    </row>
    <row r="87" spans="1:10" x14ac:dyDescent="0.6">
      <c r="A87" s="3" t="s">
        <v>40</v>
      </c>
      <c r="B87" s="4" t="s">
        <v>82</v>
      </c>
      <c r="C87" s="4" t="s">
        <v>82</v>
      </c>
      <c r="D87" s="4" t="s">
        <v>82</v>
      </c>
      <c r="E87" s="4" t="s">
        <v>82</v>
      </c>
      <c r="F87" s="4" t="s">
        <v>82</v>
      </c>
      <c r="G87" s="4" t="s">
        <v>82</v>
      </c>
      <c r="H87" s="4" t="s">
        <v>82</v>
      </c>
      <c r="I87" s="4" t="s">
        <v>82</v>
      </c>
      <c r="J87" s="4" t="s">
        <v>82</v>
      </c>
    </row>
    <row r="88" spans="1:10" x14ac:dyDescent="0.6">
      <c r="A88" s="3" t="s">
        <v>41</v>
      </c>
      <c r="B88" s="4">
        <v>15</v>
      </c>
      <c r="C88" s="4">
        <v>15</v>
      </c>
      <c r="D88" s="4">
        <v>15</v>
      </c>
      <c r="E88" s="4">
        <v>15</v>
      </c>
      <c r="F88" s="4">
        <v>15</v>
      </c>
      <c r="G88" s="4">
        <v>15</v>
      </c>
      <c r="H88" s="4">
        <v>15</v>
      </c>
      <c r="I88" s="4">
        <v>15</v>
      </c>
      <c r="J88" s="4">
        <v>15</v>
      </c>
    </row>
    <row r="89" spans="1:10" x14ac:dyDescent="0.6">
      <c r="A89" s="4" t="s">
        <v>46</v>
      </c>
      <c r="B89" s="4">
        <v>0</v>
      </c>
      <c r="C89" s="4">
        <v>0</v>
      </c>
      <c r="D89" s="4">
        <v>0</v>
      </c>
      <c r="E89" s="4">
        <v>0</v>
      </c>
      <c r="F89" s="4">
        <v>160</v>
      </c>
      <c r="G89" s="4">
        <v>190</v>
      </c>
      <c r="H89" s="4">
        <v>280</v>
      </c>
      <c r="I89" s="4">
        <v>220</v>
      </c>
      <c r="J89" s="4">
        <v>130</v>
      </c>
    </row>
    <row r="90" spans="1:10" x14ac:dyDescent="0.6">
      <c r="A90" s="4" t="s">
        <v>89</v>
      </c>
      <c r="B90" s="4">
        <v>0</v>
      </c>
      <c r="C90" s="4">
        <v>0</v>
      </c>
      <c r="D90" s="4">
        <v>0</v>
      </c>
      <c r="E90" s="4">
        <v>0</v>
      </c>
      <c r="F90" s="4">
        <v>160</v>
      </c>
      <c r="G90" s="4">
        <v>150</v>
      </c>
      <c r="H90" s="4">
        <v>120</v>
      </c>
      <c r="I90" s="4">
        <v>210</v>
      </c>
      <c r="J90" s="4">
        <v>125</v>
      </c>
    </row>
    <row r="91" spans="1:10" x14ac:dyDescent="0.6">
      <c r="A91" s="4" t="s">
        <v>90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260</v>
      </c>
      <c r="H91" s="4">
        <v>205</v>
      </c>
      <c r="I91" s="4">
        <v>260</v>
      </c>
      <c r="J91" s="4">
        <v>260</v>
      </c>
    </row>
    <row r="92" spans="1:10" x14ac:dyDescent="0.6">
      <c r="A92" s="4" t="s">
        <v>91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205</v>
      </c>
      <c r="I92" s="4">
        <v>0</v>
      </c>
      <c r="J92" s="4">
        <v>260</v>
      </c>
    </row>
    <row r="93" spans="1:10" x14ac:dyDescent="0.6">
      <c r="A93" s="3" t="s">
        <v>47</v>
      </c>
      <c r="B93" s="4">
        <v>0</v>
      </c>
      <c r="C93" s="4">
        <v>0</v>
      </c>
      <c r="D93" s="4">
        <v>0</v>
      </c>
      <c r="E93" s="4">
        <v>0</v>
      </c>
      <c r="F93" s="4">
        <v>1</v>
      </c>
      <c r="G93" s="4">
        <v>2</v>
      </c>
      <c r="H93" s="4">
        <v>3</v>
      </c>
      <c r="I93" s="4">
        <v>2</v>
      </c>
      <c r="J93" s="4">
        <v>3</v>
      </c>
    </row>
    <row r="94" spans="1:10" x14ac:dyDescent="0.6">
      <c r="A94" s="3" t="s">
        <v>48</v>
      </c>
      <c r="B94" s="4">
        <v>0</v>
      </c>
      <c r="C94" s="4">
        <v>0</v>
      </c>
      <c r="D94" s="4">
        <v>0</v>
      </c>
      <c r="E94" s="4">
        <v>0</v>
      </c>
      <c r="F94" s="4" t="s">
        <v>82</v>
      </c>
      <c r="G94" s="4" t="s">
        <v>82</v>
      </c>
      <c r="H94" s="4" t="s">
        <v>82</v>
      </c>
      <c r="I94" s="4" t="s">
        <v>82</v>
      </c>
      <c r="J94" s="4" t="s">
        <v>82</v>
      </c>
    </row>
    <row r="95" spans="1:10" x14ac:dyDescent="0.6">
      <c r="A95" s="3" t="s">
        <v>49</v>
      </c>
      <c r="B95" s="4">
        <v>0</v>
      </c>
      <c r="C95" s="4">
        <v>0</v>
      </c>
      <c r="D95" s="4">
        <v>0</v>
      </c>
      <c r="E95" s="4">
        <v>0</v>
      </c>
      <c r="F95" s="4">
        <v>10</v>
      </c>
      <c r="G95" s="4">
        <v>10</v>
      </c>
      <c r="H95" s="4">
        <v>10</v>
      </c>
      <c r="I95" s="4">
        <v>15</v>
      </c>
      <c r="J95" s="4">
        <v>10</v>
      </c>
    </row>
    <row r="96" spans="1:10" x14ac:dyDescent="0.6">
      <c r="A96" s="3" t="s">
        <v>50</v>
      </c>
      <c r="B96" s="4">
        <v>0</v>
      </c>
      <c r="C96" s="4">
        <v>0</v>
      </c>
      <c r="D96" s="4">
        <v>0</v>
      </c>
      <c r="E96" s="4">
        <v>0</v>
      </c>
      <c r="F96" s="4">
        <v>20</v>
      </c>
      <c r="G96" s="4">
        <v>20</v>
      </c>
      <c r="H96" s="4">
        <v>10</v>
      </c>
      <c r="I96" s="4">
        <v>20</v>
      </c>
      <c r="J96" s="4">
        <v>10</v>
      </c>
    </row>
    <row r="97" spans="1:10" x14ac:dyDescent="0.6">
      <c r="A97" s="3" t="s">
        <v>53</v>
      </c>
      <c r="B97" s="4">
        <v>0</v>
      </c>
      <c r="C97" s="4">
        <v>0</v>
      </c>
      <c r="D97" s="4">
        <v>0</v>
      </c>
      <c r="E97" s="4">
        <v>845</v>
      </c>
      <c r="F97" s="4">
        <v>960</v>
      </c>
      <c r="G97" s="4">
        <v>1075</v>
      </c>
      <c r="H97" s="4">
        <v>1235</v>
      </c>
      <c r="I97" s="4">
        <v>1437</v>
      </c>
      <c r="J97" s="4">
        <v>1600</v>
      </c>
    </row>
    <row r="98" spans="1:10" x14ac:dyDescent="0.6">
      <c r="A98" s="3" t="s">
        <v>54</v>
      </c>
      <c r="B98" s="4">
        <v>0</v>
      </c>
      <c r="C98" s="4">
        <v>0</v>
      </c>
      <c r="D98" s="4">
        <v>0</v>
      </c>
      <c r="E98" s="4">
        <v>95</v>
      </c>
      <c r="F98" s="4">
        <v>90</v>
      </c>
      <c r="G98" s="4">
        <v>105</v>
      </c>
      <c r="H98" s="4">
        <v>120</v>
      </c>
      <c r="I98" s="4">
        <v>120</v>
      </c>
      <c r="J98" s="4">
        <v>120</v>
      </c>
    </row>
    <row r="99" spans="1:10" x14ac:dyDescent="0.6">
      <c r="A99" s="3" t="s">
        <v>55</v>
      </c>
      <c r="B99" s="4">
        <v>0</v>
      </c>
      <c r="C99" s="4">
        <v>0</v>
      </c>
      <c r="D99" s="4">
        <v>0</v>
      </c>
      <c r="E99" s="2">
        <v>1</v>
      </c>
      <c r="F99" s="4">
        <v>1</v>
      </c>
      <c r="G99" s="4">
        <v>1</v>
      </c>
      <c r="H99" s="4">
        <v>1</v>
      </c>
      <c r="I99" s="4">
        <v>1</v>
      </c>
      <c r="J99" s="4">
        <v>1</v>
      </c>
    </row>
    <row r="100" spans="1:10" x14ac:dyDescent="0.6">
      <c r="A100" s="3" t="s">
        <v>56</v>
      </c>
      <c r="B100" s="4">
        <v>0</v>
      </c>
      <c r="C100" s="4">
        <v>0</v>
      </c>
      <c r="D100" s="4">
        <v>0</v>
      </c>
      <c r="E100" s="4" t="s">
        <v>82</v>
      </c>
      <c r="F100" s="4" t="s">
        <v>82</v>
      </c>
      <c r="G100" s="4" t="s">
        <v>82</v>
      </c>
      <c r="H100" s="4" t="s">
        <v>82</v>
      </c>
      <c r="I100" s="4" t="s">
        <v>82</v>
      </c>
      <c r="J100" s="4" t="s">
        <v>82</v>
      </c>
    </row>
    <row r="101" spans="1:10" x14ac:dyDescent="0.6">
      <c r="A101" s="3" t="s">
        <v>57</v>
      </c>
      <c r="B101" s="4">
        <v>0</v>
      </c>
      <c r="C101" s="4">
        <v>0</v>
      </c>
      <c r="D101" s="4">
        <v>0</v>
      </c>
      <c r="E101" s="4">
        <v>10</v>
      </c>
      <c r="F101" s="4">
        <v>10</v>
      </c>
      <c r="G101" s="4">
        <v>10</v>
      </c>
      <c r="H101" s="4">
        <v>10</v>
      </c>
      <c r="I101" s="4">
        <v>10</v>
      </c>
      <c r="J101" s="4">
        <v>10</v>
      </c>
    </row>
    <row r="102" spans="1:10" x14ac:dyDescent="0.6">
      <c r="A102" s="3" t="s">
        <v>58</v>
      </c>
      <c r="B102" s="4">
        <v>0</v>
      </c>
      <c r="C102" s="4">
        <v>0</v>
      </c>
      <c r="D102" s="4">
        <v>0</v>
      </c>
      <c r="E102" s="4">
        <v>20</v>
      </c>
      <c r="F102" s="4">
        <v>20</v>
      </c>
      <c r="G102" s="4">
        <v>20</v>
      </c>
      <c r="H102" s="4">
        <v>10</v>
      </c>
      <c r="I102" s="4">
        <v>20</v>
      </c>
      <c r="J102" s="4">
        <v>10</v>
      </c>
    </row>
    <row r="103" spans="1:10" x14ac:dyDescent="0.6">
      <c r="A103" s="3" t="s">
        <v>59</v>
      </c>
      <c r="B103" s="4">
        <v>360</v>
      </c>
      <c r="C103" s="4">
        <v>340</v>
      </c>
      <c r="D103" s="4">
        <v>335</v>
      </c>
      <c r="E103" s="4">
        <v>355</v>
      </c>
      <c r="F103" s="4">
        <v>400</v>
      </c>
      <c r="G103" s="4">
        <v>475</v>
      </c>
      <c r="H103" s="4">
        <v>490</v>
      </c>
      <c r="I103" s="4">
        <v>485</v>
      </c>
      <c r="J103" s="4">
        <v>575</v>
      </c>
    </row>
    <row r="104" spans="1:10" x14ac:dyDescent="0.6">
      <c r="A104" s="3" t="s">
        <v>60</v>
      </c>
      <c r="B104" s="4">
        <v>360</v>
      </c>
      <c r="C104" s="4">
        <v>340</v>
      </c>
      <c r="D104" s="4">
        <v>335</v>
      </c>
      <c r="E104" s="4">
        <v>355</v>
      </c>
      <c r="F104" s="4">
        <v>320</v>
      </c>
      <c r="G104" s="4">
        <v>440</v>
      </c>
      <c r="H104" s="4">
        <v>490</v>
      </c>
      <c r="I104" s="4">
        <v>485</v>
      </c>
      <c r="J104" s="4">
        <v>575</v>
      </c>
    </row>
    <row r="105" spans="1:10" x14ac:dyDescent="0.6">
      <c r="A105" s="3" t="s">
        <v>97</v>
      </c>
      <c r="B105" s="4">
        <v>0</v>
      </c>
      <c r="C105" s="4">
        <v>340</v>
      </c>
      <c r="D105" s="4">
        <v>0</v>
      </c>
      <c r="E105" s="4">
        <v>0</v>
      </c>
      <c r="F105" s="4">
        <v>320</v>
      </c>
      <c r="G105" s="4">
        <v>440</v>
      </c>
      <c r="H105" s="4">
        <v>490</v>
      </c>
      <c r="I105" s="4">
        <v>485</v>
      </c>
      <c r="J105" s="4">
        <v>575</v>
      </c>
    </row>
    <row r="106" spans="1:10" x14ac:dyDescent="0.6">
      <c r="A106" s="3" t="s">
        <v>98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490</v>
      </c>
      <c r="I106" s="4">
        <v>485</v>
      </c>
      <c r="J106" s="4">
        <v>575</v>
      </c>
    </row>
    <row r="107" spans="1:10" x14ac:dyDescent="0.6">
      <c r="A107" s="3" t="s">
        <v>99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775</v>
      </c>
      <c r="I107" s="4">
        <v>485</v>
      </c>
      <c r="J107" s="4">
        <v>775</v>
      </c>
    </row>
    <row r="108" spans="1:10" x14ac:dyDescent="0.6">
      <c r="A108" s="3" t="s">
        <v>61</v>
      </c>
      <c r="B108" s="4">
        <v>300</v>
      </c>
      <c r="C108" s="4">
        <v>175</v>
      </c>
      <c r="D108" s="4">
        <v>300</v>
      </c>
      <c r="E108" s="4">
        <v>300</v>
      </c>
      <c r="F108" s="4">
        <v>280</v>
      </c>
      <c r="G108" s="4">
        <v>350</v>
      </c>
      <c r="H108" s="4">
        <v>300</v>
      </c>
      <c r="I108" s="4">
        <v>300</v>
      </c>
      <c r="J108" s="4">
        <v>300</v>
      </c>
    </row>
    <row r="109" spans="1:10" x14ac:dyDescent="0.6">
      <c r="A109" s="4" t="s">
        <v>62</v>
      </c>
      <c r="B109" s="4">
        <v>976</v>
      </c>
      <c r="C109" s="4">
        <v>175</v>
      </c>
      <c r="D109" s="4">
        <v>966</v>
      </c>
      <c r="E109" s="4">
        <v>968</v>
      </c>
      <c r="F109" s="4">
        <v>280</v>
      </c>
      <c r="G109" s="4">
        <v>350</v>
      </c>
      <c r="H109" s="4">
        <v>300</v>
      </c>
      <c r="I109" s="4">
        <v>300</v>
      </c>
      <c r="J109" s="4">
        <v>300</v>
      </c>
    </row>
    <row r="110" spans="1:10" x14ac:dyDescent="0.6">
      <c r="A110" s="4" t="s">
        <v>63</v>
      </c>
      <c r="B110" s="4">
        <v>0</v>
      </c>
      <c r="C110" s="4">
        <v>968</v>
      </c>
      <c r="D110" s="4">
        <v>0</v>
      </c>
      <c r="E110" s="4">
        <v>0</v>
      </c>
      <c r="F110" s="4">
        <v>1168</v>
      </c>
      <c r="G110" s="4">
        <v>1042</v>
      </c>
      <c r="H110" s="4">
        <v>300</v>
      </c>
      <c r="I110" s="4">
        <v>300</v>
      </c>
      <c r="J110" s="4">
        <v>300</v>
      </c>
    </row>
    <row r="111" spans="1:10" x14ac:dyDescent="0.6">
      <c r="A111" s="4" t="s">
        <v>94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60</v>
      </c>
      <c r="I111" s="4">
        <v>300</v>
      </c>
      <c r="J111" s="4">
        <v>60</v>
      </c>
    </row>
    <row r="112" spans="1:10" x14ac:dyDescent="0.6">
      <c r="A112" s="4" t="s">
        <v>95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906</v>
      </c>
      <c r="I112" s="4">
        <v>962</v>
      </c>
      <c r="J112" s="4">
        <v>1107</v>
      </c>
    </row>
    <row r="113" spans="1:10" x14ac:dyDescent="0.6">
      <c r="A113" s="4" t="s">
        <v>64</v>
      </c>
      <c r="B113" s="4">
        <v>2</v>
      </c>
      <c r="C113" s="4">
        <v>2</v>
      </c>
      <c r="D113" s="4">
        <v>2</v>
      </c>
      <c r="E113" s="4">
        <v>2</v>
      </c>
      <c r="F113" s="4">
        <v>3</v>
      </c>
      <c r="G113" s="4">
        <v>3</v>
      </c>
      <c r="H113" s="4">
        <v>5</v>
      </c>
      <c r="I113" s="4">
        <v>5</v>
      </c>
      <c r="J113" s="4">
        <v>5</v>
      </c>
    </row>
    <row r="114" spans="1:10" x14ac:dyDescent="0.6">
      <c r="A114" s="4" t="s">
        <v>65</v>
      </c>
      <c r="B114" s="4" t="s">
        <v>82</v>
      </c>
      <c r="C114" s="4" t="s">
        <v>82</v>
      </c>
      <c r="D114" s="4" t="s">
        <v>82</v>
      </c>
      <c r="E114" s="4" t="s">
        <v>82</v>
      </c>
      <c r="F114" s="4" t="s">
        <v>82</v>
      </c>
      <c r="G114" s="4" t="s">
        <v>82</v>
      </c>
      <c r="H114" s="4" t="s">
        <v>82</v>
      </c>
      <c r="I114" s="4" t="s">
        <v>82</v>
      </c>
      <c r="J114" s="4" t="s">
        <v>82</v>
      </c>
    </row>
    <row r="115" spans="1:10" x14ac:dyDescent="0.6">
      <c r="A115" s="4" t="s">
        <v>66</v>
      </c>
      <c r="B115" s="4">
        <v>10</v>
      </c>
      <c r="C115" s="4">
        <v>10</v>
      </c>
      <c r="D115" s="4">
        <v>10</v>
      </c>
      <c r="E115" s="4">
        <v>10</v>
      </c>
      <c r="F115" s="4">
        <v>10</v>
      </c>
      <c r="G115" s="4">
        <v>10</v>
      </c>
      <c r="H115" s="4">
        <v>10</v>
      </c>
      <c r="I115" s="4">
        <v>10</v>
      </c>
      <c r="J115" s="4">
        <v>10</v>
      </c>
    </row>
    <row r="116" spans="1:10" x14ac:dyDescent="0.6">
      <c r="A116" s="4" t="s">
        <v>67</v>
      </c>
      <c r="B116" s="4">
        <v>17</v>
      </c>
      <c r="C116" s="4">
        <v>20</v>
      </c>
      <c r="D116" s="4">
        <v>20</v>
      </c>
      <c r="E116" s="4">
        <v>20</v>
      </c>
      <c r="F116" s="4">
        <v>20</v>
      </c>
      <c r="G116" s="4">
        <v>20</v>
      </c>
      <c r="H116" s="4">
        <v>10</v>
      </c>
      <c r="I116" s="4">
        <v>20</v>
      </c>
      <c r="J116" s="4">
        <v>10</v>
      </c>
    </row>
    <row r="117" spans="1:10" x14ac:dyDescent="0.6">
      <c r="A117" s="4" t="s">
        <v>70</v>
      </c>
      <c r="B117" s="4">
        <v>960</v>
      </c>
      <c r="C117" s="4">
        <v>900</v>
      </c>
      <c r="D117" s="4">
        <v>950</v>
      </c>
      <c r="E117" s="4">
        <v>1058</v>
      </c>
      <c r="F117" s="4">
        <v>1195</v>
      </c>
      <c r="G117" s="4">
        <v>1250</v>
      </c>
      <c r="H117" s="4">
        <v>1260</v>
      </c>
      <c r="I117" s="4">
        <v>1465</v>
      </c>
      <c r="J117" s="4">
        <v>1560</v>
      </c>
    </row>
    <row r="118" spans="1:10" x14ac:dyDescent="0.6">
      <c r="A118" s="4" t="s">
        <v>71</v>
      </c>
      <c r="B118" s="4">
        <v>120</v>
      </c>
      <c r="C118" s="4">
        <v>120</v>
      </c>
      <c r="D118" s="4">
        <v>120</v>
      </c>
      <c r="E118" s="4">
        <v>120</v>
      </c>
      <c r="F118" s="4">
        <v>120</v>
      </c>
      <c r="G118" s="4">
        <v>120</v>
      </c>
      <c r="H118" s="4">
        <v>120</v>
      </c>
      <c r="I118" s="4">
        <v>120</v>
      </c>
      <c r="J118" s="4">
        <v>120</v>
      </c>
    </row>
    <row r="119" spans="1:10" x14ac:dyDescent="0.6">
      <c r="A119" s="4" t="s">
        <v>72</v>
      </c>
      <c r="B119" s="4">
        <v>55</v>
      </c>
      <c r="C119" s="4">
        <v>55</v>
      </c>
      <c r="D119" s="4">
        <v>55</v>
      </c>
      <c r="E119" s="4">
        <v>55</v>
      </c>
      <c r="F119" s="4">
        <v>55</v>
      </c>
      <c r="G119" s="4">
        <v>55</v>
      </c>
      <c r="H119" s="4">
        <v>55</v>
      </c>
      <c r="I119" s="4">
        <v>55</v>
      </c>
      <c r="J119" s="4">
        <v>55</v>
      </c>
    </row>
    <row r="120" spans="1:10" x14ac:dyDescent="0.6">
      <c r="A120" s="4" t="s">
        <v>73</v>
      </c>
      <c r="B120" s="2">
        <v>581</v>
      </c>
      <c r="C120" s="4">
        <v>541</v>
      </c>
      <c r="D120" s="4">
        <v>610</v>
      </c>
      <c r="E120" s="4">
        <v>705</v>
      </c>
      <c r="F120" s="4">
        <v>775</v>
      </c>
      <c r="G120" s="4">
        <v>895</v>
      </c>
      <c r="H120" s="4">
        <v>1140</v>
      </c>
      <c r="I120" s="4">
        <v>1204</v>
      </c>
      <c r="J120" s="4">
        <v>1160</v>
      </c>
    </row>
    <row r="121" spans="1:10" x14ac:dyDescent="0.6">
      <c r="A121" s="4" t="s">
        <v>791</v>
      </c>
      <c r="B121" s="2">
        <v>165</v>
      </c>
      <c r="C121" s="4">
        <v>230</v>
      </c>
      <c r="D121" s="4">
        <v>205</v>
      </c>
      <c r="E121" s="4">
        <v>175</v>
      </c>
      <c r="F121" s="4">
        <v>175</v>
      </c>
      <c r="G121" s="4">
        <v>175</v>
      </c>
      <c r="H121" s="4">
        <v>175</v>
      </c>
      <c r="I121" s="4">
        <v>175</v>
      </c>
      <c r="J121" s="4">
        <v>175</v>
      </c>
    </row>
    <row r="122" spans="1:10" x14ac:dyDescent="0.6">
      <c r="A122" s="4" t="s">
        <v>74</v>
      </c>
      <c r="B122" s="4">
        <v>4</v>
      </c>
      <c r="C122" s="4">
        <v>4</v>
      </c>
      <c r="D122" s="4">
        <v>4</v>
      </c>
      <c r="E122" s="4">
        <v>4</v>
      </c>
      <c r="F122" s="4">
        <v>4</v>
      </c>
      <c r="G122" s="4">
        <v>4</v>
      </c>
      <c r="H122" s="4">
        <v>4</v>
      </c>
      <c r="I122" s="4">
        <v>4</v>
      </c>
      <c r="J122" s="4">
        <v>4</v>
      </c>
    </row>
    <row r="123" spans="1:10" x14ac:dyDescent="0.6">
      <c r="A123" s="4" t="s">
        <v>75</v>
      </c>
      <c r="B123" s="4" t="s">
        <v>81</v>
      </c>
      <c r="C123" s="4" t="s">
        <v>81</v>
      </c>
      <c r="D123" s="4" t="s">
        <v>81</v>
      </c>
      <c r="E123" s="4" t="s">
        <v>81</v>
      </c>
      <c r="F123" s="4" t="s">
        <v>81</v>
      </c>
      <c r="G123" s="4" t="s">
        <v>81</v>
      </c>
      <c r="H123" s="4" t="s">
        <v>81</v>
      </c>
      <c r="I123" s="4" t="s">
        <v>81</v>
      </c>
      <c r="J123" s="4" t="s">
        <v>81</v>
      </c>
    </row>
    <row r="124" spans="1:10" x14ac:dyDescent="0.6">
      <c r="A124" s="4" t="s">
        <v>76</v>
      </c>
      <c r="B124" s="4">
        <v>16</v>
      </c>
      <c r="C124" s="4">
        <v>16</v>
      </c>
      <c r="D124" s="4">
        <v>16</v>
      </c>
      <c r="E124" s="4">
        <v>16</v>
      </c>
      <c r="F124" s="4">
        <v>16</v>
      </c>
      <c r="G124" s="4">
        <v>16</v>
      </c>
      <c r="H124" s="4">
        <v>16</v>
      </c>
      <c r="I124" s="4">
        <v>16</v>
      </c>
      <c r="J124" s="4">
        <v>16</v>
      </c>
    </row>
    <row r="125" spans="1:10" x14ac:dyDescent="0.6">
      <c r="A125" s="4" t="s">
        <v>77</v>
      </c>
      <c r="B125" s="4">
        <v>523</v>
      </c>
      <c r="C125" s="4">
        <v>560</v>
      </c>
      <c r="D125" s="4">
        <v>607</v>
      </c>
      <c r="E125" s="4">
        <v>663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</row>
    <row r="126" spans="1:10" x14ac:dyDescent="0.6">
      <c r="A126" s="4" t="s">
        <v>78</v>
      </c>
      <c r="B126" s="4">
        <v>250</v>
      </c>
      <c r="C126" s="4">
        <v>290</v>
      </c>
      <c r="D126" s="4">
        <v>305</v>
      </c>
      <c r="E126" s="4">
        <v>330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</row>
    <row r="127" spans="1:10" x14ac:dyDescent="0.6">
      <c r="A127" s="4" t="s">
        <v>79</v>
      </c>
      <c r="B127" s="4">
        <v>1</v>
      </c>
      <c r="C127" s="4">
        <v>1</v>
      </c>
      <c r="D127" s="4">
        <v>1</v>
      </c>
      <c r="E127" s="4">
        <v>1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</row>
    <row r="128" spans="1:10" x14ac:dyDescent="0.6">
      <c r="A128" s="4" t="s">
        <v>80</v>
      </c>
      <c r="B128" s="4">
        <v>110</v>
      </c>
      <c r="C128" s="4">
        <v>110</v>
      </c>
      <c r="D128" s="4">
        <v>110</v>
      </c>
      <c r="E128" s="4">
        <v>110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</row>
    <row r="129" spans="1:10" x14ac:dyDescent="0.6">
      <c r="A129" s="3" t="s">
        <v>42</v>
      </c>
      <c r="B129" s="4">
        <v>60</v>
      </c>
      <c r="C129" s="4">
        <v>80</v>
      </c>
      <c r="D129" s="4">
        <v>85</v>
      </c>
      <c r="E129" s="4">
        <v>90</v>
      </c>
      <c r="F129" s="4">
        <v>100</v>
      </c>
      <c r="G129" s="4">
        <v>120</v>
      </c>
      <c r="H129" s="4">
        <v>120</v>
      </c>
      <c r="I129" s="4">
        <v>130</v>
      </c>
      <c r="J129" s="4">
        <v>140</v>
      </c>
    </row>
    <row r="130" spans="1:10" x14ac:dyDescent="0.6">
      <c r="A130" s="4" t="s">
        <v>43</v>
      </c>
      <c r="B130" s="4">
        <v>50</v>
      </c>
      <c r="C130" s="4">
        <v>60</v>
      </c>
      <c r="D130" s="4">
        <v>60</v>
      </c>
      <c r="E130" s="4">
        <v>80</v>
      </c>
      <c r="F130" s="4">
        <v>75</v>
      </c>
      <c r="G130" s="4">
        <v>80</v>
      </c>
      <c r="H130" s="4">
        <v>85</v>
      </c>
      <c r="I130" s="4">
        <v>85</v>
      </c>
      <c r="J130" s="4">
        <v>85</v>
      </c>
    </row>
    <row r="131" spans="1:10" x14ac:dyDescent="0.6">
      <c r="A131" s="4" t="s">
        <v>44</v>
      </c>
      <c r="B131" s="4">
        <v>1</v>
      </c>
      <c r="C131" s="4">
        <v>4</v>
      </c>
      <c r="D131" s="4">
        <v>4</v>
      </c>
      <c r="E131" s="4">
        <v>4</v>
      </c>
      <c r="F131" s="4">
        <v>4</v>
      </c>
      <c r="G131" s="4">
        <v>4</v>
      </c>
      <c r="H131" s="4">
        <v>4</v>
      </c>
      <c r="I131" s="4">
        <v>4</v>
      </c>
      <c r="J131" s="4">
        <v>4</v>
      </c>
    </row>
    <row r="132" spans="1:10" x14ac:dyDescent="0.6">
      <c r="A132" s="4" t="s">
        <v>45</v>
      </c>
      <c r="B132" s="4">
        <v>40</v>
      </c>
      <c r="C132" s="4">
        <v>50</v>
      </c>
      <c r="D132" s="4">
        <v>50</v>
      </c>
      <c r="E132" s="4">
        <v>50</v>
      </c>
      <c r="F132" s="4">
        <v>50</v>
      </c>
      <c r="G132" s="4">
        <v>60</v>
      </c>
      <c r="H132" s="4">
        <v>75</v>
      </c>
      <c r="I132" s="4">
        <v>75</v>
      </c>
      <c r="J132" s="4">
        <v>75</v>
      </c>
    </row>
    <row r="133" spans="1:10" x14ac:dyDescent="0.6">
      <c r="A133" s="3" t="s">
        <v>51</v>
      </c>
      <c r="B133" s="4">
        <v>50</v>
      </c>
      <c r="C133" s="4">
        <v>60</v>
      </c>
      <c r="D133" s="4">
        <v>60</v>
      </c>
      <c r="E133" s="4">
        <v>80</v>
      </c>
      <c r="F133" s="4">
        <v>75</v>
      </c>
      <c r="G133" s="4">
        <v>80</v>
      </c>
      <c r="H133" s="4">
        <v>85</v>
      </c>
      <c r="I133" s="4">
        <v>85</v>
      </c>
      <c r="J133" s="4">
        <v>85</v>
      </c>
    </row>
    <row r="134" spans="1:10" x14ac:dyDescent="0.6">
      <c r="A134" s="3" t="s">
        <v>52</v>
      </c>
      <c r="B134" s="4">
        <v>81</v>
      </c>
      <c r="C134" s="4">
        <v>81</v>
      </c>
      <c r="D134" s="4">
        <v>81</v>
      </c>
      <c r="E134" s="4">
        <v>80</v>
      </c>
      <c r="F134" s="4">
        <v>110</v>
      </c>
      <c r="G134" s="4">
        <v>120</v>
      </c>
      <c r="H134" s="4">
        <v>120</v>
      </c>
      <c r="I134" s="4">
        <v>131</v>
      </c>
      <c r="J134" s="4">
        <v>130</v>
      </c>
    </row>
    <row r="135" spans="1:10" x14ac:dyDescent="0.6">
      <c r="A135" s="4" t="s">
        <v>93</v>
      </c>
      <c r="B135" s="4">
        <v>100</v>
      </c>
      <c r="C135" s="4">
        <v>100</v>
      </c>
      <c r="D135" s="4">
        <v>100</v>
      </c>
      <c r="E135" s="4">
        <v>100</v>
      </c>
      <c r="F135" s="4">
        <v>125</v>
      </c>
      <c r="G135" s="4">
        <v>125</v>
      </c>
      <c r="H135" s="4">
        <v>125</v>
      </c>
      <c r="I135" s="4">
        <v>125</v>
      </c>
      <c r="J135" s="4">
        <v>125</v>
      </c>
    </row>
    <row r="136" spans="1:10" x14ac:dyDescent="0.6">
      <c r="A136" s="4" t="s">
        <v>92</v>
      </c>
      <c r="B136" s="72">
        <v>100</v>
      </c>
      <c r="C136" s="72">
        <v>100</v>
      </c>
      <c r="D136" s="72">
        <v>100</v>
      </c>
      <c r="E136" s="72">
        <v>100</v>
      </c>
      <c r="F136" s="72">
        <v>125</v>
      </c>
      <c r="G136" s="72">
        <v>125</v>
      </c>
      <c r="H136" s="4">
        <v>160</v>
      </c>
      <c r="I136" s="4">
        <v>160</v>
      </c>
      <c r="J136" s="4">
        <v>160</v>
      </c>
    </row>
    <row r="137" spans="1:10" x14ac:dyDescent="0.6">
      <c r="A137" s="4" t="s">
        <v>68</v>
      </c>
      <c r="B137" s="4">
        <v>61</v>
      </c>
      <c r="C137" s="4">
        <v>61</v>
      </c>
      <c r="D137" s="4">
        <v>60</v>
      </c>
      <c r="E137" s="4">
        <v>90</v>
      </c>
      <c r="F137" s="4">
        <v>140</v>
      </c>
      <c r="G137" s="4">
        <v>120</v>
      </c>
      <c r="H137" s="4">
        <v>125</v>
      </c>
      <c r="I137" s="4">
        <v>130</v>
      </c>
      <c r="J137" s="4">
        <v>140</v>
      </c>
    </row>
    <row r="138" spans="1:10" x14ac:dyDescent="0.6">
      <c r="A138" s="4" t="s">
        <v>69</v>
      </c>
      <c r="B138" s="4">
        <v>938</v>
      </c>
      <c r="C138" s="4">
        <v>1005</v>
      </c>
      <c r="D138" s="4">
        <v>1090</v>
      </c>
      <c r="E138" s="4">
        <v>1135</v>
      </c>
      <c r="F138" s="4">
        <v>1230</v>
      </c>
      <c r="G138" s="4">
        <v>1440</v>
      </c>
      <c r="H138" s="4">
        <v>1730</v>
      </c>
      <c r="I138" s="4">
        <v>1883</v>
      </c>
      <c r="J138" s="4">
        <v>2160</v>
      </c>
    </row>
    <row r="139" spans="1:10" x14ac:dyDescent="0.6">
      <c r="A139" s="4" t="s">
        <v>792</v>
      </c>
      <c r="B139" s="4">
        <v>3</v>
      </c>
      <c r="C139" s="4">
        <v>3</v>
      </c>
      <c r="D139" s="4">
        <v>3</v>
      </c>
      <c r="E139" s="4">
        <v>3</v>
      </c>
      <c r="F139" s="4">
        <v>3</v>
      </c>
      <c r="G139" s="4">
        <v>3</v>
      </c>
      <c r="H139" s="4">
        <v>3</v>
      </c>
      <c r="I139" s="4">
        <v>3</v>
      </c>
      <c r="J139" s="4">
        <v>3</v>
      </c>
    </row>
    <row r="140" spans="1:10" s="106" customFormat="1" x14ac:dyDescent="0.6">
      <c r="A140" s="4" t="s">
        <v>793</v>
      </c>
      <c r="B140" s="2">
        <v>5</v>
      </c>
      <c r="C140" s="2">
        <v>35</v>
      </c>
      <c r="D140" s="2">
        <v>40</v>
      </c>
      <c r="E140" s="2">
        <v>35</v>
      </c>
      <c r="F140" s="2">
        <v>85</v>
      </c>
      <c r="G140" s="2">
        <v>100</v>
      </c>
      <c r="H140" s="2">
        <v>90</v>
      </c>
      <c r="I140" s="2">
        <v>140</v>
      </c>
      <c r="J140" s="2">
        <v>179</v>
      </c>
    </row>
  </sheetData>
  <protectedRanges>
    <protectedRange sqref="A5 B1:J5" name="範圍1_2_2_1"/>
    <protectedRange sqref="A60" name="範圍1_2"/>
  </protectedRange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584CE-FD7E-417F-9A8A-9931C7F8418C}">
  <dimension ref="A1:J322"/>
  <sheetViews>
    <sheetView tabSelected="1" topLeftCell="A312" workbookViewId="0">
      <selection activeCell="N319" sqref="N319"/>
    </sheetView>
  </sheetViews>
  <sheetFormatPr defaultRowHeight="16.5" x14ac:dyDescent="0.6"/>
  <cols>
    <col min="1" max="10" width="8.83984375" style="200"/>
  </cols>
  <sheetData>
    <row r="1" spans="1:10" x14ac:dyDescent="0.6">
      <c r="A1" s="59" t="s">
        <v>794</v>
      </c>
      <c r="B1" s="4">
        <v>25</v>
      </c>
      <c r="C1" s="4">
        <v>35</v>
      </c>
      <c r="D1" s="4">
        <v>45</v>
      </c>
      <c r="E1" s="4">
        <v>60</v>
      </c>
      <c r="F1" s="4">
        <v>80</v>
      </c>
      <c r="G1" s="4">
        <v>110</v>
      </c>
      <c r="H1" s="4">
        <v>160</v>
      </c>
      <c r="I1" s="4">
        <v>200</v>
      </c>
      <c r="J1" s="4">
        <v>250</v>
      </c>
    </row>
    <row r="2" spans="1:10" x14ac:dyDescent="0.6">
      <c r="A2" s="4" t="s">
        <v>640</v>
      </c>
      <c r="B2" s="4">
        <v>2011</v>
      </c>
      <c r="C2" s="4">
        <v>2128</v>
      </c>
      <c r="D2" s="4">
        <v>2231</v>
      </c>
      <c r="E2" s="4">
        <v>2483</v>
      </c>
      <c r="F2" s="4">
        <v>2693</v>
      </c>
      <c r="G2" s="4">
        <v>2910</v>
      </c>
      <c r="H2" s="4">
        <v>3191</v>
      </c>
      <c r="I2" s="4">
        <v>3622</v>
      </c>
      <c r="J2" s="4">
        <v>3897</v>
      </c>
    </row>
    <row r="3" spans="1:10" x14ac:dyDescent="0.6">
      <c r="A3" s="4" t="s">
        <v>641</v>
      </c>
      <c r="B3" s="4">
        <v>1059</v>
      </c>
      <c r="C3" s="4">
        <v>1126</v>
      </c>
      <c r="D3" s="4">
        <v>1210</v>
      </c>
      <c r="E3" s="4">
        <v>1315</v>
      </c>
      <c r="F3" s="4">
        <v>1480</v>
      </c>
      <c r="G3" s="4">
        <v>1680</v>
      </c>
      <c r="H3" s="4">
        <v>1985</v>
      </c>
      <c r="I3" s="4">
        <v>2113</v>
      </c>
      <c r="J3" s="4">
        <v>2400</v>
      </c>
    </row>
    <row r="4" spans="1:10" x14ac:dyDescent="0.6">
      <c r="A4" s="4" t="s">
        <v>642</v>
      </c>
      <c r="B4" s="4">
        <v>460</v>
      </c>
      <c r="C4" s="4">
        <v>485</v>
      </c>
      <c r="D4" s="4">
        <v>530</v>
      </c>
      <c r="E4" s="4">
        <v>600</v>
      </c>
      <c r="F4" s="4">
        <v>665</v>
      </c>
      <c r="G4" s="4">
        <v>770</v>
      </c>
      <c r="H4" s="4">
        <v>860</v>
      </c>
      <c r="I4" s="4">
        <v>1000</v>
      </c>
      <c r="J4" s="4">
        <v>1150</v>
      </c>
    </row>
    <row r="5" spans="1:10" x14ac:dyDescent="0.6">
      <c r="A5" s="4" t="s">
        <v>654</v>
      </c>
      <c r="B5" s="4">
        <v>440</v>
      </c>
      <c r="C5" s="4">
        <v>488</v>
      </c>
      <c r="D5" s="4">
        <v>540</v>
      </c>
      <c r="E5" s="4">
        <v>602</v>
      </c>
      <c r="F5" s="4">
        <v>685</v>
      </c>
      <c r="G5" s="4">
        <v>750</v>
      </c>
      <c r="H5" s="4">
        <v>829</v>
      </c>
      <c r="I5" s="4">
        <v>922</v>
      </c>
      <c r="J5" s="4">
        <v>957</v>
      </c>
    </row>
    <row r="6" spans="1:10" x14ac:dyDescent="0.6">
      <c r="A6" s="3" t="s">
        <v>655</v>
      </c>
      <c r="B6" s="4">
        <v>696</v>
      </c>
      <c r="C6" s="4">
        <v>675</v>
      </c>
      <c r="D6" s="4">
        <v>656</v>
      </c>
      <c r="E6" s="4">
        <v>741</v>
      </c>
      <c r="F6" s="4">
        <v>733</v>
      </c>
      <c r="G6" s="4">
        <v>710</v>
      </c>
      <c r="H6" s="4">
        <v>702</v>
      </c>
      <c r="I6" s="4">
        <v>780</v>
      </c>
      <c r="J6" s="4">
        <v>780</v>
      </c>
    </row>
    <row r="7" spans="1:10" x14ac:dyDescent="0.6">
      <c r="A7" s="4" t="s">
        <v>656</v>
      </c>
      <c r="B7" s="4">
        <v>1056</v>
      </c>
      <c r="C7" s="4">
        <v>1136</v>
      </c>
      <c r="D7" s="4">
        <v>1216</v>
      </c>
      <c r="E7" s="4">
        <v>1335</v>
      </c>
      <c r="F7" s="4">
        <v>1470</v>
      </c>
      <c r="G7" s="4">
        <v>1680</v>
      </c>
      <c r="H7" s="4">
        <v>2000</v>
      </c>
      <c r="I7" s="4">
        <v>2130</v>
      </c>
      <c r="J7" s="4">
        <v>2381</v>
      </c>
    </row>
    <row r="8" spans="1:10" x14ac:dyDescent="0.6">
      <c r="A8" s="3" t="s">
        <v>657</v>
      </c>
      <c r="B8" s="4">
        <v>190</v>
      </c>
      <c r="C8" s="4">
        <v>205</v>
      </c>
      <c r="D8" s="4">
        <v>225</v>
      </c>
      <c r="E8" s="4">
        <v>238</v>
      </c>
      <c r="F8" s="4">
        <v>260</v>
      </c>
      <c r="G8" s="4">
        <v>330</v>
      </c>
      <c r="H8" s="4">
        <v>390</v>
      </c>
      <c r="I8" s="4">
        <v>421</v>
      </c>
      <c r="J8" s="4">
        <v>476</v>
      </c>
    </row>
    <row r="9" spans="1:10" x14ac:dyDescent="0.6">
      <c r="A9" s="3" t="s">
        <v>658</v>
      </c>
      <c r="B9" s="4">
        <v>38</v>
      </c>
      <c r="C9" s="4">
        <v>42</v>
      </c>
      <c r="D9" s="4">
        <v>45</v>
      </c>
      <c r="E9" s="4">
        <v>42</v>
      </c>
      <c r="F9" s="4">
        <v>0</v>
      </c>
      <c r="G9" s="4">
        <v>0</v>
      </c>
      <c r="H9" s="4">
        <v>0</v>
      </c>
      <c r="I9" s="4">
        <v>0</v>
      </c>
      <c r="J9" s="4">
        <v>0</v>
      </c>
    </row>
    <row r="10" spans="1:10" x14ac:dyDescent="0.6">
      <c r="A10" s="3" t="s">
        <v>659</v>
      </c>
      <c r="B10" s="4">
        <v>313</v>
      </c>
      <c r="C10" s="4">
        <v>355</v>
      </c>
      <c r="D10" s="4">
        <v>395</v>
      </c>
      <c r="E10" s="4">
        <v>435</v>
      </c>
      <c r="F10" s="4">
        <v>530</v>
      </c>
      <c r="G10" s="4">
        <v>610</v>
      </c>
      <c r="H10" s="4">
        <v>670</v>
      </c>
      <c r="I10" s="4">
        <v>734</v>
      </c>
      <c r="J10" s="4">
        <v>825</v>
      </c>
    </row>
    <row r="11" spans="1:10" x14ac:dyDescent="0.6">
      <c r="A11" s="3" t="s">
        <v>660</v>
      </c>
      <c r="B11" s="4">
        <v>45</v>
      </c>
      <c r="C11" s="4">
        <v>35</v>
      </c>
      <c r="D11" s="4">
        <v>30</v>
      </c>
      <c r="E11" s="4">
        <v>0</v>
      </c>
      <c r="F11" s="4">
        <v>35</v>
      </c>
      <c r="G11" s="4">
        <v>0</v>
      </c>
      <c r="H11" s="4">
        <v>0</v>
      </c>
      <c r="I11" s="4">
        <v>0</v>
      </c>
      <c r="J11" s="4">
        <v>0</v>
      </c>
    </row>
    <row r="12" spans="1:10" x14ac:dyDescent="0.6">
      <c r="A12" s="3" t="s">
        <v>644</v>
      </c>
      <c r="B12" s="4">
        <v>9</v>
      </c>
      <c r="C12" s="4">
        <v>20</v>
      </c>
      <c r="D12" s="4">
        <v>20</v>
      </c>
      <c r="E12" s="4">
        <v>20</v>
      </c>
      <c r="F12" s="4">
        <v>19</v>
      </c>
      <c r="G12" s="4">
        <v>23</v>
      </c>
      <c r="H12" s="4">
        <v>23</v>
      </c>
      <c r="I12" s="4">
        <v>25</v>
      </c>
      <c r="J12" s="4">
        <v>25</v>
      </c>
    </row>
    <row r="13" spans="1:10" x14ac:dyDescent="0.6">
      <c r="A13" s="3" t="s">
        <v>643</v>
      </c>
      <c r="B13" s="4">
        <v>35</v>
      </c>
      <c r="C13" s="4">
        <v>35</v>
      </c>
      <c r="D13" s="4">
        <v>35</v>
      </c>
      <c r="E13" s="4">
        <v>35</v>
      </c>
      <c r="F13" s="4">
        <v>50</v>
      </c>
      <c r="G13" s="4">
        <v>50</v>
      </c>
      <c r="H13" s="4">
        <v>50</v>
      </c>
      <c r="I13" s="4">
        <v>50</v>
      </c>
      <c r="J13" s="4">
        <v>50</v>
      </c>
    </row>
    <row r="14" spans="1:10" x14ac:dyDescent="0.6">
      <c r="A14" s="3" t="s">
        <v>661</v>
      </c>
      <c r="B14" s="4">
        <v>10</v>
      </c>
      <c r="C14" s="4">
        <v>10</v>
      </c>
      <c r="D14" s="4">
        <v>10</v>
      </c>
      <c r="E14" s="4">
        <v>10</v>
      </c>
      <c r="F14" s="4">
        <v>10</v>
      </c>
      <c r="G14" s="4">
        <v>10</v>
      </c>
      <c r="H14" s="4">
        <v>10</v>
      </c>
      <c r="I14" s="4">
        <v>10</v>
      </c>
      <c r="J14" s="4">
        <v>10</v>
      </c>
    </row>
    <row r="15" spans="1:10" x14ac:dyDescent="0.6">
      <c r="A15" s="3" t="s">
        <v>662</v>
      </c>
      <c r="B15" s="4">
        <v>35</v>
      </c>
      <c r="C15" s="4">
        <v>35</v>
      </c>
      <c r="D15" s="4">
        <v>35</v>
      </c>
      <c r="E15" s="4">
        <v>35</v>
      </c>
      <c r="F15" s="4">
        <v>50</v>
      </c>
      <c r="G15" s="4">
        <v>50</v>
      </c>
      <c r="H15" s="4">
        <v>50</v>
      </c>
      <c r="I15" s="4">
        <v>50</v>
      </c>
      <c r="J15" s="4">
        <v>50</v>
      </c>
    </row>
    <row r="16" spans="1:10" x14ac:dyDescent="0.6">
      <c r="A16" s="3" t="s">
        <v>663</v>
      </c>
      <c r="B16" s="4">
        <v>25</v>
      </c>
      <c r="C16" s="4">
        <v>25</v>
      </c>
      <c r="D16" s="4">
        <v>25</v>
      </c>
      <c r="E16" s="4">
        <v>25</v>
      </c>
      <c r="F16" s="4">
        <v>40</v>
      </c>
      <c r="G16" s="4">
        <v>40</v>
      </c>
      <c r="H16" s="4">
        <v>40</v>
      </c>
      <c r="I16" s="4">
        <v>40</v>
      </c>
      <c r="J16" s="4">
        <v>40</v>
      </c>
    </row>
    <row r="17" spans="1:10" x14ac:dyDescent="0.6">
      <c r="A17" s="3" t="s">
        <v>664</v>
      </c>
      <c r="B17" s="4">
        <v>0</v>
      </c>
      <c r="C17" s="4">
        <v>0</v>
      </c>
      <c r="D17" s="4">
        <v>0</v>
      </c>
      <c r="E17" s="4">
        <v>40</v>
      </c>
      <c r="F17" s="4">
        <v>35</v>
      </c>
      <c r="G17" s="4">
        <v>35</v>
      </c>
      <c r="H17" s="4">
        <v>35</v>
      </c>
      <c r="I17" s="4">
        <v>35</v>
      </c>
      <c r="J17" s="4">
        <v>35</v>
      </c>
    </row>
    <row r="18" spans="1:10" x14ac:dyDescent="0.6">
      <c r="A18" s="3" t="s">
        <v>665</v>
      </c>
      <c r="B18" s="4">
        <v>0</v>
      </c>
      <c r="C18" s="4">
        <v>0</v>
      </c>
      <c r="D18" s="4">
        <v>0</v>
      </c>
      <c r="E18" s="4">
        <v>14</v>
      </c>
      <c r="F18" s="4">
        <v>20</v>
      </c>
      <c r="G18" s="4">
        <v>20</v>
      </c>
      <c r="H18" s="4">
        <v>23</v>
      </c>
      <c r="I18" s="4">
        <v>25</v>
      </c>
      <c r="J18" s="4">
        <v>18</v>
      </c>
    </row>
    <row r="19" spans="1:10" x14ac:dyDescent="0.6">
      <c r="A19" s="3" t="s">
        <v>666</v>
      </c>
      <c r="B19" s="4">
        <v>0</v>
      </c>
      <c r="C19" s="4">
        <v>0</v>
      </c>
      <c r="D19" s="4">
        <v>0</v>
      </c>
      <c r="E19" s="4">
        <v>3</v>
      </c>
      <c r="F19" s="4">
        <v>0</v>
      </c>
      <c r="G19" s="4">
        <v>3</v>
      </c>
      <c r="H19" s="4">
        <v>0</v>
      </c>
      <c r="I19" s="4">
        <v>3</v>
      </c>
      <c r="J19" s="4">
        <v>3</v>
      </c>
    </row>
    <row r="20" spans="1:10" x14ac:dyDescent="0.6">
      <c r="A20" s="3" t="s">
        <v>667</v>
      </c>
      <c r="B20" s="4">
        <v>0</v>
      </c>
      <c r="C20" s="4">
        <v>0</v>
      </c>
      <c r="D20" s="4">
        <v>0</v>
      </c>
      <c r="E20" s="4">
        <v>40</v>
      </c>
      <c r="F20" s="4">
        <v>0</v>
      </c>
      <c r="G20" s="4">
        <v>35</v>
      </c>
      <c r="H20" s="4">
        <v>35</v>
      </c>
      <c r="I20" s="4">
        <v>35</v>
      </c>
      <c r="J20" s="4">
        <v>35</v>
      </c>
    </row>
    <row r="21" spans="1:10" x14ac:dyDescent="0.6">
      <c r="A21" s="3" t="s">
        <v>668</v>
      </c>
      <c r="B21" s="4">
        <v>0</v>
      </c>
      <c r="C21" s="4">
        <v>0</v>
      </c>
      <c r="D21" s="4">
        <v>0</v>
      </c>
      <c r="E21" s="4">
        <v>14</v>
      </c>
      <c r="F21" s="4">
        <v>0</v>
      </c>
      <c r="G21" s="4">
        <v>25</v>
      </c>
      <c r="H21" s="4">
        <v>28</v>
      </c>
      <c r="I21" s="4">
        <v>30</v>
      </c>
      <c r="J21" s="4">
        <v>33</v>
      </c>
    </row>
    <row r="22" spans="1:10" x14ac:dyDescent="0.6">
      <c r="A22" s="3" t="s">
        <v>669</v>
      </c>
      <c r="B22" s="4">
        <v>0</v>
      </c>
      <c r="C22" s="4">
        <v>0</v>
      </c>
      <c r="D22" s="4">
        <v>0</v>
      </c>
      <c r="E22" s="4">
        <v>40</v>
      </c>
      <c r="F22" s="4">
        <v>0</v>
      </c>
      <c r="G22" s="4">
        <v>35</v>
      </c>
      <c r="H22" s="4">
        <v>35</v>
      </c>
      <c r="I22" s="4">
        <v>35</v>
      </c>
      <c r="J22" s="4">
        <v>35</v>
      </c>
    </row>
    <row r="23" spans="1:10" x14ac:dyDescent="0.6">
      <c r="A23" s="3" t="s">
        <v>670</v>
      </c>
      <c r="B23" s="4">
        <v>0</v>
      </c>
      <c r="C23" s="4">
        <v>0</v>
      </c>
      <c r="D23" s="4">
        <v>0</v>
      </c>
      <c r="E23" s="4">
        <v>14</v>
      </c>
      <c r="F23" s="4">
        <v>0</v>
      </c>
      <c r="G23" s="4">
        <v>25</v>
      </c>
      <c r="H23" s="4">
        <v>28</v>
      </c>
      <c r="I23" s="4">
        <v>30</v>
      </c>
      <c r="J23" s="4">
        <v>33</v>
      </c>
    </row>
    <row r="24" spans="1:10" x14ac:dyDescent="0.6">
      <c r="A24" s="3" t="s">
        <v>671</v>
      </c>
      <c r="B24" s="4">
        <v>45</v>
      </c>
      <c r="C24" s="4">
        <v>40</v>
      </c>
      <c r="D24" s="4">
        <v>40</v>
      </c>
      <c r="E24" s="4">
        <v>0</v>
      </c>
      <c r="F24" s="4">
        <v>35</v>
      </c>
      <c r="G24" s="4">
        <v>0</v>
      </c>
      <c r="H24" s="4">
        <v>0</v>
      </c>
      <c r="I24" s="4">
        <v>0</v>
      </c>
      <c r="J24" s="4">
        <v>0</v>
      </c>
    </row>
    <row r="25" spans="1:10" x14ac:dyDescent="0.6">
      <c r="A25" s="3" t="s">
        <v>672</v>
      </c>
      <c r="B25" s="4">
        <v>10</v>
      </c>
      <c r="C25" s="4">
        <v>12</v>
      </c>
      <c r="D25" s="4">
        <v>14</v>
      </c>
      <c r="E25" s="4">
        <v>0</v>
      </c>
      <c r="F25" s="4">
        <v>22</v>
      </c>
      <c r="G25" s="4">
        <v>0</v>
      </c>
      <c r="H25" s="4">
        <v>0</v>
      </c>
      <c r="I25" s="4">
        <v>0</v>
      </c>
      <c r="J25" s="4">
        <v>0</v>
      </c>
    </row>
    <row r="26" spans="1:10" x14ac:dyDescent="0.6">
      <c r="A26" s="3" t="s">
        <v>673</v>
      </c>
      <c r="B26" s="4">
        <v>45</v>
      </c>
      <c r="C26" s="4">
        <v>45</v>
      </c>
      <c r="D26" s="4">
        <v>45</v>
      </c>
      <c r="E26" s="4">
        <v>45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</row>
    <row r="27" spans="1:10" x14ac:dyDescent="0.6">
      <c r="A27" s="3" t="s">
        <v>674</v>
      </c>
      <c r="B27" s="4">
        <v>6</v>
      </c>
      <c r="C27" s="4">
        <v>8</v>
      </c>
      <c r="D27" s="4">
        <v>8</v>
      </c>
      <c r="E27" s="4">
        <v>6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</row>
    <row r="28" spans="1:10" x14ac:dyDescent="0.6">
      <c r="A28" s="3" t="s">
        <v>675</v>
      </c>
      <c r="B28" s="4">
        <v>45</v>
      </c>
      <c r="C28" s="4">
        <v>45</v>
      </c>
      <c r="D28" s="4">
        <v>45</v>
      </c>
      <c r="E28" s="4">
        <v>45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</row>
    <row r="29" spans="1:10" x14ac:dyDescent="0.6">
      <c r="A29" s="3" t="s">
        <v>676</v>
      </c>
      <c r="B29" s="4">
        <v>8</v>
      </c>
      <c r="C29" s="4">
        <v>8</v>
      </c>
      <c r="D29" s="4">
        <v>10</v>
      </c>
      <c r="E29" s="4">
        <v>10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</row>
    <row r="30" spans="1:10" x14ac:dyDescent="0.6">
      <c r="A30" s="3" t="s">
        <v>677</v>
      </c>
      <c r="B30" s="4">
        <v>10</v>
      </c>
      <c r="C30" s="4">
        <v>10</v>
      </c>
      <c r="D30" s="4">
        <v>10</v>
      </c>
      <c r="E30" s="4">
        <v>13</v>
      </c>
      <c r="F30" s="4">
        <v>15</v>
      </c>
      <c r="G30" s="4">
        <v>15</v>
      </c>
      <c r="H30" s="4">
        <v>15</v>
      </c>
      <c r="I30" s="4">
        <v>15</v>
      </c>
      <c r="J30" s="4">
        <v>0</v>
      </c>
    </row>
    <row r="31" spans="1:10" x14ac:dyDescent="0.6">
      <c r="A31" s="3" t="s">
        <v>678</v>
      </c>
      <c r="B31" s="4">
        <v>20</v>
      </c>
      <c r="C31" s="4">
        <v>30</v>
      </c>
      <c r="D31" s="4">
        <v>35</v>
      </c>
      <c r="E31" s="4">
        <v>50</v>
      </c>
      <c r="F31" s="4">
        <v>53</v>
      </c>
      <c r="G31" s="4">
        <v>53</v>
      </c>
      <c r="H31" s="4">
        <v>65</v>
      </c>
      <c r="I31" s="4">
        <v>75</v>
      </c>
      <c r="J31" s="4">
        <v>0</v>
      </c>
    </row>
    <row r="32" spans="1:10" x14ac:dyDescent="0.6">
      <c r="A32" s="4" t="s">
        <v>701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40.14</v>
      </c>
    </row>
    <row r="33" spans="1:10" x14ac:dyDescent="0.6">
      <c r="A33" s="4" t="s">
        <v>679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125</v>
      </c>
    </row>
    <row r="34" spans="1:10" x14ac:dyDescent="0.6">
      <c r="A34" s="4" t="s">
        <v>680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130</v>
      </c>
    </row>
    <row r="35" spans="1:10" x14ac:dyDescent="0.6">
      <c r="A35" s="4" t="s">
        <v>681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50</v>
      </c>
    </row>
    <row r="36" spans="1:10" x14ac:dyDescent="0.6">
      <c r="A36" s="4" t="s">
        <v>682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42.54</v>
      </c>
    </row>
    <row r="37" spans="1:10" x14ac:dyDescent="0.6">
      <c r="A37" s="3" t="s">
        <v>683</v>
      </c>
      <c r="B37" s="4">
        <v>8</v>
      </c>
      <c r="C37" s="4">
        <v>35</v>
      </c>
      <c r="D37" s="4">
        <v>40</v>
      </c>
      <c r="E37" s="4">
        <v>80</v>
      </c>
      <c r="F37" s="4">
        <v>80</v>
      </c>
      <c r="G37" s="4">
        <v>100</v>
      </c>
      <c r="H37" s="4">
        <v>120</v>
      </c>
      <c r="I37" s="4">
        <v>140</v>
      </c>
      <c r="J37" s="4">
        <v>179</v>
      </c>
    </row>
    <row r="38" spans="1:10" x14ac:dyDescent="0.6">
      <c r="A38" s="3" t="s">
        <v>684</v>
      </c>
      <c r="B38" s="4">
        <v>0</v>
      </c>
      <c r="C38" s="4">
        <v>0</v>
      </c>
      <c r="D38" s="4">
        <v>0</v>
      </c>
      <c r="E38" s="4">
        <v>150</v>
      </c>
      <c r="F38" s="4">
        <v>150</v>
      </c>
      <c r="G38" s="4">
        <v>150</v>
      </c>
      <c r="H38" s="4">
        <v>200</v>
      </c>
      <c r="I38" s="4">
        <v>200</v>
      </c>
      <c r="J38" s="4">
        <v>200</v>
      </c>
    </row>
    <row r="39" spans="1:10" x14ac:dyDescent="0.6">
      <c r="A39" s="3" t="s">
        <v>685</v>
      </c>
      <c r="B39" s="4">
        <v>0</v>
      </c>
      <c r="C39" s="4">
        <v>0</v>
      </c>
      <c r="D39" s="4">
        <v>0</v>
      </c>
      <c r="E39" s="4">
        <v>95</v>
      </c>
      <c r="F39" s="4">
        <v>120</v>
      </c>
      <c r="G39" s="4">
        <v>175</v>
      </c>
      <c r="H39" s="4">
        <v>160</v>
      </c>
      <c r="I39" s="4">
        <v>220</v>
      </c>
      <c r="J39" s="4">
        <v>280</v>
      </c>
    </row>
    <row r="40" spans="1:10" x14ac:dyDescent="0.6">
      <c r="A40" s="3" t="s">
        <v>686</v>
      </c>
      <c r="B40" s="4">
        <v>0</v>
      </c>
      <c r="C40" s="4">
        <v>0</v>
      </c>
      <c r="D40" s="4">
        <v>0</v>
      </c>
      <c r="E40" s="4">
        <v>50</v>
      </c>
      <c r="F40" s="4">
        <v>40</v>
      </c>
      <c r="G40" s="4">
        <v>50</v>
      </c>
      <c r="H40" s="4">
        <v>60</v>
      </c>
      <c r="I40" s="4">
        <v>60</v>
      </c>
      <c r="J40" s="4">
        <v>90</v>
      </c>
    </row>
    <row r="41" spans="1:10" x14ac:dyDescent="0.6">
      <c r="A41" s="3" t="s">
        <v>687</v>
      </c>
      <c r="B41" s="4">
        <v>0</v>
      </c>
      <c r="C41" s="4">
        <v>0</v>
      </c>
      <c r="D41" s="4">
        <v>0</v>
      </c>
      <c r="E41" s="4">
        <v>90</v>
      </c>
      <c r="F41" s="4">
        <v>117</v>
      </c>
      <c r="G41" s="4">
        <v>162</v>
      </c>
      <c r="H41" s="4">
        <v>160</v>
      </c>
      <c r="I41" s="4">
        <v>220</v>
      </c>
      <c r="J41" s="4">
        <v>280</v>
      </c>
    </row>
    <row r="42" spans="1:10" x14ac:dyDescent="0.6">
      <c r="A42" s="3" t="s">
        <v>688</v>
      </c>
      <c r="B42" s="4">
        <v>0</v>
      </c>
      <c r="C42" s="4">
        <v>0</v>
      </c>
      <c r="D42" s="4">
        <v>0</v>
      </c>
      <c r="E42" s="4">
        <v>140</v>
      </c>
      <c r="F42" s="4">
        <v>150</v>
      </c>
      <c r="G42" s="4">
        <v>150</v>
      </c>
      <c r="H42" s="4">
        <v>200</v>
      </c>
      <c r="I42" s="4">
        <v>200</v>
      </c>
      <c r="J42" s="4">
        <v>200</v>
      </c>
    </row>
    <row r="43" spans="1:10" x14ac:dyDescent="0.6">
      <c r="A43" s="3" t="s">
        <v>689</v>
      </c>
      <c r="B43" s="4">
        <v>10</v>
      </c>
      <c r="C43" s="4">
        <v>10</v>
      </c>
      <c r="D43" s="4">
        <v>10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</row>
    <row r="44" spans="1:10" x14ac:dyDescent="0.6">
      <c r="A44" s="3" t="s">
        <v>690</v>
      </c>
      <c r="B44" s="4">
        <v>130</v>
      </c>
      <c r="C44" s="4">
        <v>130</v>
      </c>
      <c r="D44" s="4">
        <v>130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</row>
    <row r="45" spans="1:10" x14ac:dyDescent="0.6">
      <c r="A45" s="3" t="s">
        <v>691</v>
      </c>
      <c r="B45" s="4">
        <v>105</v>
      </c>
      <c r="C45" s="4">
        <v>130</v>
      </c>
      <c r="D45" s="4">
        <v>180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</row>
    <row r="46" spans="1:10" x14ac:dyDescent="0.6">
      <c r="A46" s="3" t="s">
        <v>692</v>
      </c>
      <c r="B46" s="4">
        <v>130</v>
      </c>
      <c r="C46" s="4">
        <v>130</v>
      </c>
      <c r="D46" s="4">
        <v>130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</row>
    <row r="47" spans="1:10" x14ac:dyDescent="0.6">
      <c r="A47" s="3" t="s">
        <v>693</v>
      </c>
      <c r="B47" s="4">
        <v>50</v>
      </c>
      <c r="C47" s="4">
        <v>60</v>
      </c>
      <c r="D47" s="4">
        <v>70</v>
      </c>
      <c r="E47" s="4">
        <v>80</v>
      </c>
      <c r="F47" s="4">
        <v>80</v>
      </c>
      <c r="G47" s="4">
        <v>100</v>
      </c>
      <c r="H47" s="4">
        <v>120</v>
      </c>
      <c r="I47" s="4">
        <v>140</v>
      </c>
      <c r="J47" s="4">
        <v>160</v>
      </c>
    </row>
    <row r="48" spans="1:10" x14ac:dyDescent="0.6">
      <c r="A48" s="3" t="s">
        <v>694</v>
      </c>
      <c r="B48" s="4">
        <v>0</v>
      </c>
      <c r="C48" s="4">
        <v>302</v>
      </c>
      <c r="D48" s="4">
        <v>334</v>
      </c>
      <c r="E48" s="4">
        <v>351</v>
      </c>
      <c r="F48" s="4">
        <v>440</v>
      </c>
      <c r="G48" s="4">
        <v>520</v>
      </c>
      <c r="H48" s="4">
        <v>563</v>
      </c>
      <c r="I48" s="4">
        <v>614</v>
      </c>
      <c r="J48" s="4">
        <v>476</v>
      </c>
    </row>
    <row r="49" spans="1:10" x14ac:dyDescent="0.6">
      <c r="A49" s="3" t="s">
        <v>695</v>
      </c>
      <c r="B49" s="4">
        <v>323</v>
      </c>
      <c r="C49" s="4">
        <v>363</v>
      </c>
      <c r="D49" s="4">
        <v>277.76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</row>
    <row r="50" spans="1:10" x14ac:dyDescent="0.6">
      <c r="A50" s="3" t="s">
        <v>696</v>
      </c>
      <c r="B50" s="4">
        <v>10</v>
      </c>
      <c r="C50" s="4">
        <v>10</v>
      </c>
      <c r="D50" s="4">
        <v>10</v>
      </c>
      <c r="E50" s="4">
        <v>12</v>
      </c>
      <c r="F50" s="4">
        <v>15</v>
      </c>
      <c r="G50" s="4">
        <v>15</v>
      </c>
      <c r="H50" s="4">
        <v>20</v>
      </c>
      <c r="I50" s="4">
        <v>20</v>
      </c>
      <c r="J50" s="4">
        <v>20</v>
      </c>
    </row>
    <row r="51" spans="1:10" x14ac:dyDescent="0.6">
      <c r="A51" s="3" t="s">
        <v>697</v>
      </c>
      <c r="B51" s="4">
        <v>50</v>
      </c>
      <c r="C51" s="4">
        <v>60</v>
      </c>
      <c r="D51" s="4">
        <v>70</v>
      </c>
      <c r="E51" s="4">
        <v>80</v>
      </c>
      <c r="F51" s="4">
        <v>100</v>
      </c>
      <c r="G51" s="4">
        <v>110</v>
      </c>
      <c r="H51" s="4">
        <v>120</v>
      </c>
      <c r="I51" s="4">
        <v>120</v>
      </c>
      <c r="J51" s="4">
        <v>120</v>
      </c>
    </row>
    <row r="52" spans="1:10" x14ac:dyDescent="0.6">
      <c r="A52" s="4" t="s">
        <v>698</v>
      </c>
      <c r="B52" s="4">
        <v>28</v>
      </c>
      <c r="C52" s="4">
        <v>42</v>
      </c>
      <c r="D52" s="4">
        <v>35</v>
      </c>
      <c r="E52" s="4">
        <v>42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</row>
    <row r="53" spans="1:10" x14ac:dyDescent="0.6">
      <c r="A53" s="4" t="s">
        <v>699</v>
      </c>
      <c r="B53" s="4">
        <v>262</v>
      </c>
      <c r="C53" s="4">
        <v>276</v>
      </c>
      <c r="D53" s="4">
        <v>305</v>
      </c>
      <c r="E53" s="4">
        <v>343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</row>
    <row r="54" spans="1:10" x14ac:dyDescent="0.6">
      <c r="A54" s="4" t="s">
        <v>789</v>
      </c>
      <c r="B54" s="4">
        <v>45</v>
      </c>
      <c r="C54" s="4">
        <v>45</v>
      </c>
      <c r="D54" s="4">
        <v>45</v>
      </c>
      <c r="E54" s="4">
        <v>45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</row>
    <row r="55" spans="1:10" x14ac:dyDescent="0.6">
      <c r="A55" s="4" t="s">
        <v>790</v>
      </c>
      <c r="B55" s="4">
        <v>8</v>
      </c>
      <c r="C55" s="4">
        <v>8</v>
      </c>
      <c r="D55" s="4">
        <v>10</v>
      </c>
      <c r="E55" s="4">
        <v>8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</row>
    <row r="56" spans="1:10" x14ac:dyDescent="0.6">
      <c r="A56" s="3" t="s">
        <v>700</v>
      </c>
      <c r="B56" s="4">
        <v>19</v>
      </c>
      <c r="C56" s="4">
        <v>22</v>
      </c>
      <c r="D56" s="4">
        <v>25</v>
      </c>
      <c r="E56" s="4">
        <v>28</v>
      </c>
      <c r="F56" s="4">
        <v>45</v>
      </c>
      <c r="G56" s="4">
        <v>50</v>
      </c>
      <c r="H56" s="4">
        <v>55</v>
      </c>
      <c r="I56" s="4">
        <v>60</v>
      </c>
      <c r="J56" s="4">
        <v>65</v>
      </c>
    </row>
    <row r="57" spans="1:10" x14ac:dyDescent="0.6">
      <c r="A57" s="2" t="s">
        <v>796</v>
      </c>
      <c r="B57" s="2">
        <v>0</v>
      </c>
      <c r="C57" s="2">
        <v>0</v>
      </c>
      <c r="D57" s="2">
        <v>0</v>
      </c>
      <c r="E57" s="2">
        <v>0</v>
      </c>
      <c r="F57" s="2">
        <v>508</v>
      </c>
      <c r="G57" s="2">
        <v>505.5</v>
      </c>
      <c r="H57" s="2">
        <v>721</v>
      </c>
      <c r="I57" s="2">
        <v>758</v>
      </c>
      <c r="J57" s="2">
        <v>866</v>
      </c>
    </row>
    <row r="58" spans="1:10" x14ac:dyDescent="0.6">
      <c r="A58" s="2" t="s">
        <v>797</v>
      </c>
      <c r="B58" s="2">
        <v>0</v>
      </c>
      <c r="C58" s="2">
        <v>0</v>
      </c>
      <c r="D58" s="2">
        <v>0</v>
      </c>
      <c r="E58" s="2">
        <v>0</v>
      </c>
      <c r="F58" s="2">
        <v>70</v>
      </c>
      <c r="G58" s="2">
        <v>70</v>
      </c>
      <c r="H58" s="2">
        <v>70</v>
      </c>
      <c r="I58" s="2">
        <v>70</v>
      </c>
      <c r="J58" s="2">
        <v>70</v>
      </c>
    </row>
    <row r="59" spans="1:10" x14ac:dyDescent="0.6">
      <c r="A59" s="2" t="s">
        <v>798</v>
      </c>
      <c r="B59" s="2">
        <v>0</v>
      </c>
      <c r="C59" s="2">
        <v>0</v>
      </c>
      <c r="D59" s="2">
        <v>0</v>
      </c>
      <c r="E59" s="2">
        <v>0</v>
      </c>
      <c r="F59" s="2">
        <v>840</v>
      </c>
      <c r="G59" s="2">
        <v>0</v>
      </c>
      <c r="H59" s="2">
        <v>0</v>
      </c>
      <c r="I59" s="2">
        <v>0</v>
      </c>
      <c r="J59" s="2">
        <v>0</v>
      </c>
    </row>
    <row r="60" spans="1:10" x14ac:dyDescent="0.6">
      <c r="A60" s="2" t="s">
        <v>799</v>
      </c>
      <c r="B60" s="2">
        <v>0</v>
      </c>
      <c r="C60" s="2">
        <v>0</v>
      </c>
      <c r="D60" s="2">
        <v>0</v>
      </c>
      <c r="E60" s="2">
        <v>0</v>
      </c>
      <c r="F60" s="2">
        <v>120</v>
      </c>
      <c r="G60" s="2">
        <v>169</v>
      </c>
      <c r="H60" s="2">
        <v>169</v>
      </c>
      <c r="I60" s="2">
        <v>267</v>
      </c>
      <c r="J60" s="2">
        <v>331</v>
      </c>
    </row>
    <row r="61" spans="1:10" x14ac:dyDescent="0.6">
      <c r="A61" s="2" t="s">
        <v>800</v>
      </c>
      <c r="B61" s="2">
        <v>0</v>
      </c>
      <c r="C61" s="2">
        <v>0</v>
      </c>
      <c r="D61" s="2">
        <v>0</v>
      </c>
      <c r="E61" s="2">
        <v>0</v>
      </c>
      <c r="F61" s="2">
        <v>30</v>
      </c>
      <c r="G61" s="2">
        <v>30</v>
      </c>
      <c r="H61" s="2">
        <v>30</v>
      </c>
      <c r="I61" s="2">
        <v>30</v>
      </c>
      <c r="J61" s="2">
        <v>30</v>
      </c>
    </row>
    <row r="62" spans="1:10" x14ac:dyDescent="0.6">
      <c r="A62" s="2" t="s">
        <v>801</v>
      </c>
      <c r="B62" s="2">
        <v>0</v>
      </c>
      <c r="C62" s="2">
        <v>0</v>
      </c>
      <c r="D62" s="2">
        <v>0</v>
      </c>
      <c r="E62" s="2">
        <v>0</v>
      </c>
      <c r="F62" s="2">
        <v>120</v>
      </c>
      <c r="G62" s="2">
        <v>0</v>
      </c>
      <c r="H62" s="2">
        <v>0</v>
      </c>
      <c r="I62" s="2">
        <v>0</v>
      </c>
      <c r="J62" s="2">
        <v>0</v>
      </c>
    </row>
    <row r="63" spans="1:10" x14ac:dyDescent="0.6">
      <c r="A63" s="2" t="s">
        <v>802</v>
      </c>
      <c r="B63" s="2">
        <v>0</v>
      </c>
      <c r="C63" s="2">
        <v>0</v>
      </c>
      <c r="D63" s="2">
        <v>0</v>
      </c>
      <c r="E63" s="2">
        <v>0</v>
      </c>
      <c r="F63" s="2">
        <v>2</v>
      </c>
      <c r="G63" s="2">
        <v>2</v>
      </c>
      <c r="H63" s="2">
        <v>2</v>
      </c>
      <c r="I63" s="2">
        <v>2</v>
      </c>
      <c r="J63" s="2">
        <v>2</v>
      </c>
    </row>
    <row r="64" spans="1:10" x14ac:dyDescent="0.6">
      <c r="A64" s="2" t="s">
        <v>803</v>
      </c>
      <c r="B64" s="2">
        <v>0</v>
      </c>
      <c r="C64" s="2">
        <v>0</v>
      </c>
      <c r="D64" s="2">
        <v>0</v>
      </c>
      <c r="E64" s="2">
        <v>0</v>
      </c>
      <c r="F64" s="2" t="s">
        <v>804</v>
      </c>
      <c r="G64" s="2" t="s">
        <v>804</v>
      </c>
      <c r="H64" s="2" t="s">
        <v>804</v>
      </c>
      <c r="I64" s="2" t="s">
        <v>804</v>
      </c>
      <c r="J64" s="2" t="s">
        <v>804</v>
      </c>
    </row>
    <row r="65" spans="1:10" x14ac:dyDescent="0.6">
      <c r="A65" s="2" t="s">
        <v>805</v>
      </c>
      <c r="B65" s="2">
        <v>0</v>
      </c>
      <c r="C65" s="2">
        <v>0</v>
      </c>
      <c r="D65" s="2">
        <v>0</v>
      </c>
      <c r="E65" s="2">
        <v>0</v>
      </c>
      <c r="F65" s="2">
        <v>10</v>
      </c>
      <c r="G65" s="2">
        <v>10</v>
      </c>
      <c r="H65" s="2">
        <v>10</v>
      </c>
      <c r="I65" s="2">
        <v>10</v>
      </c>
      <c r="J65" s="2">
        <v>10</v>
      </c>
    </row>
    <row r="66" spans="1:10" x14ac:dyDescent="0.6">
      <c r="A66" s="2" t="s">
        <v>806</v>
      </c>
      <c r="B66" s="2">
        <v>0</v>
      </c>
      <c r="C66" s="2">
        <v>0</v>
      </c>
      <c r="D66" s="2">
        <v>0</v>
      </c>
      <c r="E66" s="2">
        <v>0</v>
      </c>
      <c r="F66" s="2">
        <v>4</v>
      </c>
      <c r="G66" s="2">
        <v>4</v>
      </c>
      <c r="H66" s="2">
        <v>4</v>
      </c>
      <c r="I66" s="2">
        <v>0</v>
      </c>
      <c r="J66" s="2">
        <v>0</v>
      </c>
    </row>
    <row r="67" spans="1:10" x14ac:dyDescent="0.6">
      <c r="A67" s="2" t="s">
        <v>807</v>
      </c>
      <c r="B67" s="2">
        <v>0</v>
      </c>
      <c r="C67" s="2">
        <v>0</v>
      </c>
      <c r="D67" s="2">
        <v>0</v>
      </c>
      <c r="E67" s="2">
        <v>0</v>
      </c>
      <c r="F67" s="2" t="s">
        <v>638</v>
      </c>
      <c r="G67" s="2" t="s">
        <v>638</v>
      </c>
      <c r="H67" s="2" t="s">
        <v>638</v>
      </c>
      <c r="I67" s="2">
        <v>0</v>
      </c>
      <c r="J67" s="2">
        <v>0</v>
      </c>
    </row>
    <row r="68" spans="1:10" x14ac:dyDescent="0.6">
      <c r="A68" s="2" t="s">
        <v>808</v>
      </c>
      <c r="B68" s="2">
        <v>0</v>
      </c>
      <c r="C68" s="2">
        <v>0</v>
      </c>
      <c r="D68" s="2">
        <v>0</v>
      </c>
      <c r="E68" s="2">
        <v>0</v>
      </c>
      <c r="F68" s="2">
        <v>16</v>
      </c>
      <c r="G68" s="2">
        <v>16</v>
      </c>
      <c r="H68" s="2">
        <v>16</v>
      </c>
      <c r="I68" s="2">
        <v>0</v>
      </c>
      <c r="J68" s="2">
        <v>0</v>
      </c>
    </row>
    <row r="69" spans="1:10" x14ac:dyDescent="0.6">
      <c r="A69" s="2" t="s">
        <v>809</v>
      </c>
      <c r="B69" s="2">
        <v>0</v>
      </c>
      <c r="C69" s="2">
        <v>0</v>
      </c>
      <c r="D69" s="2">
        <v>0</v>
      </c>
      <c r="E69" s="2">
        <v>0</v>
      </c>
      <c r="F69" s="2">
        <v>290</v>
      </c>
      <c r="G69" s="2">
        <v>385.5</v>
      </c>
      <c r="H69" s="2">
        <v>400</v>
      </c>
      <c r="I69" s="2">
        <v>375</v>
      </c>
      <c r="J69" s="2">
        <v>466</v>
      </c>
    </row>
    <row r="70" spans="1:10" x14ac:dyDescent="0.6">
      <c r="A70" s="2" t="s">
        <v>810</v>
      </c>
      <c r="B70" s="2">
        <v>0</v>
      </c>
      <c r="C70" s="2">
        <v>0</v>
      </c>
      <c r="D70" s="2">
        <v>0</v>
      </c>
      <c r="E70" s="2">
        <v>0</v>
      </c>
      <c r="F70" s="2">
        <v>250</v>
      </c>
      <c r="G70" s="2">
        <v>150</v>
      </c>
      <c r="H70" s="2">
        <v>220</v>
      </c>
      <c r="I70" s="2">
        <v>200</v>
      </c>
      <c r="J70" s="2">
        <v>280</v>
      </c>
    </row>
    <row r="71" spans="1:10" x14ac:dyDescent="0.6">
      <c r="A71" s="2" t="s">
        <v>811</v>
      </c>
      <c r="B71" s="2">
        <v>320</v>
      </c>
      <c r="C71" s="2">
        <v>440</v>
      </c>
      <c r="D71" s="2">
        <v>440</v>
      </c>
      <c r="E71" s="2">
        <v>470</v>
      </c>
      <c r="F71" s="2">
        <v>500</v>
      </c>
      <c r="G71" s="2">
        <v>600</v>
      </c>
      <c r="H71" s="2">
        <v>700</v>
      </c>
      <c r="I71" s="2">
        <v>700</v>
      </c>
      <c r="J71" s="2">
        <v>800</v>
      </c>
    </row>
    <row r="72" spans="1:10" x14ac:dyDescent="0.6">
      <c r="A72" s="2" t="s">
        <v>812</v>
      </c>
      <c r="B72" s="2">
        <v>320</v>
      </c>
      <c r="C72" s="2">
        <v>320</v>
      </c>
      <c r="D72" s="2">
        <v>320</v>
      </c>
      <c r="E72" s="2">
        <v>460</v>
      </c>
      <c r="F72" s="2">
        <v>350</v>
      </c>
      <c r="G72" s="2">
        <v>480</v>
      </c>
      <c r="H72" s="2">
        <v>540</v>
      </c>
      <c r="I72" s="2">
        <v>540</v>
      </c>
      <c r="J72" s="2">
        <v>600</v>
      </c>
    </row>
    <row r="73" spans="1:10" x14ac:dyDescent="0.6">
      <c r="A73" s="2" t="s">
        <v>813</v>
      </c>
      <c r="B73" s="2">
        <v>20</v>
      </c>
      <c r="C73" s="2">
        <v>30</v>
      </c>
      <c r="D73" s="2">
        <v>30</v>
      </c>
      <c r="E73" s="2">
        <v>55</v>
      </c>
      <c r="F73" s="2">
        <v>290</v>
      </c>
      <c r="G73" s="2">
        <v>330</v>
      </c>
      <c r="H73" s="2">
        <v>375</v>
      </c>
      <c r="I73" s="2">
        <v>375</v>
      </c>
      <c r="J73" s="2">
        <v>375</v>
      </c>
    </row>
    <row r="74" spans="1:10" x14ac:dyDescent="0.6">
      <c r="A74" s="2" t="s">
        <v>814</v>
      </c>
      <c r="B74" s="2">
        <v>20</v>
      </c>
      <c r="C74" s="2">
        <v>30</v>
      </c>
      <c r="D74" s="2">
        <v>30</v>
      </c>
      <c r="E74" s="2">
        <v>40</v>
      </c>
      <c r="F74" s="2">
        <v>290</v>
      </c>
      <c r="G74" s="2">
        <v>330</v>
      </c>
      <c r="H74" s="2">
        <v>375</v>
      </c>
      <c r="I74" s="2">
        <v>375</v>
      </c>
      <c r="J74" s="2">
        <v>375</v>
      </c>
    </row>
    <row r="75" spans="1:10" x14ac:dyDescent="0.6">
      <c r="A75" s="2" t="s">
        <v>815</v>
      </c>
      <c r="B75" s="2">
        <v>2</v>
      </c>
      <c r="C75" s="2">
        <v>2</v>
      </c>
      <c r="D75" s="2">
        <v>2</v>
      </c>
      <c r="E75" s="2">
        <v>2</v>
      </c>
      <c r="F75" s="2">
        <v>4</v>
      </c>
      <c r="G75" s="2">
        <v>4</v>
      </c>
      <c r="H75" s="2">
        <v>4</v>
      </c>
      <c r="I75" s="2">
        <v>2</v>
      </c>
      <c r="J75" s="2">
        <v>2</v>
      </c>
    </row>
    <row r="76" spans="1:10" x14ac:dyDescent="0.6">
      <c r="A76" s="2" t="s">
        <v>816</v>
      </c>
      <c r="B76" s="2" t="s">
        <v>804</v>
      </c>
      <c r="C76" s="2" t="s">
        <v>804</v>
      </c>
      <c r="D76" s="2" t="s">
        <v>804</v>
      </c>
      <c r="E76" s="2" t="s">
        <v>804</v>
      </c>
      <c r="F76" s="2" t="s">
        <v>804</v>
      </c>
      <c r="G76" s="2" t="s">
        <v>804</v>
      </c>
      <c r="H76" s="2" t="s">
        <v>804</v>
      </c>
      <c r="I76" s="2" t="s">
        <v>804</v>
      </c>
      <c r="J76" s="2" t="s">
        <v>804</v>
      </c>
    </row>
    <row r="77" spans="1:10" x14ac:dyDescent="0.6">
      <c r="A77" s="2" t="s">
        <v>817</v>
      </c>
      <c r="B77" s="2">
        <v>10</v>
      </c>
      <c r="C77" s="2">
        <v>10</v>
      </c>
      <c r="D77" s="2">
        <v>10</v>
      </c>
      <c r="E77" s="2">
        <v>10</v>
      </c>
      <c r="F77" s="2">
        <v>10</v>
      </c>
      <c r="G77" s="2">
        <v>10</v>
      </c>
      <c r="H77" s="2">
        <v>10</v>
      </c>
      <c r="I77" s="2">
        <v>20</v>
      </c>
      <c r="J77" s="2">
        <v>10</v>
      </c>
    </row>
    <row r="78" spans="1:10" x14ac:dyDescent="0.6">
      <c r="A78" s="2" t="s">
        <v>818</v>
      </c>
      <c r="B78" s="2">
        <v>17</v>
      </c>
      <c r="C78" s="2">
        <v>20</v>
      </c>
      <c r="D78" s="2">
        <v>20</v>
      </c>
      <c r="E78" s="2">
        <v>20</v>
      </c>
      <c r="F78" s="2">
        <v>10</v>
      </c>
      <c r="G78" s="2">
        <v>10</v>
      </c>
      <c r="H78" s="2">
        <v>10</v>
      </c>
      <c r="I78" s="2">
        <v>32</v>
      </c>
      <c r="J78" s="2">
        <v>20</v>
      </c>
    </row>
    <row r="79" spans="1:10" x14ac:dyDescent="0.6">
      <c r="A79" s="2" t="s">
        <v>819</v>
      </c>
      <c r="B79" s="2">
        <v>0</v>
      </c>
      <c r="C79" s="2">
        <v>470</v>
      </c>
      <c r="D79" s="2">
        <v>0</v>
      </c>
      <c r="E79" s="2">
        <v>845</v>
      </c>
      <c r="F79" s="2">
        <v>960</v>
      </c>
      <c r="G79" s="2">
        <v>1075</v>
      </c>
      <c r="H79" s="2">
        <v>1235</v>
      </c>
      <c r="I79" s="2">
        <v>1435</v>
      </c>
      <c r="J79" s="2">
        <v>1600</v>
      </c>
    </row>
    <row r="80" spans="1:10" x14ac:dyDescent="0.6">
      <c r="A80" s="2" t="s">
        <v>820</v>
      </c>
      <c r="B80" s="2">
        <v>0</v>
      </c>
      <c r="C80" s="2">
        <v>40</v>
      </c>
      <c r="D80" s="2">
        <v>0</v>
      </c>
      <c r="E80" s="2">
        <v>95</v>
      </c>
      <c r="F80" s="2">
        <v>90</v>
      </c>
      <c r="G80" s="2">
        <v>105</v>
      </c>
      <c r="H80" s="2">
        <v>120</v>
      </c>
      <c r="I80" s="2">
        <v>120</v>
      </c>
      <c r="J80" s="2">
        <v>120</v>
      </c>
    </row>
    <row r="81" spans="1:10" x14ac:dyDescent="0.6">
      <c r="A81" s="2" t="s">
        <v>821</v>
      </c>
      <c r="B81" s="2">
        <v>0</v>
      </c>
      <c r="C81" s="2">
        <v>1</v>
      </c>
      <c r="D81" s="2">
        <v>0</v>
      </c>
      <c r="E81" s="2">
        <v>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</row>
    <row r="82" spans="1:10" x14ac:dyDescent="0.6">
      <c r="A82" s="2" t="s">
        <v>822</v>
      </c>
      <c r="B82" s="2">
        <v>0</v>
      </c>
      <c r="C82" s="2" t="s">
        <v>804</v>
      </c>
      <c r="D82" s="2">
        <v>0</v>
      </c>
      <c r="E82" s="2" t="s">
        <v>804</v>
      </c>
      <c r="F82" s="2" t="s">
        <v>804</v>
      </c>
      <c r="G82" s="2" t="s">
        <v>804</v>
      </c>
      <c r="H82" s="2" t="s">
        <v>804</v>
      </c>
      <c r="I82" s="2" t="s">
        <v>804</v>
      </c>
      <c r="J82" s="2" t="s">
        <v>804</v>
      </c>
    </row>
    <row r="83" spans="1:10" x14ac:dyDescent="0.6">
      <c r="A83" s="2" t="s">
        <v>823</v>
      </c>
      <c r="B83" s="2">
        <v>0</v>
      </c>
      <c r="C83" s="2">
        <v>10</v>
      </c>
      <c r="D83" s="2">
        <v>0</v>
      </c>
      <c r="E83" s="2">
        <v>10</v>
      </c>
      <c r="F83" s="2">
        <v>10</v>
      </c>
      <c r="G83" s="2">
        <v>10</v>
      </c>
      <c r="H83" s="2">
        <v>10</v>
      </c>
      <c r="I83" s="2">
        <v>10</v>
      </c>
      <c r="J83" s="2">
        <v>10</v>
      </c>
    </row>
    <row r="84" spans="1:10" x14ac:dyDescent="0.6">
      <c r="A84" s="2" t="s">
        <v>824</v>
      </c>
      <c r="B84" s="2">
        <v>0</v>
      </c>
      <c r="C84" s="2">
        <v>20</v>
      </c>
      <c r="D84" s="2">
        <v>0</v>
      </c>
      <c r="E84" s="2">
        <v>20</v>
      </c>
      <c r="F84" s="2">
        <v>10</v>
      </c>
      <c r="G84" s="2">
        <v>20</v>
      </c>
      <c r="H84" s="2">
        <v>10</v>
      </c>
      <c r="I84" s="2">
        <v>20</v>
      </c>
      <c r="J84" s="2">
        <v>20</v>
      </c>
    </row>
    <row r="85" spans="1:10" x14ac:dyDescent="0.6">
      <c r="A85" s="2" t="s">
        <v>825</v>
      </c>
      <c r="B85" s="2">
        <v>318</v>
      </c>
      <c r="C85" s="2">
        <v>370</v>
      </c>
      <c r="D85" s="2">
        <v>428</v>
      </c>
      <c r="E85" s="2">
        <v>450</v>
      </c>
      <c r="F85" s="2">
        <v>430</v>
      </c>
      <c r="G85" s="2">
        <v>430</v>
      </c>
      <c r="H85" s="2">
        <v>375</v>
      </c>
      <c r="I85" s="2">
        <v>375</v>
      </c>
      <c r="J85" s="2">
        <v>375</v>
      </c>
    </row>
    <row r="86" spans="1:10" x14ac:dyDescent="0.6">
      <c r="A86" s="2" t="s">
        <v>826</v>
      </c>
      <c r="B86" s="2">
        <v>258</v>
      </c>
      <c r="C86" s="2">
        <v>204</v>
      </c>
      <c r="D86" s="2">
        <v>199</v>
      </c>
      <c r="E86" s="2">
        <v>250</v>
      </c>
      <c r="F86" s="2">
        <v>266</v>
      </c>
      <c r="G86" s="2">
        <v>295</v>
      </c>
      <c r="H86" s="2">
        <v>310</v>
      </c>
      <c r="I86" s="2">
        <v>598</v>
      </c>
      <c r="J86" s="2">
        <v>657</v>
      </c>
    </row>
    <row r="87" spans="1:10" x14ac:dyDescent="0.6">
      <c r="A87" s="2" t="s">
        <v>827</v>
      </c>
      <c r="B87" s="2">
        <v>343</v>
      </c>
      <c r="C87" s="2">
        <v>386</v>
      </c>
      <c r="D87" s="2">
        <v>431</v>
      </c>
      <c r="E87" s="2">
        <v>565</v>
      </c>
      <c r="F87" s="2">
        <v>660</v>
      </c>
      <c r="G87" s="2">
        <v>295</v>
      </c>
      <c r="H87" s="2">
        <v>310</v>
      </c>
      <c r="I87" s="2">
        <v>230</v>
      </c>
      <c r="J87" s="2">
        <v>270</v>
      </c>
    </row>
    <row r="88" spans="1:10" x14ac:dyDescent="0.6">
      <c r="A88" s="2" t="s">
        <v>828</v>
      </c>
      <c r="B88" s="2">
        <v>125</v>
      </c>
      <c r="C88" s="2">
        <v>125</v>
      </c>
      <c r="D88" s="2">
        <v>125</v>
      </c>
      <c r="E88" s="2">
        <v>125</v>
      </c>
      <c r="F88" s="2">
        <v>125</v>
      </c>
      <c r="G88" s="2">
        <v>400</v>
      </c>
      <c r="H88" s="2">
        <v>400</v>
      </c>
      <c r="I88" s="2">
        <v>400</v>
      </c>
      <c r="J88" s="2">
        <v>400</v>
      </c>
    </row>
    <row r="89" spans="1:10" x14ac:dyDescent="0.6">
      <c r="A89" s="2" t="s">
        <v>829</v>
      </c>
      <c r="B89" s="2">
        <v>150</v>
      </c>
      <c r="C89" s="2">
        <v>150</v>
      </c>
      <c r="D89" s="2">
        <v>150</v>
      </c>
      <c r="E89" s="2">
        <v>150</v>
      </c>
      <c r="F89" s="2">
        <v>150</v>
      </c>
      <c r="G89" s="2">
        <v>125</v>
      </c>
      <c r="H89" s="2">
        <v>125</v>
      </c>
      <c r="I89" s="2">
        <v>125</v>
      </c>
      <c r="J89" s="2">
        <v>125</v>
      </c>
    </row>
    <row r="90" spans="1:10" x14ac:dyDescent="0.6">
      <c r="A90" s="2" t="s">
        <v>830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150</v>
      </c>
      <c r="H90" s="2">
        <v>150</v>
      </c>
      <c r="I90" s="2">
        <v>150</v>
      </c>
      <c r="J90" s="2">
        <v>150</v>
      </c>
    </row>
    <row r="91" spans="1:10" x14ac:dyDescent="0.6">
      <c r="A91" s="2" t="s">
        <v>831</v>
      </c>
      <c r="B91" s="2">
        <v>4</v>
      </c>
      <c r="C91" s="2">
        <v>4</v>
      </c>
      <c r="D91" s="2">
        <v>4</v>
      </c>
      <c r="E91" s="2">
        <v>4</v>
      </c>
      <c r="F91" s="2">
        <v>4</v>
      </c>
      <c r="G91" s="2">
        <v>5</v>
      </c>
      <c r="H91" s="2">
        <v>5</v>
      </c>
      <c r="I91" s="2">
        <v>5</v>
      </c>
      <c r="J91" s="2">
        <v>5</v>
      </c>
    </row>
    <row r="92" spans="1:10" x14ac:dyDescent="0.6">
      <c r="A92" s="2" t="s">
        <v>832</v>
      </c>
      <c r="B92" s="2" t="s">
        <v>638</v>
      </c>
      <c r="C92" s="2" t="s">
        <v>638</v>
      </c>
      <c r="D92" s="2" t="s">
        <v>638</v>
      </c>
      <c r="E92" s="2" t="s">
        <v>638</v>
      </c>
      <c r="F92" s="2" t="s">
        <v>638</v>
      </c>
      <c r="G92" s="2" t="s">
        <v>638</v>
      </c>
      <c r="H92" s="2" t="s">
        <v>638</v>
      </c>
      <c r="I92" s="2" t="s">
        <v>638</v>
      </c>
      <c r="J92" s="2" t="s">
        <v>638</v>
      </c>
    </row>
    <row r="93" spans="1:10" x14ac:dyDescent="0.6">
      <c r="A93" s="2" t="s">
        <v>833</v>
      </c>
      <c r="B93" s="2">
        <v>12</v>
      </c>
      <c r="C93" s="2">
        <v>16</v>
      </c>
      <c r="D93" s="2">
        <v>20</v>
      </c>
      <c r="E93" s="2">
        <v>20</v>
      </c>
      <c r="F93" s="2">
        <v>20</v>
      </c>
      <c r="G93" s="2">
        <v>20</v>
      </c>
      <c r="H93" s="2">
        <v>20</v>
      </c>
      <c r="I93" s="2">
        <v>20</v>
      </c>
      <c r="J93" s="2">
        <v>20</v>
      </c>
    </row>
    <row r="94" spans="1:10" x14ac:dyDescent="0.6">
      <c r="A94" s="2" t="s">
        <v>834</v>
      </c>
      <c r="B94" s="2">
        <v>17</v>
      </c>
      <c r="C94" s="2">
        <v>0</v>
      </c>
      <c r="D94" s="2">
        <v>30</v>
      </c>
      <c r="E94" s="2">
        <v>25</v>
      </c>
      <c r="F94" s="2">
        <v>31</v>
      </c>
      <c r="G94" s="2">
        <v>31</v>
      </c>
      <c r="H94" s="2">
        <v>0</v>
      </c>
      <c r="I94" s="2">
        <v>31</v>
      </c>
      <c r="J94" s="2">
        <v>31</v>
      </c>
    </row>
    <row r="95" spans="1:10" x14ac:dyDescent="0.6">
      <c r="A95" s="2" t="s">
        <v>835</v>
      </c>
      <c r="B95" s="2">
        <v>90</v>
      </c>
      <c r="C95" s="2">
        <v>90</v>
      </c>
      <c r="D95" s="2">
        <v>90</v>
      </c>
      <c r="E95" s="2">
        <v>90</v>
      </c>
      <c r="F95" s="2">
        <v>90</v>
      </c>
      <c r="G95" s="2">
        <v>90</v>
      </c>
      <c r="H95" s="2">
        <v>90</v>
      </c>
      <c r="I95" s="2">
        <v>90</v>
      </c>
      <c r="J95" s="2">
        <v>90</v>
      </c>
    </row>
    <row r="96" spans="1:10" x14ac:dyDescent="0.6">
      <c r="A96" s="2" t="s">
        <v>836</v>
      </c>
      <c r="B96" s="2">
        <v>370</v>
      </c>
      <c r="C96" s="2">
        <v>370</v>
      </c>
      <c r="D96" s="2">
        <v>240</v>
      </c>
      <c r="E96" s="2">
        <v>300</v>
      </c>
      <c r="F96" s="2">
        <v>300</v>
      </c>
      <c r="G96" s="2">
        <v>300</v>
      </c>
      <c r="H96" s="2">
        <v>300</v>
      </c>
      <c r="I96" s="2">
        <v>510</v>
      </c>
      <c r="J96" s="2">
        <v>500</v>
      </c>
    </row>
    <row r="97" spans="1:10" x14ac:dyDescent="0.6">
      <c r="A97" s="2" t="s">
        <v>837</v>
      </c>
      <c r="B97" s="2">
        <v>0</v>
      </c>
      <c r="C97" s="2">
        <v>0</v>
      </c>
      <c r="D97" s="2">
        <v>370</v>
      </c>
      <c r="E97" s="2">
        <v>500</v>
      </c>
      <c r="F97" s="2">
        <v>500</v>
      </c>
      <c r="G97" s="2">
        <v>571</v>
      </c>
      <c r="H97" s="2">
        <v>571</v>
      </c>
      <c r="I97" s="2">
        <v>470</v>
      </c>
      <c r="J97" s="2">
        <v>800</v>
      </c>
    </row>
    <row r="98" spans="1:10" x14ac:dyDescent="0.6">
      <c r="A98" s="2" t="s">
        <v>838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340</v>
      </c>
      <c r="J98" s="2">
        <v>0</v>
      </c>
    </row>
    <row r="99" spans="1:10" x14ac:dyDescent="0.6">
      <c r="A99" s="2" t="s">
        <v>839</v>
      </c>
      <c r="B99" s="2">
        <v>183</v>
      </c>
      <c r="C99" s="2">
        <v>180</v>
      </c>
      <c r="D99" s="2">
        <v>130</v>
      </c>
      <c r="E99" s="2">
        <v>180</v>
      </c>
      <c r="F99" s="2">
        <v>180</v>
      </c>
      <c r="G99" s="2">
        <v>180</v>
      </c>
      <c r="H99" s="2">
        <v>200</v>
      </c>
      <c r="I99" s="2">
        <v>190</v>
      </c>
      <c r="J99" s="2">
        <v>180</v>
      </c>
    </row>
    <row r="100" spans="1:10" x14ac:dyDescent="0.6">
      <c r="A100" s="2" t="s">
        <v>840</v>
      </c>
      <c r="B100" s="2">
        <v>1</v>
      </c>
      <c r="C100" s="2">
        <v>1</v>
      </c>
      <c r="D100" s="2">
        <v>2</v>
      </c>
      <c r="E100" s="2">
        <v>2</v>
      </c>
      <c r="F100" s="2">
        <v>2</v>
      </c>
      <c r="G100" s="2">
        <v>2</v>
      </c>
      <c r="H100" s="2">
        <v>2</v>
      </c>
      <c r="I100" s="2">
        <v>3</v>
      </c>
      <c r="J100" s="2">
        <v>2</v>
      </c>
    </row>
    <row r="101" spans="1:10" x14ac:dyDescent="0.6">
      <c r="A101" s="2" t="s">
        <v>841</v>
      </c>
      <c r="B101" s="2" t="s">
        <v>804</v>
      </c>
      <c r="C101" s="2" t="s">
        <v>804</v>
      </c>
      <c r="D101" s="2" t="s">
        <v>804</v>
      </c>
      <c r="E101" s="2" t="s">
        <v>804</v>
      </c>
      <c r="F101" s="2" t="s">
        <v>804</v>
      </c>
      <c r="G101" s="2" t="s">
        <v>804</v>
      </c>
      <c r="H101" s="2" t="s">
        <v>804</v>
      </c>
      <c r="I101" s="2" t="s">
        <v>804</v>
      </c>
      <c r="J101" s="2" t="s">
        <v>804</v>
      </c>
    </row>
    <row r="102" spans="1:10" x14ac:dyDescent="0.6">
      <c r="A102" s="2" t="s">
        <v>842</v>
      </c>
      <c r="B102" s="2">
        <v>10</v>
      </c>
      <c r="C102" s="2">
        <v>10</v>
      </c>
      <c r="D102" s="2">
        <v>10</v>
      </c>
      <c r="E102" s="2">
        <v>10</v>
      </c>
      <c r="F102" s="2">
        <v>10</v>
      </c>
      <c r="G102" s="2">
        <v>10</v>
      </c>
      <c r="H102" s="2">
        <v>10</v>
      </c>
      <c r="I102" s="2">
        <v>10</v>
      </c>
      <c r="J102" s="2">
        <v>10</v>
      </c>
    </row>
    <row r="103" spans="1:10" x14ac:dyDescent="0.6">
      <c r="A103" s="2" t="s">
        <v>843</v>
      </c>
      <c r="B103" s="2">
        <v>17</v>
      </c>
      <c r="C103" s="2">
        <v>20</v>
      </c>
      <c r="D103" s="2">
        <v>20</v>
      </c>
      <c r="E103" s="2">
        <v>20</v>
      </c>
      <c r="F103" s="2">
        <v>20</v>
      </c>
      <c r="G103" s="2">
        <v>20</v>
      </c>
      <c r="H103" s="2">
        <v>0</v>
      </c>
      <c r="I103" s="2">
        <v>20</v>
      </c>
      <c r="J103" s="2">
        <v>20</v>
      </c>
    </row>
    <row r="104" spans="1:10" x14ac:dyDescent="0.6">
      <c r="A104" s="2" t="s">
        <v>844</v>
      </c>
      <c r="B104" s="2">
        <v>240</v>
      </c>
      <c r="C104" s="2">
        <v>240</v>
      </c>
      <c r="D104" s="2">
        <v>240</v>
      </c>
      <c r="E104" s="2">
        <v>240</v>
      </c>
      <c r="F104" s="2">
        <v>255</v>
      </c>
      <c r="G104" s="2">
        <v>255</v>
      </c>
      <c r="H104" s="2">
        <v>255</v>
      </c>
      <c r="I104" s="2">
        <v>255</v>
      </c>
      <c r="J104" s="2">
        <v>255</v>
      </c>
    </row>
    <row r="105" spans="1:10" x14ac:dyDescent="0.6">
      <c r="A105" s="2" t="s">
        <v>845</v>
      </c>
      <c r="B105" s="2">
        <v>212</v>
      </c>
      <c r="C105" s="2">
        <v>212</v>
      </c>
      <c r="D105" s="2">
        <v>212</v>
      </c>
      <c r="E105" s="2">
        <v>249</v>
      </c>
      <c r="F105" s="2">
        <v>255</v>
      </c>
      <c r="G105" s="2">
        <v>255</v>
      </c>
      <c r="H105" s="2">
        <v>249</v>
      </c>
      <c r="I105" s="2">
        <v>249</v>
      </c>
      <c r="J105" s="2">
        <v>249</v>
      </c>
    </row>
    <row r="106" spans="1:10" x14ac:dyDescent="0.6">
      <c r="A106" s="2" t="s">
        <v>846</v>
      </c>
      <c r="B106" s="2">
        <v>60</v>
      </c>
      <c r="C106" s="2">
        <v>60</v>
      </c>
      <c r="D106" s="2">
        <v>60</v>
      </c>
      <c r="E106" s="2">
        <v>60</v>
      </c>
      <c r="F106" s="2">
        <v>60</v>
      </c>
      <c r="G106" s="2">
        <v>60</v>
      </c>
      <c r="H106" s="2">
        <v>60</v>
      </c>
      <c r="I106" s="2">
        <v>60</v>
      </c>
      <c r="J106" s="2">
        <v>60</v>
      </c>
    </row>
    <row r="107" spans="1:10" x14ac:dyDescent="0.6">
      <c r="A107" s="2" t="s">
        <v>847</v>
      </c>
      <c r="B107" s="2">
        <v>0</v>
      </c>
      <c r="C107" s="2">
        <v>0</v>
      </c>
      <c r="D107" s="2">
        <v>0</v>
      </c>
      <c r="E107" s="2">
        <v>0</v>
      </c>
      <c r="F107" s="2">
        <v>315</v>
      </c>
      <c r="G107" s="2">
        <v>315</v>
      </c>
      <c r="H107" s="2">
        <v>315</v>
      </c>
      <c r="I107" s="2">
        <v>155</v>
      </c>
      <c r="J107" s="2">
        <v>155</v>
      </c>
    </row>
    <row r="108" spans="1:10" x14ac:dyDescent="0.6">
      <c r="A108" s="2" t="s">
        <v>848</v>
      </c>
      <c r="B108" s="2">
        <v>0</v>
      </c>
      <c r="C108" s="2">
        <v>0</v>
      </c>
      <c r="D108" s="2">
        <v>0</v>
      </c>
      <c r="E108" s="2">
        <v>0</v>
      </c>
      <c r="F108" s="2">
        <v>120</v>
      </c>
      <c r="G108" s="2">
        <v>120</v>
      </c>
      <c r="H108" s="2">
        <v>120</v>
      </c>
      <c r="I108" s="2">
        <v>120</v>
      </c>
      <c r="J108" s="2">
        <v>120</v>
      </c>
    </row>
    <row r="109" spans="1:10" x14ac:dyDescent="0.6">
      <c r="A109" s="2" t="s">
        <v>849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315</v>
      </c>
      <c r="J109" s="2">
        <v>315</v>
      </c>
    </row>
    <row r="110" spans="1:10" x14ac:dyDescent="0.6">
      <c r="A110" s="2" t="s">
        <v>850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120</v>
      </c>
      <c r="J110" s="2">
        <v>120</v>
      </c>
    </row>
    <row r="111" spans="1:10" x14ac:dyDescent="0.6">
      <c r="A111" s="2" t="s">
        <v>851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230</v>
      </c>
      <c r="H111" s="2">
        <v>710</v>
      </c>
      <c r="I111" s="2">
        <v>750</v>
      </c>
      <c r="J111" s="2">
        <v>925</v>
      </c>
    </row>
    <row r="112" spans="1:10" x14ac:dyDescent="0.6">
      <c r="A112" s="2" t="s">
        <v>852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330</v>
      </c>
      <c r="H112" s="2">
        <v>375</v>
      </c>
      <c r="I112" s="2">
        <v>400</v>
      </c>
      <c r="J112" s="2">
        <v>400</v>
      </c>
    </row>
    <row r="113" spans="1:10" x14ac:dyDescent="0.6">
      <c r="A113" s="2" t="s">
        <v>853</v>
      </c>
      <c r="B113" s="2">
        <v>0</v>
      </c>
      <c r="C113" s="2">
        <v>0</v>
      </c>
      <c r="D113" s="2">
        <v>0</v>
      </c>
      <c r="E113" s="2">
        <v>0</v>
      </c>
      <c r="F113" s="2">
        <v>2</v>
      </c>
      <c r="G113" s="2">
        <v>4</v>
      </c>
      <c r="H113" s="2">
        <v>4</v>
      </c>
      <c r="I113" s="2">
        <v>4</v>
      </c>
      <c r="J113" s="2">
        <v>4</v>
      </c>
    </row>
    <row r="114" spans="1:10" x14ac:dyDescent="0.6">
      <c r="A114" s="2" t="s">
        <v>854</v>
      </c>
      <c r="B114" s="2">
        <v>0</v>
      </c>
      <c r="C114" s="2">
        <v>0</v>
      </c>
      <c r="D114" s="2">
        <v>0</v>
      </c>
      <c r="E114" s="2">
        <v>0</v>
      </c>
      <c r="F114" s="2" t="s">
        <v>855</v>
      </c>
      <c r="G114" s="2" t="s">
        <v>855</v>
      </c>
      <c r="H114" s="2" t="s">
        <v>855</v>
      </c>
      <c r="I114" s="2" t="s">
        <v>855</v>
      </c>
      <c r="J114" s="2" t="s">
        <v>855</v>
      </c>
    </row>
    <row r="115" spans="1:10" x14ac:dyDescent="0.6">
      <c r="A115" s="2" t="s">
        <v>856</v>
      </c>
      <c r="B115" s="2">
        <v>0</v>
      </c>
      <c r="C115" s="2">
        <v>0</v>
      </c>
      <c r="D115" s="2">
        <v>0</v>
      </c>
      <c r="E115" s="2">
        <v>0</v>
      </c>
      <c r="F115" s="2">
        <v>20</v>
      </c>
      <c r="G115" s="2">
        <v>20</v>
      </c>
      <c r="H115" s="2">
        <v>20</v>
      </c>
      <c r="I115" s="2">
        <v>20</v>
      </c>
      <c r="J115" s="2">
        <v>20</v>
      </c>
    </row>
    <row r="116" spans="1:10" x14ac:dyDescent="0.6">
      <c r="A116" s="2" t="s">
        <v>857</v>
      </c>
      <c r="B116" s="2">
        <v>0</v>
      </c>
      <c r="C116" s="2">
        <v>0</v>
      </c>
      <c r="D116" s="2">
        <v>0</v>
      </c>
      <c r="E116" s="2">
        <v>0</v>
      </c>
      <c r="F116" s="2">
        <v>32</v>
      </c>
      <c r="G116" s="2">
        <v>32</v>
      </c>
      <c r="H116" s="2">
        <v>0</v>
      </c>
      <c r="I116" s="2">
        <v>32</v>
      </c>
      <c r="J116" s="2">
        <v>32</v>
      </c>
    </row>
    <row r="117" spans="1:10" x14ac:dyDescent="0.6">
      <c r="A117" s="2" t="s">
        <v>858</v>
      </c>
      <c r="B117" s="2">
        <v>548</v>
      </c>
      <c r="C117" s="2">
        <v>561</v>
      </c>
      <c r="D117" s="2">
        <v>563</v>
      </c>
      <c r="E117" s="2">
        <v>647</v>
      </c>
      <c r="F117" s="2">
        <v>780</v>
      </c>
      <c r="G117" s="2">
        <v>920</v>
      </c>
      <c r="H117" s="2">
        <v>1235</v>
      </c>
      <c r="I117" s="2">
        <v>1334</v>
      </c>
      <c r="J117" s="2">
        <v>1530</v>
      </c>
    </row>
    <row r="118" spans="1:10" x14ac:dyDescent="0.6">
      <c r="A118" s="2" t="s">
        <v>859</v>
      </c>
      <c r="B118" s="2">
        <v>160</v>
      </c>
      <c r="C118" s="2">
        <v>190</v>
      </c>
      <c r="D118" s="2">
        <v>190</v>
      </c>
      <c r="E118" s="2">
        <v>190</v>
      </c>
      <c r="F118" s="2">
        <v>190</v>
      </c>
      <c r="G118" s="2">
        <v>190</v>
      </c>
      <c r="H118" s="2">
        <v>190</v>
      </c>
      <c r="I118" s="2">
        <v>190</v>
      </c>
      <c r="J118" s="2">
        <v>190</v>
      </c>
    </row>
    <row r="119" spans="1:10" x14ac:dyDescent="0.6">
      <c r="A119" s="2" t="s">
        <v>860</v>
      </c>
      <c r="B119" s="2">
        <v>94</v>
      </c>
      <c r="C119" s="2">
        <v>94</v>
      </c>
      <c r="D119" s="2">
        <v>94</v>
      </c>
      <c r="E119" s="2">
        <v>94</v>
      </c>
      <c r="F119" s="2">
        <v>94</v>
      </c>
      <c r="G119" s="2">
        <v>94</v>
      </c>
      <c r="H119" s="2">
        <v>94</v>
      </c>
      <c r="I119" s="2">
        <v>94</v>
      </c>
      <c r="J119" s="2">
        <v>94</v>
      </c>
    </row>
    <row r="120" spans="1:10" x14ac:dyDescent="0.6">
      <c r="A120" s="2" t="s">
        <v>861</v>
      </c>
      <c r="B120" s="2">
        <v>14</v>
      </c>
      <c r="C120" s="2">
        <v>14</v>
      </c>
      <c r="D120" s="2">
        <v>14</v>
      </c>
      <c r="E120" s="2">
        <v>14</v>
      </c>
      <c r="F120" s="2">
        <v>14</v>
      </c>
      <c r="G120" s="2">
        <v>14</v>
      </c>
      <c r="H120" s="2">
        <v>20</v>
      </c>
      <c r="I120" s="2">
        <v>20</v>
      </c>
      <c r="J120" s="2">
        <v>20</v>
      </c>
    </row>
    <row r="121" spans="1:10" x14ac:dyDescent="0.6">
      <c r="A121" s="2" t="s">
        <v>862</v>
      </c>
      <c r="B121" s="2">
        <v>70</v>
      </c>
      <c r="C121" s="2">
        <v>40</v>
      </c>
      <c r="D121" s="2">
        <v>40</v>
      </c>
      <c r="E121" s="2">
        <v>40</v>
      </c>
      <c r="F121" s="2">
        <v>40</v>
      </c>
      <c r="G121" s="2">
        <v>40</v>
      </c>
      <c r="H121" s="2">
        <v>40</v>
      </c>
      <c r="I121" s="2">
        <v>40</v>
      </c>
      <c r="J121" s="2">
        <v>40</v>
      </c>
    </row>
    <row r="122" spans="1:10" x14ac:dyDescent="0.6">
      <c r="A122" s="2" t="s">
        <v>863</v>
      </c>
      <c r="B122" s="2">
        <v>117</v>
      </c>
      <c r="C122" s="2">
        <v>117</v>
      </c>
      <c r="D122" s="2">
        <v>117</v>
      </c>
      <c r="E122" s="2">
        <v>117</v>
      </c>
      <c r="F122" s="2">
        <v>117</v>
      </c>
      <c r="G122" s="2">
        <v>117</v>
      </c>
      <c r="H122" s="2">
        <v>117</v>
      </c>
      <c r="I122" s="2">
        <v>117</v>
      </c>
      <c r="J122" s="2">
        <v>117</v>
      </c>
    </row>
    <row r="123" spans="1:10" x14ac:dyDescent="0.6">
      <c r="A123" s="2" t="s">
        <v>864</v>
      </c>
      <c r="B123" s="2">
        <v>105</v>
      </c>
      <c r="C123" s="2">
        <v>105</v>
      </c>
      <c r="D123" s="2">
        <v>105</v>
      </c>
      <c r="E123" s="2">
        <v>105</v>
      </c>
      <c r="F123" s="2">
        <v>105</v>
      </c>
      <c r="G123" s="2">
        <v>105</v>
      </c>
      <c r="H123" s="2">
        <v>105</v>
      </c>
      <c r="I123" s="2">
        <v>105</v>
      </c>
      <c r="J123" s="2">
        <v>105</v>
      </c>
    </row>
    <row r="124" spans="1:10" x14ac:dyDescent="0.6">
      <c r="A124" s="2" t="s">
        <v>865</v>
      </c>
      <c r="B124" s="2">
        <v>25</v>
      </c>
      <c r="C124" s="2">
        <v>25</v>
      </c>
      <c r="D124" s="2">
        <v>25</v>
      </c>
      <c r="E124" s="2">
        <v>25</v>
      </c>
      <c r="F124" s="2">
        <v>25</v>
      </c>
      <c r="G124" s="2">
        <v>25</v>
      </c>
      <c r="H124" s="2">
        <v>25</v>
      </c>
      <c r="I124" s="2">
        <v>25</v>
      </c>
      <c r="J124" s="2">
        <v>25</v>
      </c>
    </row>
    <row r="125" spans="1:10" x14ac:dyDescent="0.6">
      <c r="A125" s="2" t="s">
        <v>866</v>
      </c>
      <c r="B125" s="2">
        <v>10</v>
      </c>
      <c r="C125" s="2">
        <v>10</v>
      </c>
      <c r="D125" s="2">
        <v>10</v>
      </c>
      <c r="E125" s="2">
        <v>10</v>
      </c>
      <c r="F125" s="2">
        <v>10</v>
      </c>
      <c r="G125" s="2">
        <v>10</v>
      </c>
      <c r="H125" s="2">
        <v>10</v>
      </c>
      <c r="I125" s="2">
        <v>10</v>
      </c>
      <c r="J125" s="2">
        <v>10</v>
      </c>
    </row>
    <row r="126" spans="1:10" x14ac:dyDescent="0.6">
      <c r="A126" s="2" t="s">
        <v>867</v>
      </c>
      <c r="B126" s="2">
        <v>5</v>
      </c>
      <c r="C126" s="2">
        <v>5</v>
      </c>
      <c r="D126" s="2">
        <v>5</v>
      </c>
      <c r="E126" s="2">
        <v>5</v>
      </c>
      <c r="F126" s="2">
        <v>5</v>
      </c>
      <c r="G126" s="2">
        <v>5</v>
      </c>
      <c r="H126" s="2">
        <v>5</v>
      </c>
      <c r="I126" s="2">
        <v>5</v>
      </c>
      <c r="J126" s="2">
        <v>5</v>
      </c>
    </row>
    <row r="127" spans="1:10" x14ac:dyDescent="0.6">
      <c r="A127" s="2" t="s">
        <v>868</v>
      </c>
      <c r="B127" s="2" t="s">
        <v>638</v>
      </c>
      <c r="C127" s="2" t="s">
        <v>638</v>
      </c>
      <c r="D127" s="2" t="s">
        <v>638</v>
      </c>
      <c r="E127" s="2" t="s">
        <v>638</v>
      </c>
      <c r="F127" s="2" t="s">
        <v>638</v>
      </c>
      <c r="G127" s="2" t="s">
        <v>638</v>
      </c>
      <c r="H127" s="2" t="s">
        <v>638</v>
      </c>
      <c r="I127" s="2" t="s">
        <v>638</v>
      </c>
      <c r="J127" s="2" t="s">
        <v>638</v>
      </c>
    </row>
    <row r="128" spans="1:10" x14ac:dyDescent="0.6">
      <c r="A128" s="2" t="s">
        <v>869</v>
      </c>
      <c r="B128" s="2">
        <v>20</v>
      </c>
      <c r="C128" s="2">
        <v>20</v>
      </c>
      <c r="D128" s="2">
        <v>20</v>
      </c>
      <c r="E128" s="2">
        <v>20</v>
      </c>
      <c r="F128" s="2">
        <v>15</v>
      </c>
      <c r="G128" s="2">
        <v>15</v>
      </c>
      <c r="H128" s="2">
        <v>16</v>
      </c>
      <c r="I128" s="2">
        <v>20</v>
      </c>
      <c r="J128" s="2">
        <v>20</v>
      </c>
    </row>
    <row r="129" spans="1:10" x14ac:dyDescent="0.6">
      <c r="A129" s="2" t="s">
        <v>870</v>
      </c>
      <c r="B129" s="2">
        <v>20</v>
      </c>
      <c r="C129" s="2">
        <v>20</v>
      </c>
      <c r="D129" s="2">
        <v>31</v>
      </c>
      <c r="E129" s="2">
        <v>30</v>
      </c>
      <c r="F129" s="2">
        <v>26</v>
      </c>
      <c r="G129" s="2">
        <v>26</v>
      </c>
      <c r="H129" s="2">
        <v>16</v>
      </c>
      <c r="I129" s="2">
        <v>28</v>
      </c>
      <c r="J129" s="2">
        <v>20</v>
      </c>
    </row>
    <row r="130" spans="1:10" x14ac:dyDescent="0.6">
      <c r="A130" s="2" t="s">
        <v>871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4</v>
      </c>
      <c r="I130" s="2">
        <v>0</v>
      </c>
      <c r="J130" s="2">
        <v>0</v>
      </c>
    </row>
    <row r="131" spans="1:10" x14ac:dyDescent="0.6">
      <c r="A131" s="2" t="s">
        <v>872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 t="s">
        <v>638</v>
      </c>
      <c r="I131" s="2">
        <v>0</v>
      </c>
      <c r="J131" s="2">
        <v>0</v>
      </c>
    </row>
    <row r="132" spans="1:10" x14ac:dyDescent="0.6">
      <c r="A132" s="2" t="s">
        <v>873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30</v>
      </c>
      <c r="I132" s="2">
        <v>0</v>
      </c>
      <c r="J132" s="2">
        <v>0</v>
      </c>
    </row>
    <row r="133" spans="1:10" x14ac:dyDescent="0.6">
      <c r="A133" s="2" t="s">
        <v>874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 t="s">
        <v>875</v>
      </c>
      <c r="I133" s="2">
        <v>0</v>
      </c>
      <c r="J133" s="2">
        <v>0</v>
      </c>
    </row>
    <row r="134" spans="1:10" x14ac:dyDescent="0.6">
      <c r="A134" s="2" t="s">
        <v>876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303</v>
      </c>
      <c r="I134" s="2">
        <v>0</v>
      </c>
      <c r="J134" s="2">
        <v>0</v>
      </c>
    </row>
    <row r="135" spans="1:10" x14ac:dyDescent="0.6">
      <c r="A135" s="2" t="s">
        <v>877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330</v>
      </c>
      <c r="I135" s="2">
        <v>0</v>
      </c>
      <c r="J135" s="2">
        <v>0</v>
      </c>
    </row>
    <row r="136" spans="1:10" x14ac:dyDescent="0.6">
      <c r="A136" s="2" t="s">
        <v>878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86.5</v>
      </c>
      <c r="I136" s="2">
        <v>0</v>
      </c>
      <c r="J136" s="2">
        <v>0</v>
      </c>
    </row>
    <row r="137" spans="1:10" x14ac:dyDescent="0.6">
      <c r="A137" s="2" t="s">
        <v>879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86.5</v>
      </c>
      <c r="I137" s="2">
        <v>0</v>
      </c>
      <c r="J137" s="2">
        <v>0</v>
      </c>
    </row>
    <row r="138" spans="1:10" x14ac:dyDescent="0.6">
      <c r="A138" s="2" t="s">
        <v>880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4</v>
      </c>
      <c r="I138" s="2">
        <v>4</v>
      </c>
      <c r="J138" s="2">
        <v>0</v>
      </c>
    </row>
    <row r="139" spans="1:10" x14ac:dyDescent="0.6">
      <c r="A139" s="2" t="s">
        <v>881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 t="s">
        <v>638</v>
      </c>
      <c r="I139" s="2" t="s">
        <v>638</v>
      </c>
      <c r="J139" s="2">
        <v>0</v>
      </c>
    </row>
    <row r="140" spans="1:10" x14ac:dyDescent="0.6">
      <c r="A140" s="2" t="s">
        <v>882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30</v>
      </c>
      <c r="I140" s="2">
        <v>30</v>
      </c>
      <c r="J140" s="2">
        <v>0</v>
      </c>
    </row>
    <row r="141" spans="1:10" x14ac:dyDescent="0.6">
      <c r="A141" s="2" t="s">
        <v>883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 t="s">
        <v>875</v>
      </c>
      <c r="I141" s="2" t="s">
        <v>875</v>
      </c>
      <c r="J141" s="2">
        <v>0</v>
      </c>
    </row>
    <row r="142" spans="1:10" x14ac:dyDescent="0.6">
      <c r="A142" s="2" t="s">
        <v>884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381</v>
      </c>
      <c r="I142" s="2">
        <v>0</v>
      </c>
      <c r="J142" s="2">
        <v>0</v>
      </c>
    </row>
    <row r="143" spans="1:10" x14ac:dyDescent="0.6">
      <c r="A143" s="2" t="s">
        <v>885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290</v>
      </c>
      <c r="I143" s="2">
        <v>0</v>
      </c>
      <c r="J143" s="2">
        <v>0</v>
      </c>
    </row>
    <row r="144" spans="1:10" x14ac:dyDescent="0.6">
      <c r="A144" s="2" t="s">
        <v>886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115.5</v>
      </c>
      <c r="I144" s="2">
        <v>0</v>
      </c>
      <c r="J144" s="2">
        <v>0</v>
      </c>
    </row>
    <row r="145" spans="1:10" x14ac:dyDescent="0.6">
      <c r="A145" s="2" t="s">
        <v>887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115.5</v>
      </c>
      <c r="I145" s="2">
        <v>0</v>
      </c>
      <c r="J145" s="2">
        <v>0</v>
      </c>
    </row>
    <row r="146" spans="1:10" x14ac:dyDescent="0.6">
      <c r="A146" s="2" t="s">
        <v>888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4</v>
      </c>
      <c r="I146" s="2">
        <v>0</v>
      </c>
      <c r="J146" s="2">
        <v>0</v>
      </c>
    </row>
    <row r="147" spans="1:10" x14ac:dyDescent="0.6">
      <c r="A147" s="2" t="s">
        <v>889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 t="s">
        <v>635</v>
      </c>
      <c r="I147" s="2">
        <v>0</v>
      </c>
      <c r="J147" s="2">
        <v>0</v>
      </c>
    </row>
    <row r="148" spans="1:10" x14ac:dyDescent="0.6">
      <c r="A148" s="2" t="s">
        <v>890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25</v>
      </c>
      <c r="I148" s="2">
        <v>0</v>
      </c>
      <c r="J148" s="2">
        <v>0</v>
      </c>
    </row>
    <row r="149" spans="1:10" x14ac:dyDescent="0.6">
      <c r="A149" s="2" t="s">
        <v>891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 t="s">
        <v>892</v>
      </c>
      <c r="I149" s="2">
        <v>0</v>
      </c>
      <c r="J149" s="2">
        <v>0</v>
      </c>
    </row>
    <row r="150" spans="1:10" x14ac:dyDescent="0.6">
      <c r="A150" s="2" t="s">
        <v>893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286</v>
      </c>
      <c r="I150" s="2">
        <v>0</v>
      </c>
      <c r="J150" s="2">
        <v>0</v>
      </c>
    </row>
    <row r="151" spans="1:10" x14ac:dyDescent="0.6">
      <c r="A151" s="2" t="s">
        <v>894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340</v>
      </c>
      <c r="I151" s="2">
        <v>0</v>
      </c>
      <c r="J151" s="2">
        <v>0</v>
      </c>
    </row>
    <row r="152" spans="1:10" x14ac:dyDescent="0.6">
      <c r="A152" s="2" t="s">
        <v>895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86.5</v>
      </c>
      <c r="I152" s="2">
        <v>0</v>
      </c>
      <c r="J152" s="2">
        <v>0</v>
      </c>
    </row>
    <row r="153" spans="1:10" x14ac:dyDescent="0.6">
      <c r="A153" s="2" t="s">
        <v>896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86.5</v>
      </c>
      <c r="I153" s="2">
        <v>0</v>
      </c>
      <c r="J153" s="2">
        <v>0</v>
      </c>
    </row>
    <row r="154" spans="1:10" x14ac:dyDescent="0.6">
      <c r="A154" s="2" t="s">
        <v>897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4</v>
      </c>
      <c r="I154" s="2">
        <v>0</v>
      </c>
      <c r="J154" s="2">
        <v>0</v>
      </c>
    </row>
    <row r="155" spans="1:10" x14ac:dyDescent="0.6">
      <c r="A155" s="2" t="s">
        <v>898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 t="s">
        <v>638</v>
      </c>
      <c r="I155" s="2">
        <v>0</v>
      </c>
      <c r="J155" s="2">
        <v>0</v>
      </c>
    </row>
    <row r="156" spans="1:10" x14ac:dyDescent="0.6">
      <c r="A156" s="2" t="s">
        <v>899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30</v>
      </c>
      <c r="I156" s="2">
        <v>0</v>
      </c>
      <c r="J156" s="2">
        <v>0</v>
      </c>
    </row>
    <row r="157" spans="1:10" x14ac:dyDescent="0.6">
      <c r="A157" s="2" t="s">
        <v>900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 t="s">
        <v>875</v>
      </c>
      <c r="I157" s="2">
        <v>0</v>
      </c>
      <c r="J157" s="2">
        <v>0</v>
      </c>
    </row>
    <row r="158" spans="1:10" x14ac:dyDescent="0.6">
      <c r="A158" s="2" t="s">
        <v>901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340</v>
      </c>
      <c r="I158" s="2">
        <v>381</v>
      </c>
      <c r="J158" s="2">
        <v>0</v>
      </c>
    </row>
    <row r="159" spans="1:10" x14ac:dyDescent="0.6">
      <c r="A159" s="2" t="s">
        <v>902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310</v>
      </c>
      <c r="I159" s="2">
        <v>310</v>
      </c>
      <c r="J159" s="2">
        <v>0</v>
      </c>
    </row>
    <row r="160" spans="1:10" x14ac:dyDescent="0.6">
      <c r="A160" s="2" t="s">
        <v>903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122.5</v>
      </c>
      <c r="I160" s="2">
        <v>115.5</v>
      </c>
      <c r="J160" s="2">
        <v>0</v>
      </c>
    </row>
    <row r="161" spans="1:10" x14ac:dyDescent="0.6">
      <c r="A161" s="2" t="s">
        <v>904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122.5</v>
      </c>
      <c r="I161" s="2">
        <v>115.5</v>
      </c>
      <c r="J161" s="2">
        <v>0</v>
      </c>
    </row>
    <row r="162" spans="1:10" x14ac:dyDescent="0.6">
      <c r="A162" s="2" t="s">
        <v>905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4</v>
      </c>
      <c r="H162" s="2">
        <v>0</v>
      </c>
      <c r="I162" s="2">
        <v>0</v>
      </c>
      <c r="J162" s="2">
        <v>0</v>
      </c>
    </row>
    <row r="163" spans="1:10" x14ac:dyDescent="0.6">
      <c r="A163" s="2" t="s">
        <v>906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 t="s">
        <v>638</v>
      </c>
      <c r="H163" s="2">
        <v>0</v>
      </c>
      <c r="I163" s="2">
        <v>0</v>
      </c>
      <c r="J163" s="2">
        <v>0</v>
      </c>
    </row>
    <row r="164" spans="1:10" x14ac:dyDescent="0.6">
      <c r="A164" s="2" t="s">
        <v>907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25</v>
      </c>
      <c r="H164" s="2">
        <v>0</v>
      </c>
      <c r="I164" s="2">
        <v>0</v>
      </c>
      <c r="J164" s="2">
        <v>0</v>
      </c>
    </row>
    <row r="165" spans="1:10" x14ac:dyDescent="0.6">
      <c r="A165" s="2" t="s">
        <v>908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 t="s">
        <v>875</v>
      </c>
      <c r="H165" s="2">
        <v>0</v>
      </c>
      <c r="I165" s="2">
        <v>0</v>
      </c>
      <c r="J165" s="2">
        <v>0</v>
      </c>
    </row>
    <row r="166" spans="1:10" x14ac:dyDescent="0.6">
      <c r="A166" s="2" t="s">
        <v>909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340</v>
      </c>
      <c r="H166" s="2">
        <v>0</v>
      </c>
      <c r="I166" s="2">
        <v>0</v>
      </c>
      <c r="J166" s="2">
        <v>0</v>
      </c>
    </row>
    <row r="167" spans="1:10" x14ac:dyDescent="0.6">
      <c r="A167" s="2" t="s">
        <v>910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260</v>
      </c>
      <c r="H167" s="2">
        <v>0</v>
      </c>
      <c r="I167" s="2">
        <v>0</v>
      </c>
      <c r="J167" s="2">
        <v>0</v>
      </c>
    </row>
    <row r="168" spans="1:10" x14ac:dyDescent="0.6">
      <c r="A168" s="2" t="s">
        <v>911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122.5</v>
      </c>
      <c r="H168" s="2">
        <v>0</v>
      </c>
      <c r="I168" s="2">
        <v>0</v>
      </c>
      <c r="J168" s="2">
        <v>0</v>
      </c>
    </row>
    <row r="169" spans="1:10" x14ac:dyDescent="0.6">
      <c r="A169" s="2" t="s">
        <v>912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122.5</v>
      </c>
      <c r="H169" s="2">
        <v>0</v>
      </c>
      <c r="I169" s="2">
        <v>0</v>
      </c>
      <c r="J169" s="2">
        <v>0</v>
      </c>
    </row>
    <row r="170" spans="1:10" x14ac:dyDescent="0.6">
      <c r="A170" s="2" t="s">
        <v>913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4</v>
      </c>
      <c r="H170" s="2">
        <v>0</v>
      </c>
      <c r="I170" s="2">
        <v>0</v>
      </c>
      <c r="J170" s="2">
        <v>0</v>
      </c>
    </row>
    <row r="171" spans="1:10" x14ac:dyDescent="0.6">
      <c r="A171" s="2" t="s">
        <v>914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 t="s">
        <v>635</v>
      </c>
      <c r="H171" s="2">
        <v>0</v>
      </c>
      <c r="I171" s="2">
        <v>0</v>
      </c>
      <c r="J171" s="2">
        <v>0</v>
      </c>
    </row>
    <row r="172" spans="1:10" x14ac:dyDescent="0.6">
      <c r="A172" s="2" t="s">
        <v>915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25</v>
      </c>
      <c r="H172" s="2">
        <v>0</v>
      </c>
      <c r="I172" s="2">
        <v>0</v>
      </c>
      <c r="J172" s="2">
        <v>0</v>
      </c>
    </row>
    <row r="173" spans="1:10" x14ac:dyDescent="0.6">
      <c r="A173" s="2" t="s">
        <v>916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 t="s">
        <v>875</v>
      </c>
      <c r="H173" s="2">
        <v>0</v>
      </c>
      <c r="I173" s="2">
        <v>0</v>
      </c>
      <c r="J173" s="2">
        <v>0</v>
      </c>
    </row>
    <row r="174" spans="1:10" x14ac:dyDescent="0.6">
      <c r="A174" s="2" t="s">
        <v>917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96</v>
      </c>
      <c r="H174" s="2">
        <v>0</v>
      </c>
      <c r="I174" s="2">
        <v>0</v>
      </c>
      <c r="J174" s="2">
        <v>0</v>
      </c>
    </row>
    <row r="175" spans="1:10" x14ac:dyDescent="0.6">
      <c r="A175" s="2" t="s">
        <v>918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96</v>
      </c>
      <c r="H175" s="2">
        <v>0</v>
      </c>
      <c r="I175" s="2">
        <v>0</v>
      </c>
      <c r="J175" s="2">
        <v>0</v>
      </c>
    </row>
    <row r="176" spans="1:10" x14ac:dyDescent="0.6">
      <c r="A176" s="2" t="s">
        <v>919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286</v>
      </c>
      <c r="H176" s="2">
        <v>0</v>
      </c>
      <c r="I176" s="2">
        <v>0</v>
      </c>
      <c r="J176" s="2">
        <v>0</v>
      </c>
    </row>
    <row r="177" spans="1:10" x14ac:dyDescent="0.6">
      <c r="A177" s="2" t="s">
        <v>920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30</v>
      </c>
      <c r="H177" s="2">
        <v>0</v>
      </c>
      <c r="I177" s="2">
        <v>0</v>
      </c>
      <c r="J177" s="2">
        <v>0</v>
      </c>
    </row>
    <row r="178" spans="1:10" x14ac:dyDescent="0.6">
      <c r="A178" s="2" t="s">
        <v>921</v>
      </c>
      <c r="B178" s="2">
        <v>0</v>
      </c>
      <c r="C178" s="2">
        <v>0</v>
      </c>
      <c r="D178" s="2">
        <v>0</v>
      </c>
      <c r="E178" s="2">
        <v>0</v>
      </c>
      <c r="F178" s="2">
        <v>4</v>
      </c>
      <c r="G178" s="2">
        <v>4</v>
      </c>
      <c r="H178" s="2">
        <v>0</v>
      </c>
      <c r="I178" s="2">
        <v>0</v>
      </c>
      <c r="J178" s="2">
        <v>0</v>
      </c>
    </row>
    <row r="179" spans="1:10" x14ac:dyDescent="0.6">
      <c r="A179" s="2" t="s">
        <v>922</v>
      </c>
      <c r="B179" s="2">
        <v>0</v>
      </c>
      <c r="C179" s="2">
        <v>0</v>
      </c>
      <c r="D179" s="2">
        <v>0</v>
      </c>
      <c r="E179" s="2">
        <v>0</v>
      </c>
      <c r="F179" s="2" t="s">
        <v>638</v>
      </c>
      <c r="G179" s="2" t="s">
        <v>638</v>
      </c>
      <c r="H179" s="2">
        <v>0</v>
      </c>
      <c r="I179" s="2">
        <v>0</v>
      </c>
      <c r="J179" s="2">
        <v>0</v>
      </c>
    </row>
    <row r="180" spans="1:10" x14ac:dyDescent="0.6">
      <c r="A180" s="2" t="s">
        <v>923</v>
      </c>
      <c r="B180" s="2">
        <v>0</v>
      </c>
      <c r="C180" s="2">
        <v>0</v>
      </c>
      <c r="D180" s="2">
        <v>0</v>
      </c>
      <c r="E180" s="2">
        <v>0</v>
      </c>
      <c r="F180" s="2">
        <v>30</v>
      </c>
      <c r="G180" s="2">
        <v>30</v>
      </c>
      <c r="H180" s="2">
        <v>0</v>
      </c>
      <c r="I180" s="2">
        <v>0</v>
      </c>
      <c r="J180" s="2">
        <v>0</v>
      </c>
    </row>
    <row r="181" spans="1:10" x14ac:dyDescent="0.6">
      <c r="A181" s="2" t="s">
        <v>924</v>
      </c>
      <c r="B181" s="2">
        <v>0</v>
      </c>
      <c r="C181" s="2">
        <v>0</v>
      </c>
      <c r="D181" s="2">
        <v>0</v>
      </c>
      <c r="E181" s="2">
        <v>0</v>
      </c>
      <c r="F181" s="2" t="s">
        <v>875</v>
      </c>
      <c r="G181" s="2" t="s">
        <v>875</v>
      </c>
      <c r="H181" s="2">
        <v>0</v>
      </c>
      <c r="I181" s="2">
        <v>0</v>
      </c>
      <c r="J181" s="2">
        <v>0</v>
      </c>
    </row>
    <row r="182" spans="1:10" x14ac:dyDescent="0.6">
      <c r="A182" s="2" t="s">
        <v>925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86.5</v>
      </c>
      <c r="H182" s="2">
        <v>0</v>
      </c>
      <c r="I182" s="2">
        <v>0</v>
      </c>
      <c r="J182" s="2">
        <v>0</v>
      </c>
    </row>
    <row r="183" spans="1:10" x14ac:dyDescent="0.6">
      <c r="A183" s="2" t="s">
        <v>926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86.5</v>
      </c>
      <c r="H183" s="2">
        <v>0</v>
      </c>
      <c r="I183" s="2">
        <v>0</v>
      </c>
      <c r="J183" s="2">
        <v>0</v>
      </c>
    </row>
    <row r="184" spans="1:10" x14ac:dyDescent="0.6">
      <c r="A184" s="2" t="s">
        <v>927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303</v>
      </c>
      <c r="H184" s="2">
        <v>0</v>
      </c>
      <c r="I184" s="2">
        <v>0</v>
      </c>
      <c r="J184" s="2">
        <v>0</v>
      </c>
    </row>
    <row r="185" spans="1:10" x14ac:dyDescent="0.6">
      <c r="A185" s="2" t="s">
        <v>62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260</v>
      </c>
      <c r="H185" s="2">
        <v>0</v>
      </c>
      <c r="I185" s="2">
        <v>0</v>
      </c>
      <c r="J185" s="2">
        <v>0</v>
      </c>
    </row>
    <row r="186" spans="1:10" x14ac:dyDescent="0.6">
      <c r="A186" s="2" t="s">
        <v>928</v>
      </c>
      <c r="B186" s="2">
        <v>6</v>
      </c>
      <c r="C186" s="2">
        <v>6</v>
      </c>
      <c r="D186" s="2">
        <v>6</v>
      </c>
      <c r="E186" s="2">
        <v>0</v>
      </c>
      <c r="F186" s="2">
        <v>4</v>
      </c>
      <c r="G186" s="2">
        <v>6</v>
      </c>
      <c r="H186" s="2">
        <v>0</v>
      </c>
      <c r="I186" s="2">
        <v>0</v>
      </c>
      <c r="J186" s="2">
        <v>0</v>
      </c>
    </row>
    <row r="187" spans="1:10" x14ac:dyDescent="0.6">
      <c r="A187" s="2" t="s">
        <v>929</v>
      </c>
      <c r="B187" s="2" t="s">
        <v>855</v>
      </c>
      <c r="C187" s="2" t="s">
        <v>855</v>
      </c>
      <c r="D187" s="2" t="s">
        <v>855</v>
      </c>
      <c r="E187" s="2">
        <v>0</v>
      </c>
      <c r="F187" s="2" t="s">
        <v>855</v>
      </c>
      <c r="G187" s="2" t="s">
        <v>855</v>
      </c>
      <c r="H187" s="2">
        <v>0</v>
      </c>
      <c r="I187" s="2">
        <v>0</v>
      </c>
      <c r="J187" s="2">
        <v>0</v>
      </c>
    </row>
    <row r="188" spans="1:10" x14ac:dyDescent="0.6">
      <c r="A188" s="2" t="s">
        <v>930</v>
      </c>
      <c r="B188" s="2">
        <v>10000</v>
      </c>
      <c r="C188" s="2">
        <v>20</v>
      </c>
      <c r="D188" s="2">
        <v>15</v>
      </c>
      <c r="E188" s="2">
        <v>0</v>
      </c>
      <c r="F188" s="2">
        <v>20</v>
      </c>
      <c r="G188" s="2">
        <v>20</v>
      </c>
      <c r="H188" s="2">
        <v>0</v>
      </c>
      <c r="I188" s="2">
        <v>0</v>
      </c>
      <c r="J188" s="2">
        <v>0</v>
      </c>
    </row>
    <row r="189" spans="1:10" x14ac:dyDescent="0.6">
      <c r="A189" s="2" t="s">
        <v>931</v>
      </c>
      <c r="B189" s="2">
        <v>10000</v>
      </c>
      <c r="C189" s="2">
        <v>0</v>
      </c>
      <c r="D189" s="2">
        <v>20</v>
      </c>
      <c r="E189" s="2">
        <v>0</v>
      </c>
      <c r="F189" s="2">
        <v>32</v>
      </c>
      <c r="G189" s="2">
        <v>32</v>
      </c>
      <c r="H189" s="2">
        <v>0</v>
      </c>
      <c r="I189" s="2">
        <v>0</v>
      </c>
      <c r="J189" s="2">
        <v>0</v>
      </c>
    </row>
    <row r="190" spans="1:10" x14ac:dyDescent="0.6">
      <c r="A190" s="2" t="s">
        <v>932</v>
      </c>
      <c r="B190" s="2">
        <v>150</v>
      </c>
      <c r="C190" s="2">
        <v>150</v>
      </c>
      <c r="D190" s="2">
        <v>150</v>
      </c>
      <c r="E190" s="2">
        <v>0</v>
      </c>
      <c r="F190" s="2">
        <v>175</v>
      </c>
      <c r="G190" s="2">
        <v>175</v>
      </c>
      <c r="H190" s="2">
        <v>0</v>
      </c>
      <c r="I190" s="2">
        <v>0</v>
      </c>
      <c r="J190" s="2">
        <v>0</v>
      </c>
    </row>
    <row r="191" spans="1:10" x14ac:dyDescent="0.6">
      <c r="A191" s="2" t="s">
        <v>933</v>
      </c>
      <c r="B191" s="2">
        <v>150</v>
      </c>
      <c r="C191" s="2">
        <v>150</v>
      </c>
      <c r="D191" s="2">
        <v>150</v>
      </c>
      <c r="E191" s="2">
        <v>0</v>
      </c>
      <c r="F191" s="2">
        <v>175</v>
      </c>
      <c r="G191" s="2">
        <v>175</v>
      </c>
      <c r="H191" s="2">
        <v>0</v>
      </c>
      <c r="I191" s="2">
        <v>0</v>
      </c>
      <c r="J191" s="2">
        <v>0</v>
      </c>
    </row>
    <row r="192" spans="1:10" x14ac:dyDescent="0.6">
      <c r="A192" s="2" t="s">
        <v>909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340</v>
      </c>
      <c r="H192" s="2">
        <v>0</v>
      </c>
      <c r="I192" s="2">
        <v>0</v>
      </c>
      <c r="J192" s="2">
        <v>0</v>
      </c>
    </row>
    <row r="193" spans="1:10" x14ac:dyDescent="0.6">
      <c r="A193" s="2" t="s">
        <v>910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260</v>
      </c>
      <c r="H193" s="2">
        <v>0</v>
      </c>
      <c r="I193" s="2">
        <v>0</v>
      </c>
      <c r="J193" s="2">
        <v>0</v>
      </c>
    </row>
    <row r="194" spans="1:10" x14ac:dyDescent="0.6">
      <c r="A194" s="2" t="s">
        <v>934</v>
      </c>
      <c r="B194" s="2">
        <v>810</v>
      </c>
      <c r="C194" s="2">
        <v>810</v>
      </c>
      <c r="D194" s="2">
        <v>810</v>
      </c>
      <c r="E194" s="2">
        <v>0</v>
      </c>
      <c r="F194" s="2">
        <v>965</v>
      </c>
      <c r="G194" s="2">
        <v>965</v>
      </c>
      <c r="H194" s="2">
        <v>965</v>
      </c>
      <c r="I194" s="2">
        <v>0</v>
      </c>
      <c r="J194" s="2">
        <v>0</v>
      </c>
    </row>
    <row r="195" spans="1:10" x14ac:dyDescent="0.6">
      <c r="A195" s="2" t="s">
        <v>935</v>
      </c>
      <c r="B195" s="2">
        <v>821</v>
      </c>
      <c r="C195" s="2">
        <v>858</v>
      </c>
      <c r="D195" s="2">
        <v>900</v>
      </c>
      <c r="E195" s="2">
        <v>0</v>
      </c>
      <c r="F195" s="2">
        <v>1128</v>
      </c>
      <c r="G195" s="2">
        <v>1155</v>
      </c>
      <c r="H195" s="2">
        <v>1172</v>
      </c>
      <c r="I195" s="2">
        <v>0</v>
      </c>
      <c r="J195" s="2">
        <v>0</v>
      </c>
    </row>
    <row r="196" spans="1:10" x14ac:dyDescent="0.6">
      <c r="A196" s="2" t="s">
        <v>936</v>
      </c>
      <c r="B196" s="2">
        <v>28</v>
      </c>
      <c r="C196" s="2">
        <v>28</v>
      </c>
      <c r="D196" s="2">
        <v>28</v>
      </c>
      <c r="E196" s="2">
        <v>0</v>
      </c>
      <c r="F196" s="2">
        <v>30</v>
      </c>
      <c r="G196" s="2">
        <v>30</v>
      </c>
      <c r="H196" s="2">
        <v>30</v>
      </c>
      <c r="I196" s="2">
        <v>30</v>
      </c>
      <c r="J196" s="2">
        <v>30</v>
      </c>
    </row>
    <row r="197" spans="1:10" x14ac:dyDescent="0.6">
      <c r="A197" s="2" t="s">
        <v>937</v>
      </c>
      <c r="B197" s="2">
        <v>55</v>
      </c>
      <c r="C197" s="2">
        <v>55</v>
      </c>
      <c r="D197" s="2">
        <v>55</v>
      </c>
      <c r="E197" s="2">
        <v>0</v>
      </c>
      <c r="F197" s="2">
        <v>55</v>
      </c>
      <c r="G197" s="2">
        <v>55</v>
      </c>
      <c r="H197" s="2">
        <v>55</v>
      </c>
      <c r="I197" s="2">
        <v>55</v>
      </c>
      <c r="J197" s="2">
        <v>55</v>
      </c>
    </row>
    <row r="198" spans="1:10" x14ac:dyDescent="0.6">
      <c r="A198" s="2" t="s">
        <v>938</v>
      </c>
      <c r="B198" s="2">
        <v>185</v>
      </c>
      <c r="C198" s="2">
        <v>185</v>
      </c>
      <c r="D198" s="2">
        <v>185</v>
      </c>
      <c r="E198" s="2">
        <v>0</v>
      </c>
      <c r="F198" s="2">
        <v>200</v>
      </c>
      <c r="G198" s="2">
        <v>200</v>
      </c>
      <c r="H198" s="2">
        <v>200</v>
      </c>
      <c r="I198" s="2">
        <v>200</v>
      </c>
      <c r="J198" s="2">
        <v>200</v>
      </c>
    </row>
    <row r="199" spans="1:10" x14ac:dyDescent="0.6">
      <c r="A199" s="2" t="s">
        <v>939</v>
      </c>
      <c r="B199" s="2">
        <v>185</v>
      </c>
      <c r="C199" s="2">
        <v>185</v>
      </c>
      <c r="D199" s="2">
        <v>185</v>
      </c>
      <c r="E199" s="2">
        <v>0</v>
      </c>
      <c r="F199" s="2">
        <v>200</v>
      </c>
      <c r="G199" s="2">
        <v>200</v>
      </c>
      <c r="H199" s="2">
        <v>200</v>
      </c>
      <c r="I199" s="2">
        <v>200</v>
      </c>
      <c r="J199" s="2">
        <v>200</v>
      </c>
    </row>
    <row r="200" spans="1:10" x14ac:dyDescent="0.6">
      <c r="A200" s="2" t="s">
        <v>940</v>
      </c>
      <c r="B200" s="2">
        <v>0</v>
      </c>
      <c r="C200" s="2">
        <v>0</v>
      </c>
      <c r="D200" s="2">
        <v>0</v>
      </c>
      <c r="E200" s="2">
        <v>0</v>
      </c>
      <c r="F200" s="2">
        <v>4</v>
      </c>
      <c r="G200" s="2">
        <v>0</v>
      </c>
      <c r="H200" s="2">
        <v>0</v>
      </c>
      <c r="I200" s="2">
        <v>0</v>
      </c>
      <c r="J200" s="2">
        <v>0</v>
      </c>
    </row>
    <row r="201" spans="1:10" x14ac:dyDescent="0.6">
      <c r="A201" s="2" t="s">
        <v>941</v>
      </c>
      <c r="B201" s="2">
        <v>0</v>
      </c>
      <c r="C201" s="2">
        <v>0</v>
      </c>
      <c r="D201" s="2">
        <v>0</v>
      </c>
      <c r="E201" s="2">
        <v>0</v>
      </c>
      <c r="F201" s="2" t="s">
        <v>638</v>
      </c>
      <c r="G201" s="2">
        <v>0</v>
      </c>
      <c r="H201" s="2">
        <v>0</v>
      </c>
      <c r="I201" s="2">
        <v>0</v>
      </c>
      <c r="J201" s="2">
        <v>0</v>
      </c>
    </row>
    <row r="202" spans="1:10" x14ac:dyDescent="0.6">
      <c r="A202" s="2" t="s">
        <v>942</v>
      </c>
      <c r="B202" s="2">
        <v>0</v>
      </c>
      <c r="C202" s="2">
        <v>0</v>
      </c>
      <c r="D202" s="2">
        <v>0</v>
      </c>
      <c r="E202" s="2">
        <v>0</v>
      </c>
      <c r="F202" s="2">
        <v>30</v>
      </c>
      <c r="G202" s="2">
        <v>0</v>
      </c>
      <c r="H202" s="2">
        <v>0</v>
      </c>
      <c r="I202" s="2">
        <v>0</v>
      </c>
      <c r="J202" s="2">
        <v>0</v>
      </c>
    </row>
    <row r="203" spans="1:10" x14ac:dyDescent="0.6">
      <c r="A203" s="2" t="s">
        <v>943</v>
      </c>
      <c r="B203" s="2">
        <v>0</v>
      </c>
      <c r="C203" s="2">
        <v>0</v>
      </c>
      <c r="D203" s="2">
        <v>0</v>
      </c>
      <c r="E203" s="2">
        <v>0</v>
      </c>
      <c r="F203" s="2" t="s">
        <v>875</v>
      </c>
      <c r="G203" s="2">
        <v>0</v>
      </c>
      <c r="H203" s="2">
        <v>0</v>
      </c>
      <c r="I203" s="2">
        <v>0</v>
      </c>
      <c r="J203" s="2">
        <v>0</v>
      </c>
    </row>
    <row r="204" spans="1:10" x14ac:dyDescent="0.6">
      <c r="A204" s="2" t="s">
        <v>944</v>
      </c>
      <c r="B204" s="2">
        <v>0</v>
      </c>
      <c r="C204" s="2">
        <v>0</v>
      </c>
      <c r="D204" s="2">
        <v>0</v>
      </c>
      <c r="E204" s="2">
        <v>0</v>
      </c>
      <c r="F204" s="2">
        <v>303</v>
      </c>
      <c r="G204" s="2">
        <v>0</v>
      </c>
      <c r="H204" s="2">
        <v>0</v>
      </c>
      <c r="I204" s="2">
        <v>0</v>
      </c>
      <c r="J204" s="2">
        <v>0</v>
      </c>
    </row>
    <row r="205" spans="1:10" x14ac:dyDescent="0.6">
      <c r="A205" s="2" t="s">
        <v>945</v>
      </c>
      <c r="B205" s="2">
        <v>0</v>
      </c>
      <c r="C205" s="2">
        <v>0</v>
      </c>
      <c r="D205" s="2">
        <v>0</v>
      </c>
      <c r="E205" s="2">
        <v>0</v>
      </c>
      <c r="F205" s="2">
        <v>170</v>
      </c>
      <c r="G205" s="2">
        <v>0</v>
      </c>
      <c r="H205" s="2">
        <v>0</v>
      </c>
      <c r="I205" s="2">
        <v>0</v>
      </c>
      <c r="J205" s="2">
        <v>0</v>
      </c>
    </row>
    <row r="206" spans="1:10" x14ac:dyDescent="0.6">
      <c r="A206" s="2" t="s">
        <v>946</v>
      </c>
      <c r="B206" s="2">
        <v>0</v>
      </c>
      <c r="C206" s="2">
        <v>0</v>
      </c>
      <c r="D206" s="2">
        <v>0</v>
      </c>
      <c r="E206" s="2">
        <v>0</v>
      </c>
      <c r="F206" s="2">
        <v>86.5</v>
      </c>
      <c r="G206" s="2">
        <v>0</v>
      </c>
      <c r="H206" s="2">
        <v>0</v>
      </c>
      <c r="I206" s="2">
        <v>0</v>
      </c>
      <c r="J206" s="2">
        <v>0</v>
      </c>
    </row>
    <row r="207" spans="1:10" x14ac:dyDescent="0.6">
      <c r="A207" s="2" t="s">
        <v>947</v>
      </c>
      <c r="B207" s="2">
        <v>0</v>
      </c>
      <c r="C207" s="2">
        <v>0</v>
      </c>
      <c r="D207" s="2">
        <v>0</v>
      </c>
      <c r="E207" s="2">
        <v>0</v>
      </c>
      <c r="F207" s="2">
        <v>86.5</v>
      </c>
      <c r="G207" s="2">
        <v>0</v>
      </c>
      <c r="H207" s="2">
        <v>0</v>
      </c>
      <c r="I207" s="2">
        <v>0</v>
      </c>
      <c r="J207" s="2">
        <v>0</v>
      </c>
    </row>
    <row r="208" spans="1:10" x14ac:dyDescent="0.6">
      <c r="A208" s="2" t="s">
        <v>948</v>
      </c>
      <c r="B208" s="2">
        <v>0</v>
      </c>
      <c r="C208" s="2">
        <v>0</v>
      </c>
      <c r="D208" s="2">
        <v>0</v>
      </c>
      <c r="E208" s="2">
        <v>0</v>
      </c>
      <c r="F208" s="2">
        <v>4</v>
      </c>
      <c r="G208" s="2">
        <v>0</v>
      </c>
      <c r="H208" s="2">
        <v>0</v>
      </c>
      <c r="I208" s="2">
        <v>0</v>
      </c>
      <c r="J208" s="2">
        <v>0</v>
      </c>
    </row>
    <row r="209" spans="1:10" x14ac:dyDescent="0.6">
      <c r="A209" s="2" t="s">
        <v>949</v>
      </c>
      <c r="B209" s="2">
        <v>0</v>
      </c>
      <c r="C209" s="2">
        <v>0</v>
      </c>
      <c r="D209" s="2">
        <v>0</v>
      </c>
      <c r="E209" s="2">
        <v>0</v>
      </c>
      <c r="F209" s="2" t="s">
        <v>635</v>
      </c>
      <c r="G209" s="2">
        <v>0</v>
      </c>
      <c r="H209" s="2">
        <v>0</v>
      </c>
      <c r="I209" s="2">
        <v>0</v>
      </c>
      <c r="J209" s="2">
        <v>0</v>
      </c>
    </row>
    <row r="210" spans="1:10" x14ac:dyDescent="0.6">
      <c r="A210" s="2" t="s">
        <v>950</v>
      </c>
      <c r="B210" s="2">
        <v>0</v>
      </c>
      <c r="C210" s="2">
        <v>0</v>
      </c>
      <c r="D210" s="2">
        <v>0</v>
      </c>
      <c r="E210" s="2">
        <v>0</v>
      </c>
      <c r="F210" s="2">
        <v>25</v>
      </c>
      <c r="G210" s="2">
        <v>0</v>
      </c>
      <c r="H210" s="2">
        <v>0</v>
      </c>
      <c r="I210" s="2">
        <v>0</v>
      </c>
      <c r="J210" s="2">
        <v>0</v>
      </c>
    </row>
    <row r="211" spans="1:10" x14ac:dyDescent="0.6">
      <c r="A211" s="2" t="s">
        <v>951</v>
      </c>
      <c r="B211" s="2">
        <v>0</v>
      </c>
      <c r="C211" s="2">
        <v>0</v>
      </c>
      <c r="D211" s="2">
        <v>0</v>
      </c>
      <c r="E211" s="2">
        <v>0</v>
      </c>
      <c r="F211" s="2" t="s">
        <v>892</v>
      </c>
      <c r="G211" s="2">
        <v>0</v>
      </c>
      <c r="H211" s="2">
        <v>0</v>
      </c>
      <c r="I211" s="2">
        <v>0</v>
      </c>
      <c r="J211" s="2">
        <v>0</v>
      </c>
    </row>
    <row r="212" spans="1:10" x14ac:dyDescent="0.6">
      <c r="A212" s="2" t="s">
        <v>952</v>
      </c>
      <c r="B212" s="2">
        <v>0</v>
      </c>
      <c r="C212" s="2">
        <v>0</v>
      </c>
      <c r="D212" s="2">
        <v>0</v>
      </c>
      <c r="E212" s="2">
        <v>0</v>
      </c>
      <c r="F212" s="2">
        <v>96</v>
      </c>
      <c r="G212" s="2">
        <v>0</v>
      </c>
      <c r="H212" s="2">
        <v>0</v>
      </c>
      <c r="I212" s="2">
        <v>0</v>
      </c>
      <c r="J212" s="2">
        <v>0</v>
      </c>
    </row>
    <row r="213" spans="1:10" x14ac:dyDescent="0.6">
      <c r="A213" s="2" t="s">
        <v>953</v>
      </c>
      <c r="B213" s="2">
        <v>0</v>
      </c>
      <c r="C213" s="2">
        <v>0</v>
      </c>
      <c r="D213" s="2">
        <v>0</v>
      </c>
      <c r="E213" s="2">
        <v>0</v>
      </c>
      <c r="F213" s="2">
        <v>96</v>
      </c>
      <c r="G213" s="2">
        <v>0</v>
      </c>
      <c r="H213" s="2">
        <v>0</v>
      </c>
      <c r="I213" s="2">
        <v>0</v>
      </c>
      <c r="J213" s="2">
        <v>0</v>
      </c>
    </row>
    <row r="214" spans="1:10" x14ac:dyDescent="0.6">
      <c r="A214" s="2" t="s">
        <v>954</v>
      </c>
      <c r="B214" s="2">
        <v>0</v>
      </c>
      <c r="C214" s="2">
        <v>0</v>
      </c>
      <c r="D214" s="2">
        <v>0</v>
      </c>
      <c r="E214" s="2">
        <v>0</v>
      </c>
      <c r="F214" s="2">
        <v>286</v>
      </c>
      <c r="G214" s="2">
        <v>0</v>
      </c>
      <c r="H214" s="2">
        <v>0</v>
      </c>
      <c r="I214" s="2">
        <v>0</v>
      </c>
      <c r="J214" s="2">
        <v>0</v>
      </c>
    </row>
    <row r="215" spans="1:10" x14ac:dyDescent="0.6">
      <c r="A215" s="2" t="s">
        <v>955</v>
      </c>
      <c r="B215" s="2">
        <v>0</v>
      </c>
      <c r="C215" s="2">
        <v>0</v>
      </c>
      <c r="D215" s="2">
        <v>0</v>
      </c>
      <c r="E215" s="2">
        <v>0</v>
      </c>
      <c r="F215" s="2">
        <v>10</v>
      </c>
      <c r="G215" s="2">
        <v>0</v>
      </c>
      <c r="H215" s="2">
        <v>0</v>
      </c>
      <c r="I215" s="2">
        <v>0</v>
      </c>
      <c r="J215" s="2">
        <v>0</v>
      </c>
    </row>
    <row r="216" spans="1:10" x14ac:dyDescent="0.6">
      <c r="A216" s="2" t="s">
        <v>956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4</v>
      </c>
      <c r="J216" s="2">
        <v>0</v>
      </c>
    </row>
    <row r="217" spans="1:10" x14ac:dyDescent="0.6">
      <c r="A217" s="2" t="s">
        <v>957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 t="s">
        <v>638</v>
      </c>
      <c r="J217" s="2">
        <v>0</v>
      </c>
    </row>
    <row r="218" spans="1:10" x14ac:dyDescent="0.6">
      <c r="A218" s="2" t="s">
        <v>958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30</v>
      </c>
      <c r="J218" s="2">
        <v>0</v>
      </c>
    </row>
    <row r="219" spans="1:10" x14ac:dyDescent="0.6">
      <c r="A219" s="2" t="s">
        <v>959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 t="s">
        <v>875</v>
      </c>
      <c r="J219" s="2">
        <v>0</v>
      </c>
    </row>
    <row r="220" spans="1:10" x14ac:dyDescent="0.6">
      <c r="A220" s="2" t="s">
        <v>960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122.5</v>
      </c>
      <c r="J220" s="2">
        <v>0</v>
      </c>
    </row>
    <row r="221" spans="1:10" x14ac:dyDescent="0.6">
      <c r="A221" s="2" t="s">
        <v>961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122.5</v>
      </c>
      <c r="J221" s="2">
        <v>0</v>
      </c>
    </row>
    <row r="222" spans="1:10" x14ac:dyDescent="0.6">
      <c r="A222" s="2" t="s">
        <v>962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340</v>
      </c>
      <c r="J222" s="2">
        <v>0</v>
      </c>
    </row>
    <row r="223" spans="1:10" x14ac:dyDescent="0.6">
      <c r="A223" s="2" t="s">
        <v>963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330</v>
      </c>
      <c r="J223" s="2">
        <v>0</v>
      </c>
    </row>
    <row r="224" spans="1:10" x14ac:dyDescent="0.6">
      <c r="A224" s="2" t="s">
        <v>964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4</v>
      </c>
      <c r="J224" s="2">
        <v>0</v>
      </c>
    </row>
    <row r="225" spans="1:10" x14ac:dyDescent="0.6">
      <c r="A225" s="2" t="s">
        <v>965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 t="s">
        <v>638</v>
      </c>
      <c r="J225" s="2">
        <v>0</v>
      </c>
    </row>
    <row r="226" spans="1:10" x14ac:dyDescent="0.6">
      <c r="A226" s="2" t="s">
        <v>966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30</v>
      </c>
      <c r="J226" s="2">
        <v>0</v>
      </c>
    </row>
    <row r="227" spans="1:10" x14ac:dyDescent="0.6">
      <c r="A227" s="2" t="s">
        <v>967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 t="s">
        <v>875</v>
      </c>
      <c r="J227" s="2">
        <v>0</v>
      </c>
    </row>
    <row r="228" spans="1:10" x14ac:dyDescent="0.6">
      <c r="A228" s="2" t="s">
        <v>968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86.5</v>
      </c>
      <c r="J228" s="2">
        <v>0</v>
      </c>
    </row>
    <row r="229" spans="1:10" x14ac:dyDescent="0.6">
      <c r="A229" s="2" t="s">
        <v>969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86.5</v>
      </c>
      <c r="J229" s="2">
        <v>0</v>
      </c>
    </row>
    <row r="230" spans="1:10" x14ac:dyDescent="0.6">
      <c r="A230" s="2" t="s">
        <v>970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303</v>
      </c>
      <c r="J230" s="2">
        <v>0</v>
      </c>
    </row>
    <row r="231" spans="1:10" x14ac:dyDescent="0.6">
      <c r="A231" s="2" t="s">
        <v>971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4</v>
      </c>
    </row>
    <row r="232" spans="1:10" x14ac:dyDescent="0.6">
      <c r="A232" s="2" t="s">
        <v>972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 t="s">
        <v>638</v>
      </c>
    </row>
    <row r="233" spans="1:10" x14ac:dyDescent="0.6">
      <c r="A233" s="2" t="s">
        <v>973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30</v>
      </c>
    </row>
    <row r="234" spans="1:10" x14ac:dyDescent="0.6">
      <c r="A234" s="2" t="s">
        <v>974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122.5</v>
      </c>
    </row>
    <row r="235" spans="1:10" x14ac:dyDescent="0.6">
      <c r="A235" s="2" t="s">
        <v>975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122.5</v>
      </c>
    </row>
    <row r="236" spans="1:10" x14ac:dyDescent="0.6">
      <c r="A236" s="2" t="s">
        <v>976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340</v>
      </c>
    </row>
    <row r="237" spans="1:10" x14ac:dyDescent="0.6">
      <c r="A237" s="2" t="s">
        <v>977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350</v>
      </c>
    </row>
    <row r="238" spans="1:10" x14ac:dyDescent="0.6">
      <c r="A238" s="2" t="s">
        <v>978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4</v>
      </c>
    </row>
    <row r="239" spans="1:10" x14ac:dyDescent="0.6">
      <c r="A239" s="2" t="s">
        <v>979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 t="s">
        <v>980</v>
      </c>
    </row>
    <row r="240" spans="1:10" x14ac:dyDescent="0.6">
      <c r="A240" s="2" t="s">
        <v>981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30</v>
      </c>
    </row>
    <row r="241" spans="1:10" x14ac:dyDescent="0.6">
      <c r="A241" s="2" t="s">
        <v>982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115.5</v>
      </c>
    </row>
    <row r="242" spans="1:10" x14ac:dyDescent="0.6">
      <c r="A242" s="2" t="s">
        <v>983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115.5</v>
      </c>
    </row>
    <row r="243" spans="1:10" x14ac:dyDescent="0.6">
      <c r="A243" s="2" t="s">
        <v>984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381</v>
      </c>
    </row>
    <row r="244" spans="1:10" x14ac:dyDescent="0.6">
      <c r="A244" s="2" t="s">
        <v>985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330</v>
      </c>
    </row>
    <row r="245" spans="1:10" x14ac:dyDescent="0.6">
      <c r="A245" s="2" t="s">
        <v>986</v>
      </c>
      <c r="B245" s="2" t="s">
        <v>804</v>
      </c>
      <c r="C245" s="2" t="s">
        <v>804</v>
      </c>
      <c r="D245" s="2" t="s">
        <v>804</v>
      </c>
      <c r="E245" s="2" t="s">
        <v>804</v>
      </c>
      <c r="F245" s="2" t="s">
        <v>804</v>
      </c>
      <c r="G245" s="2">
        <v>0</v>
      </c>
      <c r="H245" s="2">
        <v>0</v>
      </c>
      <c r="I245" s="2">
        <v>0</v>
      </c>
      <c r="J245" s="2" t="s">
        <v>804</v>
      </c>
    </row>
    <row r="246" spans="1:10" x14ac:dyDescent="0.6">
      <c r="A246" s="2" t="s">
        <v>987</v>
      </c>
      <c r="B246" s="2">
        <v>15</v>
      </c>
      <c r="C246" s="2">
        <v>15</v>
      </c>
      <c r="D246" s="2">
        <v>15</v>
      </c>
      <c r="E246" s="2">
        <v>15</v>
      </c>
      <c r="F246" s="2">
        <v>15</v>
      </c>
      <c r="G246" s="2">
        <v>0</v>
      </c>
      <c r="H246" s="2">
        <v>0</v>
      </c>
      <c r="I246" s="2">
        <v>0</v>
      </c>
      <c r="J246" s="2">
        <v>15</v>
      </c>
    </row>
    <row r="247" spans="1:10" x14ac:dyDescent="0.6">
      <c r="A247" s="2" t="s">
        <v>988</v>
      </c>
      <c r="B247" s="2">
        <v>700</v>
      </c>
      <c r="C247" s="2">
        <v>696</v>
      </c>
      <c r="D247" s="2">
        <v>776</v>
      </c>
      <c r="E247" s="2">
        <v>805</v>
      </c>
      <c r="F247" s="2">
        <v>840</v>
      </c>
      <c r="G247" s="2">
        <v>0</v>
      </c>
      <c r="H247" s="2">
        <v>0</v>
      </c>
      <c r="I247" s="2">
        <v>0</v>
      </c>
      <c r="J247" s="2">
        <v>1771</v>
      </c>
    </row>
    <row r="248" spans="1:10" x14ac:dyDescent="0.6">
      <c r="A248" s="2" t="s">
        <v>989</v>
      </c>
      <c r="B248" s="2">
        <v>120</v>
      </c>
      <c r="C248" s="2">
        <v>120</v>
      </c>
      <c r="D248" s="2">
        <v>120</v>
      </c>
      <c r="E248" s="2">
        <v>120</v>
      </c>
      <c r="F248" s="2">
        <v>120</v>
      </c>
      <c r="G248" s="2">
        <v>0</v>
      </c>
      <c r="H248" s="2">
        <v>0</v>
      </c>
      <c r="I248" s="2">
        <v>0</v>
      </c>
      <c r="J248" s="2">
        <v>120</v>
      </c>
    </row>
    <row r="249" spans="1:10" x14ac:dyDescent="0.6">
      <c r="A249" s="2" t="s">
        <v>990</v>
      </c>
      <c r="B249" s="2">
        <v>523</v>
      </c>
      <c r="C249" s="2">
        <v>560</v>
      </c>
      <c r="D249" s="2">
        <v>607</v>
      </c>
      <c r="E249" s="2">
        <v>663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</row>
    <row r="250" spans="1:10" x14ac:dyDescent="0.6">
      <c r="A250" s="2" t="s">
        <v>991</v>
      </c>
      <c r="B250" s="2">
        <v>250</v>
      </c>
      <c r="C250" s="2">
        <v>290</v>
      </c>
      <c r="D250" s="2">
        <v>305</v>
      </c>
      <c r="E250" s="2">
        <v>330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</row>
    <row r="251" spans="1:10" x14ac:dyDescent="0.6">
      <c r="A251" s="2" t="s">
        <v>992</v>
      </c>
      <c r="B251" s="2">
        <v>35</v>
      </c>
      <c r="C251" s="2">
        <v>35</v>
      </c>
      <c r="D251" s="2">
        <v>35</v>
      </c>
      <c r="E251" s="2">
        <v>35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</row>
    <row r="252" spans="1:10" x14ac:dyDescent="0.6">
      <c r="A252" s="2" t="s">
        <v>993</v>
      </c>
      <c r="B252" s="2">
        <v>3</v>
      </c>
      <c r="C252" s="2">
        <v>3</v>
      </c>
      <c r="D252" s="2">
        <v>3</v>
      </c>
      <c r="E252" s="2">
        <v>3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</row>
    <row r="253" spans="1:10" x14ac:dyDescent="0.6">
      <c r="A253" s="2" t="s">
        <v>994</v>
      </c>
      <c r="B253" s="2" t="s">
        <v>638</v>
      </c>
      <c r="C253" s="2" t="s">
        <v>638</v>
      </c>
      <c r="D253" s="2" t="s">
        <v>638</v>
      </c>
      <c r="E253" s="2" t="s">
        <v>638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</row>
    <row r="254" spans="1:10" x14ac:dyDescent="0.6">
      <c r="A254" s="2" t="s">
        <v>995</v>
      </c>
      <c r="B254" s="2">
        <v>14</v>
      </c>
      <c r="C254" s="2">
        <v>14</v>
      </c>
      <c r="D254" s="2">
        <v>16</v>
      </c>
      <c r="E254" s="2">
        <v>12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</row>
    <row r="255" spans="1:10" x14ac:dyDescent="0.6">
      <c r="A255" s="2" t="s">
        <v>996</v>
      </c>
      <c r="B255" s="2">
        <v>14</v>
      </c>
      <c r="C255" s="2">
        <v>19</v>
      </c>
      <c r="D255" s="2">
        <v>22</v>
      </c>
      <c r="E255" s="2">
        <v>22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</row>
    <row r="256" spans="1:10" x14ac:dyDescent="0.6">
      <c r="A256" s="2" t="s">
        <v>997</v>
      </c>
      <c r="B256" s="2">
        <v>70</v>
      </c>
      <c r="C256" s="2">
        <v>100</v>
      </c>
      <c r="D256" s="2">
        <v>120</v>
      </c>
      <c r="E256" s="2">
        <v>375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</row>
    <row r="257" spans="1:10" x14ac:dyDescent="0.6">
      <c r="A257" s="2" t="s">
        <v>998</v>
      </c>
      <c r="B257" s="2">
        <v>100</v>
      </c>
      <c r="C257" s="2">
        <v>100</v>
      </c>
      <c r="D257" s="2">
        <v>100</v>
      </c>
      <c r="E257" s="2">
        <v>100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</row>
    <row r="258" spans="1:10" x14ac:dyDescent="0.6">
      <c r="A258" s="2" t="s">
        <v>999</v>
      </c>
      <c r="B258" s="2">
        <v>100</v>
      </c>
      <c r="C258" s="2">
        <v>100</v>
      </c>
      <c r="D258" s="2">
        <v>100</v>
      </c>
      <c r="E258" s="2">
        <v>100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</row>
    <row r="259" spans="1:10" x14ac:dyDescent="0.6">
      <c r="A259" s="2" t="s">
        <v>1000</v>
      </c>
      <c r="B259" s="2">
        <v>400</v>
      </c>
      <c r="C259" s="2">
        <v>420</v>
      </c>
      <c r="D259" s="2">
        <v>480</v>
      </c>
      <c r="E259" s="2">
        <v>510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</row>
    <row r="260" spans="1:10" x14ac:dyDescent="0.6">
      <c r="A260" s="2" t="s">
        <v>1001</v>
      </c>
      <c r="B260" s="2">
        <v>5</v>
      </c>
      <c r="C260" s="2">
        <v>5</v>
      </c>
      <c r="D260" s="2">
        <v>5</v>
      </c>
      <c r="E260" s="2">
        <v>5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</row>
    <row r="261" spans="1:10" x14ac:dyDescent="0.6">
      <c r="A261" s="2" t="s">
        <v>1002</v>
      </c>
      <c r="B261" s="2" t="s">
        <v>638</v>
      </c>
      <c r="C261" s="2" t="s">
        <v>638</v>
      </c>
      <c r="D261" s="2" t="s">
        <v>638</v>
      </c>
      <c r="E261" s="2" t="s">
        <v>638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</row>
    <row r="262" spans="1:10" x14ac:dyDescent="0.6">
      <c r="A262" s="2" t="s">
        <v>1003</v>
      </c>
      <c r="B262" s="2">
        <v>16</v>
      </c>
      <c r="C262" s="2">
        <v>16</v>
      </c>
      <c r="D262" s="2">
        <v>16</v>
      </c>
      <c r="E262" s="2">
        <v>16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</row>
    <row r="263" spans="1:10" x14ac:dyDescent="0.6">
      <c r="A263" s="2" t="s">
        <v>1004</v>
      </c>
      <c r="B263" s="2">
        <v>235</v>
      </c>
      <c r="C263" s="2">
        <v>235</v>
      </c>
      <c r="D263" s="2">
        <v>235</v>
      </c>
      <c r="E263" s="2">
        <v>235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</row>
    <row r="264" spans="1:10" x14ac:dyDescent="0.6">
      <c r="A264" s="2" t="s">
        <v>955</v>
      </c>
      <c r="B264" s="2">
        <v>10</v>
      </c>
      <c r="C264" s="2">
        <v>10</v>
      </c>
      <c r="D264" s="2">
        <v>10</v>
      </c>
      <c r="E264" s="2">
        <v>10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</row>
    <row r="265" spans="1:10" x14ac:dyDescent="0.6">
      <c r="A265" s="2" t="s">
        <v>1005</v>
      </c>
      <c r="B265" s="2">
        <v>85</v>
      </c>
      <c r="C265" s="2">
        <v>85</v>
      </c>
      <c r="D265" s="2">
        <v>85</v>
      </c>
      <c r="E265" s="2">
        <v>85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</row>
    <row r="266" spans="1:10" x14ac:dyDescent="0.6">
      <c r="A266" s="2" t="s">
        <v>1006</v>
      </c>
      <c r="B266" s="2">
        <v>65</v>
      </c>
      <c r="C266" s="2">
        <v>65</v>
      </c>
      <c r="D266" s="2">
        <v>65</v>
      </c>
      <c r="E266" s="2">
        <v>65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</row>
    <row r="267" spans="1:10" x14ac:dyDescent="0.6">
      <c r="A267" s="2" t="s">
        <v>1007</v>
      </c>
      <c r="B267" s="2">
        <v>105</v>
      </c>
      <c r="C267" s="2">
        <v>105</v>
      </c>
      <c r="D267" s="2">
        <v>105</v>
      </c>
      <c r="E267" s="2">
        <v>105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</row>
    <row r="268" spans="1:10" x14ac:dyDescent="0.6">
      <c r="A268" s="2" t="s">
        <v>1008</v>
      </c>
      <c r="B268" s="2">
        <v>20</v>
      </c>
      <c r="C268" s="2">
        <v>20</v>
      </c>
      <c r="D268" s="2">
        <v>20</v>
      </c>
      <c r="E268" s="2">
        <v>20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</row>
    <row r="269" spans="1:10" x14ac:dyDescent="0.6">
      <c r="A269" s="2" t="s">
        <v>1009</v>
      </c>
      <c r="B269" s="2">
        <v>310</v>
      </c>
      <c r="C269" s="2">
        <v>310</v>
      </c>
      <c r="D269" s="2">
        <v>310</v>
      </c>
      <c r="E269" s="2">
        <v>310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</row>
    <row r="270" spans="1:10" x14ac:dyDescent="0.6">
      <c r="A270" s="2" t="s">
        <v>1010</v>
      </c>
      <c r="B270" s="2">
        <v>37</v>
      </c>
      <c r="C270" s="2">
        <v>37</v>
      </c>
      <c r="D270" s="2">
        <v>37</v>
      </c>
      <c r="E270" s="2">
        <v>37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</row>
    <row r="271" spans="1:10" x14ac:dyDescent="0.6">
      <c r="A271" s="2" t="s">
        <v>1011</v>
      </c>
      <c r="B271" s="2" t="s">
        <v>804</v>
      </c>
      <c r="C271" s="2" t="s">
        <v>804</v>
      </c>
      <c r="D271" s="2" t="s">
        <v>804</v>
      </c>
      <c r="E271" s="2" t="s">
        <v>804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</row>
    <row r="272" spans="1:10" x14ac:dyDescent="0.6">
      <c r="A272" s="2" t="s">
        <v>1012</v>
      </c>
      <c r="B272" s="2">
        <v>10</v>
      </c>
      <c r="C272" s="2">
        <v>10</v>
      </c>
      <c r="D272" s="2">
        <v>10</v>
      </c>
      <c r="E272" s="2">
        <v>10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</row>
    <row r="273" spans="1:10" x14ac:dyDescent="0.6">
      <c r="A273" s="2" t="s">
        <v>1013</v>
      </c>
      <c r="B273" s="2" t="s">
        <v>804</v>
      </c>
      <c r="C273" s="2" t="s">
        <v>804</v>
      </c>
      <c r="D273" s="2" t="s">
        <v>804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</row>
    <row r="274" spans="1:10" x14ac:dyDescent="0.6">
      <c r="A274" s="2" t="s">
        <v>1014</v>
      </c>
      <c r="B274" s="2">
        <v>8</v>
      </c>
      <c r="C274" s="2">
        <v>8</v>
      </c>
      <c r="D274" s="2">
        <v>8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</row>
    <row r="275" spans="1:10" x14ac:dyDescent="0.6">
      <c r="A275" s="2" t="s">
        <v>1015</v>
      </c>
      <c r="B275" s="2">
        <v>62</v>
      </c>
      <c r="C275" s="2">
        <v>55</v>
      </c>
      <c r="D275" s="2">
        <v>52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</row>
    <row r="276" spans="1:10" x14ac:dyDescent="0.6">
      <c r="A276" s="2" t="s">
        <v>1016</v>
      </c>
      <c r="B276" s="2">
        <v>240</v>
      </c>
      <c r="C276" s="2">
        <v>240</v>
      </c>
      <c r="D276" s="2">
        <v>290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</row>
    <row r="277" spans="1:10" x14ac:dyDescent="0.6">
      <c r="A277" s="2" t="s">
        <v>1017</v>
      </c>
      <c r="B277" s="2">
        <v>0</v>
      </c>
      <c r="C277" s="2">
        <v>560</v>
      </c>
      <c r="D277" s="2">
        <v>607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</row>
    <row r="278" spans="1:10" x14ac:dyDescent="0.6">
      <c r="A278" s="2" t="s">
        <v>1018</v>
      </c>
      <c r="B278" s="2">
        <v>0</v>
      </c>
      <c r="C278" s="2">
        <v>290</v>
      </c>
      <c r="D278" s="2">
        <v>305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</row>
    <row r="279" spans="1:10" x14ac:dyDescent="0.6">
      <c r="A279" s="2" t="s">
        <v>1019</v>
      </c>
      <c r="B279" s="2">
        <v>0</v>
      </c>
      <c r="C279" s="2">
        <v>35</v>
      </c>
      <c r="D279" s="2">
        <v>35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</row>
    <row r="280" spans="1:10" x14ac:dyDescent="0.6">
      <c r="A280" s="2" t="s">
        <v>1020</v>
      </c>
      <c r="B280" s="2">
        <v>50</v>
      </c>
      <c r="C280" s="2">
        <v>60</v>
      </c>
      <c r="D280" s="2">
        <v>60</v>
      </c>
      <c r="E280" s="2">
        <v>80</v>
      </c>
      <c r="F280" s="2">
        <v>75</v>
      </c>
      <c r="G280" s="2">
        <v>80</v>
      </c>
      <c r="H280" s="2">
        <v>85</v>
      </c>
      <c r="I280" s="2">
        <v>85</v>
      </c>
      <c r="J280" s="2">
        <v>85</v>
      </c>
    </row>
    <row r="281" spans="1:10" x14ac:dyDescent="0.6">
      <c r="A281" s="2" t="s">
        <v>1021</v>
      </c>
      <c r="B281" s="2">
        <v>100</v>
      </c>
      <c r="C281" s="2">
        <v>100</v>
      </c>
      <c r="D281" s="2">
        <v>100</v>
      </c>
      <c r="E281" s="2">
        <v>100</v>
      </c>
      <c r="F281" s="2">
        <v>125</v>
      </c>
      <c r="G281" s="2">
        <v>125</v>
      </c>
      <c r="H281" s="2">
        <v>160</v>
      </c>
      <c r="I281" s="2">
        <v>160</v>
      </c>
      <c r="J281" s="2">
        <v>160</v>
      </c>
    </row>
    <row r="282" spans="1:10" x14ac:dyDescent="0.6">
      <c r="A282" s="2" t="s">
        <v>1022</v>
      </c>
      <c r="B282" s="2">
        <v>100</v>
      </c>
      <c r="C282" s="2">
        <v>100</v>
      </c>
      <c r="D282" s="2">
        <v>100</v>
      </c>
      <c r="E282" s="2">
        <v>100</v>
      </c>
      <c r="F282" s="2">
        <v>125</v>
      </c>
      <c r="G282" s="2">
        <v>125</v>
      </c>
      <c r="H282" s="2">
        <v>125</v>
      </c>
      <c r="I282" s="2">
        <v>125</v>
      </c>
      <c r="J282" s="2">
        <v>125</v>
      </c>
    </row>
    <row r="283" spans="1:10" x14ac:dyDescent="0.6">
      <c r="A283" s="2" t="s">
        <v>1023</v>
      </c>
      <c r="B283" s="2">
        <v>50</v>
      </c>
      <c r="C283" s="2">
        <v>60</v>
      </c>
      <c r="D283" s="2">
        <v>60</v>
      </c>
      <c r="E283" s="2">
        <v>80</v>
      </c>
      <c r="F283" s="2">
        <v>75</v>
      </c>
      <c r="G283" s="2">
        <v>80</v>
      </c>
      <c r="H283" s="2">
        <v>85</v>
      </c>
      <c r="I283" s="2">
        <v>85</v>
      </c>
      <c r="J283" s="2">
        <v>85</v>
      </c>
    </row>
    <row r="284" spans="1:10" x14ac:dyDescent="0.6">
      <c r="A284" s="2" t="s">
        <v>1024</v>
      </c>
      <c r="B284" s="2">
        <v>81</v>
      </c>
      <c r="C284" s="2">
        <v>81</v>
      </c>
      <c r="D284" s="2">
        <v>81</v>
      </c>
      <c r="E284" s="2">
        <v>80</v>
      </c>
      <c r="F284" s="2">
        <v>110</v>
      </c>
      <c r="G284" s="2">
        <v>120</v>
      </c>
      <c r="H284" s="2">
        <v>130</v>
      </c>
      <c r="I284" s="2">
        <v>131</v>
      </c>
      <c r="J284" s="2">
        <v>130</v>
      </c>
    </row>
    <row r="285" spans="1:10" x14ac:dyDescent="0.6">
      <c r="A285" s="2" t="s">
        <v>1025</v>
      </c>
      <c r="B285" s="2">
        <v>60</v>
      </c>
      <c r="C285" s="2">
        <v>60</v>
      </c>
      <c r="D285" s="2">
        <v>60</v>
      </c>
      <c r="E285" s="2">
        <v>90</v>
      </c>
      <c r="F285" s="2">
        <v>110</v>
      </c>
      <c r="G285" s="2">
        <v>120</v>
      </c>
      <c r="H285" s="2">
        <v>130</v>
      </c>
      <c r="I285" s="2">
        <v>100</v>
      </c>
      <c r="J285" s="2">
        <v>100</v>
      </c>
    </row>
    <row r="286" spans="1:10" x14ac:dyDescent="0.6">
      <c r="A286" s="2" t="s">
        <v>1026</v>
      </c>
      <c r="B286" s="2">
        <v>61</v>
      </c>
      <c r="C286" s="2">
        <v>61</v>
      </c>
      <c r="D286" s="2">
        <v>60</v>
      </c>
      <c r="E286" s="2">
        <v>90</v>
      </c>
      <c r="F286" s="2">
        <v>140</v>
      </c>
      <c r="G286" s="2">
        <v>120</v>
      </c>
      <c r="H286" s="2">
        <v>125</v>
      </c>
      <c r="I286" s="2">
        <v>130</v>
      </c>
      <c r="J286" s="2">
        <v>140</v>
      </c>
    </row>
    <row r="287" spans="1:10" x14ac:dyDescent="0.6">
      <c r="A287" s="2" t="s">
        <v>1027</v>
      </c>
      <c r="B287" s="2">
        <v>60</v>
      </c>
      <c r="C287" s="2">
        <v>60</v>
      </c>
      <c r="D287" s="2">
        <v>60</v>
      </c>
      <c r="E287" s="2">
        <v>90</v>
      </c>
      <c r="F287" s="2">
        <v>100</v>
      </c>
      <c r="G287" s="2">
        <v>120</v>
      </c>
      <c r="H287" s="2">
        <v>120</v>
      </c>
      <c r="I287" s="2">
        <v>130</v>
      </c>
      <c r="J287" s="2">
        <v>140</v>
      </c>
    </row>
    <row r="288" spans="1:10" x14ac:dyDescent="0.6">
      <c r="A288" s="2" t="s">
        <v>1028</v>
      </c>
      <c r="B288" s="2">
        <v>1</v>
      </c>
      <c r="C288" s="2">
        <v>4</v>
      </c>
      <c r="D288" s="2">
        <v>4</v>
      </c>
      <c r="E288" s="2">
        <v>4</v>
      </c>
      <c r="F288" s="2">
        <v>4</v>
      </c>
      <c r="G288" s="2">
        <v>4</v>
      </c>
      <c r="H288" s="2">
        <v>4</v>
      </c>
      <c r="I288" s="2">
        <v>4</v>
      </c>
      <c r="J288" s="2">
        <v>4</v>
      </c>
    </row>
    <row r="289" spans="1:10" x14ac:dyDescent="0.6">
      <c r="A289" s="2" t="s">
        <v>1029</v>
      </c>
      <c r="B289" s="2">
        <v>40</v>
      </c>
      <c r="C289" s="2">
        <v>50</v>
      </c>
      <c r="D289" s="2">
        <v>50</v>
      </c>
      <c r="E289" s="2">
        <v>50</v>
      </c>
      <c r="F289" s="2">
        <v>50</v>
      </c>
      <c r="G289" s="2">
        <v>60</v>
      </c>
      <c r="H289" s="2">
        <v>75</v>
      </c>
      <c r="I289" s="2">
        <v>75</v>
      </c>
      <c r="J289" s="2">
        <v>75</v>
      </c>
    </row>
    <row r="290" spans="1:10" x14ac:dyDescent="0.6">
      <c r="A290" s="2" t="s">
        <v>1030</v>
      </c>
      <c r="B290" s="2">
        <v>3</v>
      </c>
      <c r="C290" s="2">
        <v>4</v>
      </c>
      <c r="D290" s="2">
        <v>4</v>
      </c>
      <c r="E290" s="2">
        <v>4</v>
      </c>
      <c r="F290" s="2">
        <v>4</v>
      </c>
      <c r="G290" s="2">
        <v>4</v>
      </c>
      <c r="H290" s="2">
        <v>4</v>
      </c>
      <c r="I290" s="2">
        <v>4</v>
      </c>
      <c r="J290" s="2">
        <v>4</v>
      </c>
    </row>
    <row r="291" spans="1:10" x14ac:dyDescent="0.6">
      <c r="A291" s="2" t="s">
        <v>1031</v>
      </c>
      <c r="B291" s="2">
        <v>50</v>
      </c>
      <c r="C291" s="2">
        <v>50</v>
      </c>
      <c r="D291" s="2">
        <v>50</v>
      </c>
      <c r="E291" s="2">
        <v>50</v>
      </c>
      <c r="F291" s="2">
        <v>50</v>
      </c>
      <c r="G291" s="2">
        <v>60</v>
      </c>
      <c r="H291" s="2">
        <v>75</v>
      </c>
      <c r="I291" s="2">
        <v>75</v>
      </c>
      <c r="J291" s="2">
        <v>75</v>
      </c>
    </row>
    <row r="292" spans="1:10" x14ac:dyDescent="0.6">
      <c r="A292" s="2" t="s">
        <v>1032</v>
      </c>
      <c r="B292" s="2">
        <v>123</v>
      </c>
      <c r="C292" s="2">
        <v>110</v>
      </c>
      <c r="D292" s="2">
        <v>123</v>
      </c>
      <c r="E292" s="2">
        <v>120</v>
      </c>
      <c r="F292" s="2">
        <v>125</v>
      </c>
      <c r="G292" s="2">
        <v>125</v>
      </c>
      <c r="H292" s="2">
        <v>125</v>
      </c>
      <c r="I292" s="2">
        <v>125</v>
      </c>
      <c r="J292" s="2">
        <v>125</v>
      </c>
    </row>
    <row r="293" spans="1:10" x14ac:dyDescent="0.6">
      <c r="A293" s="2" t="s">
        <v>1033</v>
      </c>
      <c r="B293" s="2">
        <v>130</v>
      </c>
      <c r="C293" s="2">
        <v>130</v>
      </c>
      <c r="D293" s="2">
        <v>130</v>
      </c>
      <c r="E293" s="2">
        <v>130</v>
      </c>
      <c r="F293" s="2">
        <v>130</v>
      </c>
      <c r="G293" s="2">
        <v>130</v>
      </c>
      <c r="H293" s="2">
        <v>130</v>
      </c>
      <c r="I293" s="2">
        <v>130</v>
      </c>
      <c r="J293" s="2">
        <v>130</v>
      </c>
    </row>
    <row r="294" spans="1:10" x14ac:dyDescent="0.6">
      <c r="A294" s="2" t="s">
        <v>1034</v>
      </c>
      <c r="B294" s="2">
        <v>123</v>
      </c>
      <c r="C294" s="2">
        <v>110</v>
      </c>
      <c r="D294" s="2">
        <v>123</v>
      </c>
      <c r="E294" s="2">
        <v>90</v>
      </c>
      <c r="F294" s="2">
        <v>95</v>
      </c>
      <c r="G294" s="2">
        <v>95</v>
      </c>
      <c r="H294" s="2">
        <v>95</v>
      </c>
      <c r="I294" s="2">
        <v>95</v>
      </c>
      <c r="J294" s="2">
        <v>95</v>
      </c>
    </row>
    <row r="295" spans="1:10" x14ac:dyDescent="0.6">
      <c r="A295" s="2" t="s">
        <v>1035</v>
      </c>
      <c r="B295" s="2">
        <v>110</v>
      </c>
      <c r="C295" s="2">
        <v>110</v>
      </c>
      <c r="D295" s="2">
        <v>110</v>
      </c>
      <c r="E295" s="2">
        <v>110</v>
      </c>
      <c r="F295" s="2">
        <v>110</v>
      </c>
      <c r="G295" s="2">
        <v>110</v>
      </c>
      <c r="H295" s="2">
        <v>110</v>
      </c>
      <c r="I295" s="2">
        <v>110</v>
      </c>
      <c r="J295" s="2">
        <v>110</v>
      </c>
    </row>
    <row r="296" spans="1:10" x14ac:dyDescent="0.6">
      <c r="A296" s="2" t="s">
        <v>1036</v>
      </c>
      <c r="B296" s="2">
        <v>110</v>
      </c>
      <c r="C296" s="2">
        <v>110</v>
      </c>
      <c r="D296" s="2">
        <v>110</v>
      </c>
      <c r="E296" s="2">
        <v>100</v>
      </c>
      <c r="F296" s="2">
        <v>110</v>
      </c>
      <c r="G296" s="2">
        <v>110</v>
      </c>
      <c r="H296" s="2">
        <v>110</v>
      </c>
      <c r="I296" s="2">
        <v>110</v>
      </c>
      <c r="J296" s="2">
        <v>110</v>
      </c>
    </row>
    <row r="297" spans="1:10" x14ac:dyDescent="0.6">
      <c r="A297" s="2" t="s">
        <v>1037</v>
      </c>
      <c r="B297" s="2">
        <v>120</v>
      </c>
      <c r="C297" s="2">
        <v>120</v>
      </c>
      <c r="D297" s="2">
        <v>120</v>
      </c>
      <c r="E297" s="2">
        <v>120</v>
      </c>
      <c r="F297" s="2">
        <v>130</v>
      </c>
      <c r="G297" s="2">
        <v>120</v>
      </c>
      <c r="H297" s="2">
        <v>120</v>
      </c>
      <c r="I297" s="2">
        <v>130</v>
      </c>
      <c r="J297" s="2">
        <v>120</v>
      </c>
    </row>
    <row r="298" spans="1:10" x14ac:dyDescent="0.6">
      <c r="A298" s="2" t="s">
        <v>1038</v>
      </c>
      <c r="B298" s="2">
        <v>5</v>
      </c>
      <c r="C298" s="2">
        <v>5</v>
      </c>
      <c r="D298" s="2">
        <v>5</v>
      </c>
      <c r="E298" s="2">
        <v>5</v>
      </c>
      <c r="F298" s="2">
        <v>5</v>
      </c>
      <c r="G298" s="2">
        <v>5</v>
      </c>
      <c r="H298" s="2">
        <v>5</v>
      </c>
      <c r="I298" s="2">
        <v>5</v>
      </c>
      <c r="J298" s="2">
        <v>5</v>
      </c>
    </row>
    <row r="299" spans="1:10" x14ac:dyDescent="0.6">
      <c r="A299" s="2" t="s">
        <v>1039</v>
      </c>
      <c r="B299" s="2" t="s">
        <v>804</v>
      </c>
      <c r="C299" s="2" t="s">
        <v>804</v>
      </c>
      <c r="D299" s="2" t="s">
        <v>804</v>
      </c>
      <c r="E299" s="2" t="s">
        <v>804</v>
      </c>
      <c r="F299" s="2" t="s">
        <v>804</v>
      </c>
      <c r="G299" s="2" t="s">
        <v>804</v>
      </c>
      <c r="H299" s="2" t="s">
        <v>804</v>
      </c>
      <c r="I299" s="2" t="s">
        <v>804</v>
      </c>
      <c r="J299" s="2" t="s">
        <v>804</v>
      </c>
    </row>
    <row r="300" spans="1:10" x14ac:dyDescent="0.6">
      <c r="A300" s="2" t="s">
        <v>1040</v>
      </c>
      <c r="B300" s="2">
        <v>15</v>
      </c>
      <c r="C300" s="2">
        <v>10</v>
      </c>
      <c r="D300" s="2">
        <v>15</v>
      </c>
      <c r="E300" s="2">
        <v>15</v>
      </c>
      <c r="F300" s="2">
        <v>15</v>
      </c>
      <c r="G300" s="2">
        <v>15</v>
      </c>
      <c r="H300" s="2">
        <v>15</v>
      </c>
      <c r="I300" s="2">
        <v>15</v>
      </c>
      <c r="J300" s="2">
        <v>15</v>
      </c>
    </row>
    <row r="301" spans="1:10" x14ac:dyDescent="0.6">
      <c r="A301" s="2" t="s">
        <v>1041</v>
      </c>
      <c r="B301" s="2">
        <v>400</v>
      </c>
      <c r="C301" s="2">
        <v>400</v>
      </c>
      <c r="D301" s="2">
        <v>400</v>
      </c>
      <c r="E301" s="2">
        <v>335</v>
      </c>
      <c r="F301" s="2">
        <v>615</v>
      </c>
      <c r="G301" s="2">
        <v>615</v>
      </c>
      <c r="H301" s="2">
        <v>185</v>
      </c>
      <c r="I301" s="2">
        <v>335</v>
      </c>
      <c r="J301" s="2">
        <v>335</v>
      </c>
    </row>
    <row r="302" spans="1:10" x14ac:dyDescent="0.6">
      <c r="A302" s="2" t="s">
        <v>1042</v>
      </c>
      <c r="B302" s="2">
        <v>97</v>
      </c>
      <c r="C302" s="2">
        <v>97</v>
      </c>
      <c r="D302" s="2">
        <v>97</v>
      </c>
      <c r="E302" s="2">
        <v>100</v>
      </c>
      <c r="F302" s="2">
        <v>125</v>
      </c>
      <c r="G302" s="2">
        <v>150</v>
      </c>
      <c r="H302" s="2">
        <v>100</v>
      </c>
      <c r="I302" s="2">
        <v>100</v>
      </c>
      <c r="J302" s="2">
        <v>100</v>
      </c>
    </row>
    <row r="303" spans="1:10" x14ac:dyDescent="0.6">
      <c r="A303" s="2" t="s">
        <v>1043</v>
      </c>
      <c r="B303" s="2">
        <v>220</v>
      </c>
      <c r="C303" s="2">
        <v>220</v>
      </c>
      <c r="D303" s="2">
        <v>220</v>
      </c>
      <c r="E303" s="2">
        <v>150</v>
      </c>
      <c r="F303" s="2">
        <v>0</v>
      </c>
      <c r="G303" s="2">
        <v>0</v>
      </c>
      <c r="H303" s="2">
        <v>150</v>
      </c>
      <c r="I303" s="2">
        <v>150</v>
      </c>
      <c r="J303" s="2">
        <v>150</v>
      </c>
    </row>
    <row r="304" spans="1:10" x14ac:dyDescent="0.6">
      <c r="A304" s="2" t="s">
        <v>1044</v>
      </c>
      <c r="B304" s="2">
        <v>22</v>
      </c>
      <c r="C304" s="2">
        <v>22</v>
      </c>
      <c r="D304" s="2">
        <v>22</v>
      </c>
      <c r="E304" s="2">
        <v>22</v>
      </c>
      <c r="F304" s="2">
        <v>22</v>
      </c>
      <c r="G304" s="2">
        <v>20</v>
      </c>
      <c r="H304" s="2">
        <v>22</v>
      </c>
      <c r="I304" s="2">
        <v>20</v>
      </c>
      <c r="J304" s="2">
        <v>20</v>
      </c>
    </row>
    <row r="305" spans="1:10" x14ac:dyDescent="0.6">
      <c r="A305" s="2" t="s">
        <v>1045</v>
      </c>
      <c r="B305" s="2">
        <v>0</v>
      </c>
      <c r="C305" s="2">
        <v>0</v>
      </c>
      <c r="D305" s="2">
        <v>0</v>
      </c>
      <c r="E305" s="2">
        <v>80</v>
      </c>
      <c r="F305" s="2">
        <v>80</v>
      </c>
      <c r="G305" s="2">
        <v>80</v>
      </c>
      <c r="H305" s="2">
        <v>78</v>
      </c>
      <c r="I305" s="2">
        <v>80</v>
      </c>
      <c r="J305" s="2">
        <v>80</v>
      </c>
    </row>
    <row r="306" spans="1:10" x14ac:dyDescent="0.6">
      <c r="A306" s="2" t="s">
        <v>1046</v>
      </c>
      <c r="B306" s="2">
        <v>272</v>
      </c>
      <c r="C306" s="2">
        <v>272</v>
      </c>
      <c r="D306" s="2">
        <v>272</v>
      </c>
      <c r="E306" s="2">
        <v>-338</v>
      </c>
      <c r="F306" s="2">
        <v>420</v>
      </c>
      <c r="G306" s="2">
        <v>390</v>
      </c>
      <c r="H306" s="2">
        <v>400</v>
      </c>
      <c r="I306" s="2">
        <v>400</v>
      </c>
      <c r="J306" s="2">
        <v>400</v>
      </c>
    </row>
    <row r="307" spans="1:10" x14ac:dyDescent="0.6">
      <c r="A307" s="2" t="s">
        <v>1047</v>
      </c>
      <c r="B307" s="2">
        <v>2</v>
      </c>
      <c r="C307" s="2">
        <v>2</v>
      </c>
      <c r="D307" s="2">
        <v>2</v>
      </c>
      <c r="E307" s="2">
        <v>2</v>
      </c>
      <c r="F307" s="2">
        <v>2</v>
      </c>
      <c r="G307" s="2">
        <v>2</v>
      </c>
      <c r="H307" s="2">
        <v>2</v>
      </c>
      <c r="I307" s="2">
        <v>2</v>
      </c>
      <c r="J307" s="2">
        <v>2</v>
      </c>
    </row>
    <row r="308" spans="1:10" x14ac:dyDescent="0.6">
      <c r="A308" s="2" t="s">
        <v>1048</v>
      </c>
      <c r="B308" s="2" t="s">
        <v>1049</v>
      </c>
      <c r="C308" s="2" t="s">
        <v>1049</v>
      </c>
      <c r="D308" s="2" t="s">
        <v>1049</v>
      </c>
      <c r="E308" s="2" t="s">
        <v>1049</v>
      </c>
      <c r="F308" s="2" t="s">
        <v>1049</v>
      </c>
      <c r="G308" s="2" t="s">
        <v>1049</v>
      </c>
      <c r="H308" s="2" t="s">
        <v>1049</v>
      </c>
      <c r="I308" s="2" t="s">
        <v>1049</v>
      </c>
      <c r="J308" s="2" t="s">
        <v>1049</v>
      </c>
    </row>
    <row r="309" spans="1:10" x14ac:dyDescent="0.6">
      <c r="A309" s="2" t="s">
        <v>1050</v>
      </c>
      <c r="B309" s="2">
        <v>10</v>
      </c>
      <c r="C309" s="2">
        <v>10</v>
      </c>
      <c r="D309" s="2">
        <v>10</v>
      </c>
      <c r="E309" s="2">
        <v>10</v>
      </c>
      <c r="F309" s="2">
        <v>10</v>
      </c>
      <c r="G309" s="2">
        <v>10</v>
      </c>
      <c r="H309" s="2">
        <v>10</v>
      </c>
      <c r="I309" s="2">
        <v>10</v>
      </c>
      <c r="J309" s="2">
        <v>10</v>
      </c>
    </row>
    <row r="310" spans="1:10" x14ac:dyDescent="0.6">
      <c r="A310" s="2" t="s">
        <v>1041</v>
      </c>
      <c r="B310" s="2">
        <v>400</v>
      </c>
      <c r="C310" s="2">
        <v>400</v>
      </c>
      <c r="D310" s="2">
        <v>400</v>
      </c>
      <c r="E310" s="2">
        <v>335</v>
      </c>
      <c r="F310" s="2">
        <v>615</v>
      </c>
      <c r="G310" s="2">
        <v>615</v>
      </c>
      <c r="H310" s="2">
        <v>185</v>
      </c>
      <c r="I310" s="2">
        <v>335</v>
      </c>
      <c r="J310" s="2">
        <v>335</v>
      </c>
    </row>
    <row r="311" spans="1:10" x14ac:dyDescent="0.6">
      <c r="A311" s="2" t="s">
        <v>1042</v>
      </c>
      <c r="B311" s="2">
        <v>97</v>
      </c>
      <c r="C311" s="2">
        <v>97</v>
      </c>
      <c r="D311" s="2">
        <v>97</v>
      </c>
      <c r="E311" s="2">
        <v>100</v>
      </c>
      <c r="F311" s="2">
        <v>125</v>
      </c>
      <c r="G311" s="2">
        <v>150</v>
      </c>
      <c r="H311" s="2">
        <v>100</v>
      </c>
      <c r="I311" s="2">
        <v>100</v>
      </c>
      <c r="J311" s="2">
        <v>100</v>
      </c>
    </row>
    <row r="312" spans="1:10" x14ac:dyDescent="0.6">
      <c r="A312" s="2" t="s">
        <v>1043</v>
      </c>
      <c r="B312" s="2">
        <v>220</v>
      </c>
      <c r="C312" s="2">
        <v>220</v>
      </c>
      <c r="D312" s="2">
        <v>220</v>
      </c>
      <c r="E312" s="2">
        <v>150</v>
      </c>
      <c r="F312" s="2">
        <v>0</v>
      </c>
      <c r="G312" s="2">
        <v>0</v>
      </c>
      <c r="H312" s="2">
        <v>150</v>
      </c>
      <c r="I312" s="2">
        <v>150</v>
      </c>
      <c r="J312" s="2">
        <v>150</v>
      </c>
    </row>
    <row r="313" spans="1:10" x14ac:dyDescent="0.6">
      <c r="A313" s="2" t="s">
        <v>1044</v>
      </c>
      <c r="B313" s="2">
        <v>22</v>
      </c>
      <c r="C313" s="2">
        <v>22</v>
      </c>
      <c r="D313" s="2">
        <v>22</v>
      </c>
      <c r="E313" s="2">
        <v>22</v>
      </c>
      <c r="F313" s="2">
        <v>22</v>
      </c>
      <c r="G313" s="2">
        <v>20</v>
      </c>
      <c r="H313" s="2">
        <v>22</v>
      </c>
      <c r="I313" s="2">
        <v>20</v>
      </c>
      <c r="J313" s="2">
        <v>20</v>
      </c>
    </row>
    <row r="314" spans="1:10" x14ac:dyDescent="0.6">
      <c r="A314" s="2" t="s">
        <v>1051</v>
      </c>
      <c r="B314" s="2">
        <v>60</v>
      </c>
      <c r="C314" s="2">
        <v>60</v>
      </c>
      <c r="D314" s="2">
        <v>60</v>
      </c>
      <c r="E314" s="2">
        <v>60</v>
      </c>
      <c r="F314" s="2">
        <v>60</v>
      </c>
      <c r="G314" s="2">
        <v>60</v>
      </c>
      <c r="H314" s="2">
        <v>60</v>
      </c>
      <c r="I314" s="2">
        <v>60</v>
      </c>
      <c r="J314" s="2">
        <v>60</v>
      </c>
    </row>
    <row r="315" spans="1:10" x14ac:dyDescent="0.6">
      <c r="A315" s="2" t="s">
        <v>1045</v>
      </c>
      <c r="B315" s="2">
        <v>0</v>
      </c>
      <c r="C315" s="2">
        <v>0</v>
      </c>
      <c r="D315" s="2">
        <v>0</v>
      </c>
      <c r="E315" s="2">
        <v>80</v>
      </c>
      <c r="F315" s="2">
        <v>80</v>
      </c>
      <c r="G315" s="2">
        <v>80</v>
      </c>
      <c r="H315" s="2">
        <v>78</v>
      </c>
      <c r="I315" s="2">
        <v>80</v>
      </c>
      <c r="J315" s="2">
        <v>80</v>
      </c>
    </row>
    <row r="316" spans="1:10" x14ac:dyDescent="0.6">
      <c r="A316" s="2" t="s">
        <v>1046</v>
      </c>
      <c r="B316" s="2">
        <v>272</v>
      </c>
      <c r="C316" s="2">
        <v>272</v>
      </c>
      <c r="D316" s="2">
        <v>272</v>
      </c>
      <c r="E316" s="2">
        <v>-338</v>
      </c>
      <c r="F316" s="2">
        <v>420</v>
      </c>
      <c r="G316" s="2">
        <v>390</v>
      </c>
      <c r="H316" s="2">
        <v>400</v>
      </c>
      <c r="I316" s="2">
        <v>400</v>
      </c>
      <c r="J316" s="2">
        <v>400</v>
      </c>
    </row>
    <row r="317" spans="1:10" x14ac:dyDescent="0.6">
      <c r="A317" s="2" t="s">
        <v>1052</v>
      </c>
      <c r="B317" s="2">
        <v>2</v>
      </c>
      <c r="C317" s="2">
        <v>2</v>
      </c>
      <c r="D317" s="2">
        <v>2</v>
      </c>
      <c r="E317" s="2">
        <v>2</v>
      </c>
      <c r="F317" s="2">
        <v>2</v>
      </c>
      <c r="G317" s="2">
        <v>2</v>
      </c>
      <c r="H317" s="2">
        <v>2</v>
      </c>
      <c r="I317" s="2">
        <v>2</v>
      </c>
      <c r="J317" s="2">
        <v>2</v>
      </c>
    </row>
    <row r="318" spans="1:10" x14ac:dyDescent="0.6">
      <c r="A318" s="2" t="s">
        <v>1053</v>
      </c>
      <c r="B318" s="2" t="s">
        <v>855</v>
      </c>
      <c r="C318" s="2" t="s">
        <v>855</v>
      </c>
      <c r="D318" s="2" t="s">
        <v>855</v>
      </c>
      <c r="E318" s="2" t="s">
        <v>855</v>
      </c>
      <c r="F318" s="2" t="s">
        <v>855</v>
      </c>
      <c r="G318" s="2" t="s">
        <v>855</v>
      </c>
      <c r="H318" s="2" t="s">
        <v>855</v>
      </c>
      <c r="I318" s="2" t="s">
        <v>855</v>
      </c>
      <c r="J318" s="2" t="s">
        <v>855</v>
      </c>
    </row>
    <row r="319" spans="1:10" x14ac:dyDescent="0.6">
      <c r="A319" s="2" t="s">
        <v>1054</v>
      </c>
      <c r="B319" s="2">
        <v>20</v>
      </c>
      <c r="C319" s="2">
        <v>20</v>
      </c>
      <c r="D319" s="2">
        <v>20</v>
      </c>
      <c r="E319" s="2">
        <v>20</v>
      </c>
      <c r="F319" s="2">
        <v>20</v>
      </c>
      <c r="G319" s="2">
        <v>20</v>
      </c>
      <c r="H319" s="2">
        <v>20</v>
      </c>
      <c r="I319" s="2">
        <v>20</v>
      </c>
      <c r="J319" s="2">
        <v>20</v>
      </c>
    </row>
    <row r="320" spans="1:10" x14ac:dyDescent="0.6">
      <c r="A320" s="2" t="s">
        <v>1055</v>
      </c>
      <c r="B320" s="4">
        <v>68</v>
      </c>
      <c r="C320" s="4">
        <v>68</v>
      </c>
      <c r="D320" s="4"/>
      <c r="E320" s="4"/>
      <c r="F320" s="4"/>
      <c r="G320" s="4"/>
      <c r="H320" s="4"/>
      <c r="I320" s="4"/>
      <c r="J320" s="4"/>
    </row>
    <row r="321" spans="1:10" x14ac:dyDescent="0.6">
      <c r="A321" s="2" t="s">
        <v>373</v>
      </c>
      <c r="B321" s="4">
        <v>5</v>
      </c>
      <c r="C321" s="4">
        <v>35</v>
      </c>
      <c r="D321" s="4">
        <v>40</v>
      </c>
      <c r="E321" s="4">
        <v>35</v>
      </c>
      <c r="F321" s="4">
        <v>85</v>
      </c>
      <c r="G321" s="4">
        <v>100</v>
      </c>
      <c r="H321" s="4">
        <v>90</v>
      </c>
      <c r="I321" s="4">
        <v>140</v>
      </c>
      <c r="J321" s="4"/>
    </row>
    <row r="322" spans="1:10" x14ac:dyDescent="0.6">
      <c r="A322" s="200" t="s">
        <v>793</v>
      </c>
    </row>
  </sheetData>
  <protectedRanges>
    <protectedRange sqref="A5 B1:J5" name="範圍1_2_2_1"/>
  </protectedRange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DDE81-964C-46F1-AF6B-8CC52AD3FEF7}">
  <dimension ref="A1:AX73"/>
  <sheetViews>
    <sheetView zoomScale="85" zoomScaleNormal="85" workbookViewId="0">
      <pane ySplit="1" topLeftCell="A11" activePane="bottomLeft" state="frozen"/>
      <selection pane="bottomLeft" activeCell="K24" sqref="K24"/>
    </sheetView>
  </sheetViews>
  <sheetFormatPr defaultRowHeight="15.3" x14ac:dyDescent="0.6"/>
  <cols>
    <col min="1" max="1" width="8.83984375" style="1"/>
    <col min="2" max="2" width="11.47265625" style="1" customWidth="1"/>
    <col min="3" max="3" width="10.578125" style="1" customWidth="1"/>
    <col min="4" max="6" width="8.89453125" style="1" bestFit="1" customWidth="1"/>
    <col min="7" max="10" width="9.734375" style="1" bestFit="1" customWidth="1"/>
    <col min="11" max="12" width="8.83984375" style="1"/>
    <col min="13" max="13" width="10.20703125" style="1" customWidth="1"/>
    <col min="14" max="14" width="10.578125" style="1" customWidth="1"/>
    <col min="15" max="16384" width="8.83984375" style="1"/>
  </cols>
  <sheetData>
    <row r="1" spans="1:10" ht="18" x14ac:dyDescent="0.6">
      <c r="A1" s="68" t="s">
        <v>411</v>
      </c>
      <c r="B1" s="69">
        <v>25</v>
      </c>
      <c r="C1" s="53">
        <v>35</v>
      </c>
      <c r="D1" s="53">
        <v>45</v>
      </c>
      <c r="E1" s="53">
        <v>60</v>
      </c>
      <c r="F1" s="53">
        <v>80</v>
      </c>
      <c r="G1" s="53">
        <v>110</v>
      </c>
      <c r="H1" s="53">
        <v>160</v>
      </c>
      <c r="I1" s="53">
        <v>200</v>
      </c>
      <c r="J1" s="53">
        <v>250</v>
      </c>
    </row>
    <row r="2" spans="1:10" ht="18" x14ac:dyDescent="0.6">
      <c r="A2" s="69" t="s">
        <v>479</v>
      </c>
      <c r="B2" s="4" t="s">
        <v>703</v>
      </c>
      <c r="C2" s="4" t="s">
        <v>728</v>
      </c>
      <c r="D2" s="4" t="s">
        <v>729</v>
      </c>
      <c r="E2" s="4" t="s">
        <v>730</v>
      </c>
      <c r="F2" s="4" t="s">
        <v>731</v>
      </c>
      <c r="G2" s="4" t="s">
        <v>725</v>
      </c>
      <c r="H2" s="4" t="s">
        <v>732</v>
      </c>
      <c r="I2" s="4" t="s">
        <v>733</v>
      </c>
      <c r="J2" s="4" t="s">
        <v>734</v>
      </c>
    </row>
    <row r="3" spans="1:10" ht="18" x14ac:dyDescent="0.6">
      <c r="A3" s="69" t="s">
        <v>480</v>
      </c>
      <c r="B3" s="4" t="s">
        <v>704</v>
      </c>
      <c r="C3" s="4" t="s">
        <v>704</v>
      </c>
      <c r="D3" s="4" t="s">
        <v>704</v>
      </c>
      <c r="E3" s="4" t="s">
        <v>704</v>
      </c>
      <c r="F3" s="4" t="s">
        <v>704</v>
      </c>
      <c r="G3" s="4" t="s">
        <v>704</v>
      </c>
      <c r="H3" s="4" t="s">
        <v>709</v>
      </c>
      <c r="I3" s="4" t="s">
        <v>705</v>
      </c>
      <c r="J3" s="4" t="s">
        <v>709</v>
      </c>
    </row>
    <row r="4" spans="1:10" x14ac:dyDescent="0.6">
      <c r="A4" s="79" t="s">
        <v>511</v>
      </c>
      <c r="B4" s="4" t="s">
        <v>705</v>
      </c>
      <c r="C4" s="4" t="s">
        <v>705</v>
      </c>
      <c r="D4" s="4" t="s">
        <v>705</v>
      </c>
      <c r="E4" s="4" t="s">
        <v>705</v>
      </c>
      <c r="F4" s="4" t="s">
        <v>705</v>
      </c>
      <c r="G4" s="4">
        <v>50</v>
      </c>
      <c r="H4" s="4" t="s">
        <v>705</v>
      </c>
      <c r="I4" s="4" t="s">
        <v>735</v>
      </c>
      <c r="J4" s="4" t="s">
        <v>705</v>
      </c>
    </row>
    <row r="5" spans="1:10" x14ac:dyDescent="0.6">
      <c r="A5" s="79" t="s">
        <v>514</v>
      </c>
      <c r="B5" s="4" t="s">
        <v>706</v>
      </c>
      <c r="C5" s="4" t="s">
        <v>706</v>
      </c>
      <c r="D5" s="4" t="s">
        <v>706</v>
      </c>
      <c r="E5" s="4" t="s">
        <v>706</v>
      </c>
      <c r="F5" s="4" t="s">
        <v>706</v>
      </c>
      <c r="G5" s="4">
        <v>255</v>
      </c>
      <c r="H5" s="4" t="s">
        <v>736</v>
      </c>
      <c r="I5" s="4" t="s">
        <v>737</v>
      </c>
      <c r="J5" s="4" t="s">
        <v>736</v>
      </c>
    </row>
    <row r="6" spans="1:10" x14ac:dyDescent="0.6">
      <c r="A6" s="79" t="s">
        <v>518</v>
      </c>
      <c r="B6" s="4" t="s">
        <v>707</v>
      </c>
      <c r="C6" s="4" t="s">
        <v>738</v>
      </c>
      <c r="D6" s="4" t="s">
        <v>739</v>
      </c>
      <c r="E6" s="4" t="s">
        <v>740</v>
      </c>
      <c r="F6" s="4" t="s">
        <v>741</v>
      </c>
      <c r="G6" s="4" t="s">
        <v>742</v>
      </c>
      <c r="H6" s="4" t="s">
        <v>743</v>
      </c>
      <c r="I6" s="4" t="s">
        <v>744</v>
      </c>
      <c r="J6" s="4" t="s">
        <v>745</v>
      </c>
    </row>
    <row r="7" spans="1:10" x14ac:dyDescent="0.6">
      <c r="A7" s="79" t="s">
        <v>527</v>
      </c>
      <c r="B7" s="4" t="s">
        <v>706</v>
      </c>
      <c r="C7" s="4" t="s">
        <v>706</v>
      </c>
      <c r="D7" s="4" t="s">
        <v>706</v>
      </c>
      <c r="E7" s="4" t="s">
        <v>706</v>
      </c>
      <c r="F7" s="4" t="s">
        <v>706</v>
      </c>
      <c r="G7" s="4" t="s">
        <v>736</v>
      </c>
      <c r="H7" s="4" t="s">
        <v>736</v>
      </c>
      <c r="I7" s="4" t="s">
        <v>746</v>
      </c>
      <c r="J7" s="4" t="s">
        <v>736</v>
      </c>
    </row>
    <row r="8" spans="1:10" x14ac:dyDescent="0.6">
      <c r="A8" s="79" t="s">
        <v>529</v>
      </c>
      <c r="B8" s="4" t="s">
        <v>638</v>
      </c>
      <c r="C8" s="4" t="s">
        <v>638</v>
      </c>
      <c r="D8" s="4" t="s">
        <v>638</v>
      </c>
      <c r="E8" s="4" t="s">
        <v>638</v>
      </c>
      <c r="F8" s="4" t="s">
        <v>638</v>
      </c>
      <c r="G8" s="4" t="s">
        <v>638</v>
      </c>
      <c r="H8" s="4" t="s">
        <v>638</v>
      </c>
      <c r="I8" s="4" t="s">
        <v>638</v>
      </c>
      <c r="J8" s="4" t="s">
        <v>638</v>
      </c>
    </row>
    <row r="9" spans="1:10" x14ac:dyDescent="0.6">
      <c r="A9" s="79" t="s">
        <v>532</v>
      </c>
      <c r="B9" s="4" t="s">
        <v>638</v>
      </c>
      <c r="C9" s="4" t="s">
        <v>638</v>
      </c>
      <c r="D9" s="4" t="s">
        <v>638</v>
      </c>
      <c r="E9" s="4" t="s">
        <v>638</v>
      </c>
      <c r="F9" s="4" t="s">
        <v>638</v>
      </c>
      <c r="G9" s="4" t="s">
        <v>638</v>
      </c>
      <c r="H9" s="4" t="s">
        <v>638</v>
      </c>
      <c r="I9" s="4" t="s">
        <v>788</v>
      </c>
      <c r="J9" s="4" t="s">
        <v>638</v>
      </c>
    </row>
    <row r="10" spans="1:10" x14ac:dyDescent="0.6">
      <c r="A10" s="79" t="s">
        <v>534</v>
      </c>
      <c r="B10" s="4" t="s">
        <v>708</v>
      </c>
      <c r="C10" s="4" t="s">
        <v>747</v>
      </c>
      <c r="D10" s="4" t="s">
        <v>748</v>
      </c>
      <c r="E10" s="4" t="s">
        <v>749</v>
      </c>
      <c r="F10" s="4" t="s">
        <v>750</v>
      </c>
      <c r="G10" s="4" t="s">
        <v>711</v>
      </c>
      <c r="H10" s="4" t="s">
        <v>747</v>
      </c>
      <c r="I10" s="4" t="s">
        <v>751</v>
      </c>
      <c r="J10" s="4" t="s">
        <v>751</v>
      </c>
    </row>
    <row r="11" spans="1:10" x14ac:dyDescent="0.6">
      <c r="A11" s="79" t="s">
        <v>541</v>
      </c>
      <c r="B11" s="4" t="s">
        <v>709</v>
      </c>
      <c r="C11" s="4" t="s">
        <v>709</v>
      </c>
      <c r="D11" s="4" t="s">
        <v>709</v>
      </c>
      <c r="E11" s="4" t="s">
        <v>709</v>
      </c>
      <c r="F11" s="4" t="s">
        <v>709</v>
      </c>
      <c r="G11" s="4" t="s">
        <v>709</v>
      </c>
      <c r="H11" s="80" t="s">
        <v>709</v>
      </c>
      <c r="I11" s="83" t="s">
        <v>709</v>
      </c>
      <c r="J11" s="4" t="s">
        <v>705</v>
      </c>
    </row>
    <row r="12" spans="1:10" x14ac:dyDescent="0.6">
      <c r="A12" s="79" t="s">
        <v>1</v>
      </c>
      <c r="B12" s="4" t="s">
        <v>710</v>
      </c>
      <c r="C12" s="4" t="s">
        <v>752</v>
      </c>
      <c r="D12" s="4" t="s">
        <v>753</v>
      </c>
      <c r="E12" s="4" t="s">
        <v>754</v>
      </c>
      <c r="F12" s="4" t="s">
        <v>755</v>
      </c>
      <c r="G12" s="4" t="s">
        <v>726</v>
      </c>
      <c r="H12" s="80" t="s">
        <v>726</v>
      </c>
      <c r="I12" s="83" t="s">
        <v>733</v>
      </c>
      <c r="J12" s="80" t="s">
        <v>756</v>
      </c>
    </row>
    <row r="13" spans="1:10" x14ac:dyDescent="0.6">
      <c r="A13" s="79" t="s">
        <v>550</v>
      </c>
      <c r="B13" s="4" t="s">
        <v>711</v>
      </c>
      <c r="C13" s="4" t="s">
        <v>711</v>
      </c>
      <c r="D13" s="4" t="s">
        <v>711</v>
      </c>
      <c r="E13" s="4" t="s">
        <v>757</v>
      </c>
      <c r="F13" s="4" t="s">
        <v>758</v>
      </c>
      <c r="G13" s="4" t="s">
        <v>759</v>
      </c>
      <c r="H13" s="4" t="s">
        <v>760</v>
      </c>
      <c r="I13" s="4" t="s">
        <v>761</v>
      </c>
      <c r="J13" s="4" t="s">
        <v>762</v>
      </c>
    </row>
    <row r="14" spans="1:10" x14ac:dyDescent="0.6">
      <c r="A14" s="79" t="s">
        <v>557</v>
      </c>
      <c r="B14" s="4" t="s">
        <v>709</v>
      </c>
      <c r="C14" s="4" t="s">
        <v>709</v>
      </c>
      <c r="D14" s="4" t="s">
        <v>709</v>
      </c>
      <c r="E14" s="4" t="s">
        <v>709</v>
      </c>
      <c r="F14" s="4" t="s">
        <v>709</v>
      </c>
      <c r="G14" s="4" t="s">
        <v>709</v>
      </c>
      <c r="H14" s="4" t="s">
        <v>709</v>
      </c>
      <c r="I14" s="4" t="s">
        <v>709</v>
      </c>
      <c r="J14" s="4" t="s">
        <v>709</v>
      </c>
    </row>
    <row r="15" spans="1:10" x14ac:dyDescent="0.6">
      <c r="A15" s="79" t="s">
        <v>558</v>
      </c>
      <c r="B15" s="4" t="s">
        <v>712</v>
      </c>
      <c r="C15" s="4" t="s">
        <v>720</v>
      </c>
      <c r="D15" s="4" t="s">
        <v>720</v>
      </c>
      <c r="E15" s="4" t="s">
        <v>727</v>
      </c>
      <c r="F15" s="4" t="s">
        <v>763</v>
      </c>
      <c r="G15" s="4" t="s">
        <v>763</v>
      </c>
      <c r="H15" s="4" t="s">
        <v>763</v>
      </c>
      <c r="I15" s="4" t="s">
        <v>763</v>
      </c>
      <c r="J15" s="4" t="s">
        <v>763</v>
      </c>
    </row>
    <row r="16" spans="1:10" x14ac:dyDescent="0.6">
      <c r="A16" s="79" t="s">
        <v>563</v>
      </c>
      <c r="B16" s="4" t="s">
        <v>713</v>
      </c>
      <c r="C16" s="4" t="s">
        <v>713</v>
      </c>
      <c r="D16" s="4" t="s">
        <v>713</v>
      </c>
      <c r="E16" s="80" t="s">
        <v>713</v>
      </c>
      <c r="F16" s="80" t="s">
        <v>713</v>
      </c>
      <c r="G16" s="80" t="s">
        <v>713</v>
      </c>
      <c r="H16" s="80" t="s">
        <v>713</v>
      </c>
      <c r="I16" s="80" t="s">
        <v>713</v>
      </c>
      <c r="J16" s="80" t="s">
        <v>713</v>
      </c>
    </row>
    <row r="17" spans="1:10" x14ac:dyDescent="0.6">
      <c r="A17" s="79" t="s">
        <v>566</v>
      </c>
      <c r="B17" s="4" t="s">
        <v>714</v>
      </c>
      <c r="C17" s="4" t="s">
        <v>714</v>
      </c>
      <c r="D17" s="4" t="s">
        <v>714</v>
      </c>
      <c r="E17" s="80">
        <v>105</v>
      </c>
      <c r="F17" s="80">
        <v>105</v>
      </c>
      <c r="G17" s="80">
        <v>105</v>
      </c>
      <c r="H17" s="80">
        <v>105</v>
      </c>
      <c r="I17" s="80">
        <v>105</v>
      </c>
      <c r="J17" s="80">
        <v>105</v>
      </c>
    </row>
    <row r="18" spans="1:10" x14ac:dyDescent="0.6">
      <c r="A18" s="79" t="s">
        <v>569</v>
      </c>
      <c r="B18" s="4" t="s">
        <v>715</v>
      </c>
      <c r="C18" s="4" t="s">
        <v>764</v>
      </c>
      <c r="D18" s="4" t="s">
        <v>765</v>
      </c>
      <c r="E18" s="4" t="s">
        <v>766</v>
      </c>
      <c r="F18" s="4" t="s">
        <v>767</v>
      </c>
      <c r="G18" s="4" t="s">
        <v>768</v>
      </c>
      <c r="H18" s="4" t="s">
        <v>769</v>
      </c>
      <c r="I18" s="4" t="s">
        <v>770</v>
      </c>
      <c r="J18" s="4" t="s">
        <v>771</v>
      </c>
    </row>
    <row r="19" spans="1:10" x14ac:dyDescent="0.6">
      <c r="A19" s="79" t="s">
        <v>579</v>
      </c>
      <c r="B19" s="4" t="s">
        <v>716</v>
      </c>
      <c r="C19" s="4" t="s">
        <v>735</v>
      </c>
      <c r="D19" s="4" t="s">
        <v>735</v>
      </c>
      <c r="E19" s="4" t="s">
        <v>772</v>
      </c>
      <c r="F19" s="4" t="s">
        <v>735</v>
      </c>
      <c r="G19" s="4" t="s">
        <v>735</v>
      </c>
      <c r="H19" s="4" t="s">
        <v>735</v>
      </c>
      <c r="I19" s="4" t="s">
        <v>735</v>
      </c>
      <c r="J19" s="4" t="s">
        <v>735</v>
      </c>
    </row>
    <row r="20" spans="1:10" x14ac:dyDescent="0.6">
      <c r="A20" s="79" t="s">
        <v>582</v>
      </c>
      <c r="B20" s="4" t="s">
        <v>717</v>
      </c>
      <c r="C20" s="4" t="s">
        <v>773</v>
      </c>
      <c r="D20" s="4" t="s">
        <v>773</v>
      </c>
      <c r="E20" s="4" t="s">
        <v>773</v>
      </c>
      <c r="F20" s="4" t="s">
        <v>774</v>
      </c>
      <c r="G20" s="4" t="s">
        <v>775</v>
      </c>
      <c r="H20" s="4" t="s">
        <v>775</v>
      </c>
      <c r="I20" s="4" t="s">
        <v>774</v>
      </c>
      <c r="J20" s="4" t="s">
        <v>775</v>
      </c>
    </row>
    <row r="21" spans="1:10" x14ac:dyDescent="0.6">
      <c r="A21" s="79" t="s">
        <v>587</v>
      </c>
      <c r="B21" s="4" t="s">
        <v>718</v>
      </c>
      <c r="C21" s="4" t="s">
        <v>718</v>
      </c>
      <c r="D21" s="4" t="s">
        <v>718</v>
      </c>
      <c r="E21" s="80" t="s">
        <v>716</v>
      </c>
      <c r="F21" s="80" t="s">
        <v>716</v>
      </c>
      <c r="G21" s="80" t="s">
        <v>716</v>
      </c>
      <c r="H21" s="80" t="s">
        <v>716</v>
      </c>
      <c r="I21" s="80" t="s">
        <v>716</v>
      </c>
      <c r="J21" s="80" t="s">
        <v>716</v>
      </c>
    </row>
    <row r="22" spans="1:10" x14ac:dyDescent="0.6">
      <c r="A22" s="79" t="s">
        <v>590</v>
      </c>
      <c r="B22" s="4" t="s">
        <v>635</v>
      </c>
      <c r="C22" s="4" t="s">
        <v>635</v>
      </c>
      <c r="D22" s="4" t="s">
        <v>635</v>
      </c>
      <c r="E22" s="4" t="s">
        <v>635</v>
      </c>
      <c r="F22" s="4" t="s">
        <v>635</v>
      </c>
      <c r="G22" s="4" t="s">
        <v>635</v>
      </c>
      <c r="H22" s="4" t="s">
        <v>635</v>
      </c>
      <c r="I22" s="4" t="s">
        <v>635</v>
      </c>
      <c r="J22" s="4" t="s">
        <v>635</v>
      </c>
    </row>
    <row r="23" spans="1:10" x14ac:dyDescent="0.6">
      <c r="A23" s="79" t="s">
        <v>592</v>
      </c>
      <c r="B23" s="4" t="s">
        <v>723</v>
      </c>
      <c r="C23" s="4" t="s">
        <v>776</v>
      </c>
      <c r="D23" s="4" t="s">
        <v>776</v>
      </c>
      <c r="E23" s="4" t="s">
        <v>776</v>
      </c>
      <c r="F23" s="4" t="s">
        <v>785</v>
      </c>
      <c r="G23" s="4" t="s">
        <v>786</v>
      </c>
      <c r="H23" s="4" t="s">
        <v>786</v>
      </c>
      <c r="I23" s="4" t="s">
        <v>713</v>
      </c>
      <c r="J23" s="4" t="s">
        <v>723</v>
      </c>
    </row>
    <row r="24" spans="1:10" x14ac:dyDescent="0.6">
      <c r="A24" s="79" t="s">
        <v>598</v>
      </c>
      <c r="B24" s="4" t="s">
        <v>719</v>
      </c>
      <c r="C24" s="4" t="s">
        <v>735</v>
      </c>
      <c r="D24" s="4" t="s">
        <v>735</v>
      </c>
      <c r="E24" s="4" t="s">
        <v>735</v>
      </c>
      <c r="F24" s="4" t="s">
        <v>735</v>
      </c>
      <c r="G24" s="4" t="s">
        <v>735</v>
      </c>
      <c r="H24" s="4" t="s">
        <v>735</v>
      </c>
      <c r="I24" s="4" t="s">
        <v>735</v>
      </c>
      <c r="J24" s="4" t="s">
        <v>735</v>
      </c>
    </row>
    <row r="25" spans="1:10" x14ac:dyDescent="0.6">
      <c r="A25" s="79" t="s">
        <v>600</v>
      </c>
      <c r="B25" s="4" t="s">
        <v>720</v>
      </c>
      <c r="C25" s="80" t="s">
        <v>720</v>
      </c>
      <c r="D25" s="80" t="s">
        <v>720</v>
      </c>
      <c r="E25" s="80" t="s">
        <v>720</v>
      </c>
      <c r="F25" s="80" t="s">
        <v>720</v>
      </c>
      <c r="G25" s="80" t="s">
        <v>720</v>
      </c>
      <c r="H25" s="80" t="s">
        <v>720</v>
      </c>
      <c r="I25" s="80" t="s">
        <v>720</v>
      </c>
      <c r="J25" s="80" t="s">
        <v>720</v>
      </c>
    </row>
    <row r="26" spans="1:10" x14ac:dyDescent="0.6">
      <c r="A26" s="79" t="s">
        <v>602</v>
      </c>
      <c r="B26" s="4" t="s">
        <v>721</v>
      </c>
      <c r="C26" s="80" t="s">
        <v>721</v>
      </c>
      <c r="D26" s="80" t="s">
        <v>721</v>
      </c>
      <c r="E26" s="80" t="s">
        <v>721</v>
      </c>
      <c r="F26" s="80" t="s">
        <v>721</v>
      </c>
      <c r="G26" s="80" t="s">
        <v>721</v>
      </c>
      <c r="H26" s="80" t="s">
        <v>721</v>
      </c>
      <c r="I26" s="80" t="s">
        <v>721</v>
      </c>
      <c r="J26" s="80" t="s">
        <v>721</v>
      </c>
    </row>
    <row r="27" spans="1:10" x14ac:dyDescent="0.6">
      <c r="A27" s="79" t="s">
        <v>605</v>
      </c>
      <c r="B27" s="4" t="s">
        <v>722</v>
      </c>
      <c r="C27" s="4" t="s">
        <v>722</v>
      </c>
      <c r="D27" s="4" t="s">
        <v>777</v>
      </c>
      <c r="E27" s="4" t="s">
        <v>735</v>
      </c>
      <c r="F27" s="4" t="s">
        <v>735</v>
      </c>
      <c r="G27" s="4" t="s">
        <v>778</v>
      </c>
      <c r="H27" s="4" t="s">
        <v>778</v>
      </c>
      <c r="I27" s="4" t="s">
        <v>779</v>
      </c>
      <c r="J27" s="4" t="s">
        <v>779</v>
      </c>
    </row>
    <row r="28" spans="1:10" x14ac:dyDescent="0.6">
      <c r="A28" s="79" t="s">
        <v>608</v>
      </c>
      <c r="B28" s="4">
        <v>45</v>
      </c>
      <c r="C28" s="4">
        <v>45</v>
      </c>
      <c r="D28" s="4">
        <v>45</v>
      </c>
      <c r="E28" s="4">
        <v>45</v>
      </c>
      <c r="F28" s="4">
        <v>45</v>
      </c>
      <c r="G28" s="4">
        <v>45</v>
      </c>
      <c r="H28" s="4">
        <v>45</v>
      </c>
      <c r="I28" s="4">
        <v>45</v>
      </c>
      <c r="J28" s="4">
        <v>45</v>
      </c>
    </row>
    <row r="29" spans="1:10" x14ac:dyDescent="0.6">
      <c r="A29" s="79" t="s">
        <v>611</v>
      </c>
      <c r="B29" s="80" t="s">
        <v>735</v>
      </c>
      <c r="C29" s="4" t="s">
        <v>719</v>
      </c>
      <c r="D29" s="4" t="s">
        <v>735</v>
      </c>
      <c r="E29" s="80" t="s">
        <v>735</v>
      </c>
      <c r="F29" s="80" t="s">
        <v>735</v>
      </c>
      <c r="G29" s="80" t="s">
        <v>735</v>
      </c>
      <c r="H29" s="80" t="s">
        <v>735</v>
      </c>
      <c r="I29" s="80" t="s">
        <v>735</v>
      </c>
      <c r="J29" s="80" t="s">
        <v>735</v>
      </c>
    </row>
    <row r="30" spans="1:10" x14ac:dyDescent="0.6">
      <c r="A30" s="79" t="s">
        <v>613</v>
      </c>
      <c r="B30" s="80" t="s">
        <v>780</v>
      </c>
      <c r="C30" s="80" t="s">
        <v>780</v>
      </c>
      <c r="D30" s="80" t="s">
        <v>780</v>
      </c>
      <c r="E30" s="4" t="s">
        <v>780</v>
      </c>
      <c r="F30" s="80" t="s">
        <v>780</v>
      </c>
      <c r="G30" s="80" t="s">
        <v>780</v>
      </c>
      <c r="H30" s="80" t="s">
        <v>780</v>
      </c>
      <c r="I30" s="80" t="s">
        <v>780</v>
      </c>
      <c r="J30" s="80" t="s">
        <v>780</v>
      </c>
    </row>
    <row r="31" spans="1:10" x14ac:dyDescent="0.6">
      <c r="A31" s="79" t="s">
        <v>616</v>
      </c>
      <c r="B31" s="80" t="s">
        <v>781</v>
      </c>
      <c r="C31" s="80" t="s">
        <v>781</v>
      </c>
      <c r="D31" s="80" t="s">
        <v>781</v>
      </c>
      <c r="E31" s="4" t="s">
        <v>781</v>
      </c>
      <c r="F31" s="4" t="s">
        <v>782</v>
      </c>
      <c r="G31" s="4" t="s">
        <v>782</v>
      </c>
      <c r="H31" s="4" t="s">
        <v>782</v>
      </c>
      <c r="I31" s="4" t="s">
        <v>782</v>
      </c>
      <c r="J31" s="4" t="s">
        <v>782</v>
      </c>
    </row>
    <row r="32" spans="1:10" x14ac:dyDescent="0.6">
      <c r="A32" s="79" t="s">
        <v>620</v>
      </c>
      <c r="B32" s="80" t="s">
        <v>777</v>
      </c>
      <c r="C32" s="80" t="s">
        <v>777</v>
      </c>
      <c r="D32" s="80" t="s">
        <v>777</v>
      </c>
      <c r="E32" s="80" t="s">
        <v>777</v>
      </c>
      <c r="F32" s="80" t="s">
        <v>777</v>
      </c>
      <c r="G32" s="4" t="s">
        <v>777</v>
      </c>
      <c r="H32" s="80" t="s">
        <v>777</v>
      </c>
      <c r="I32" s="80" t="s">
        <v>777</v>
      </c>
      <c r="J32" s="80" t="s">
        <v>777</v>
      </c>
    </row>
    <row r="33" spans="1:10" x14ac:dyDescent="0.6">
      <c r="A33" s="79" t="s">
        <v>621</v>
      </c>
      <c r="B33" s="80" t="s">
        <v>735</v>
      </c>
      <c r="C33" s="80" t="s">
        <v>735</v>
      </c>
      <c r="D33" s="80" t="s">
        <v>735</v>
      </c>
      <c r="E33" s="80" t="s">
        <v>735</v>
      </c>
      <c r="F33" s="80" t="s">
        <v>735</v>
      </c>
      <c r="G33" s="4" t="s">
        <v>727</v>
      </c>
      <c r="H33" s="80" t="s">
        <v>727</v>
      </c>
      <c r="I33" s="80" t="s">
        <v>727</v>
      </c>
      <c r="J33" s="80" t="s">
        <v>727</v>
      </c>
    </row>
    <row r="34" spans="1:10" x14ac:dyDescent="0.6">
      <c r="A34" s="79" t="s">
        <v>623</v>
      </c>
      <c r="B34" s="80" t="s">
        <v>735</v>
      </c>
      <c r="C34" s="80" t="s">
        <v>735</v>
      </c>
      <c r="D34" s="80" t="s">
        <v>735</v>
      </c>
      <c r="E34" s="80" t="s">
        <v>735</v>
      </c>
      <c r="F34" s="80" t="s">
        <v>735</v>
      </c>
      <c r="G34" s="4" t="s">
        <v>783</v>
      </c>
      <c r="H34" s="80" t="s">
        <v>783</v>
      </c>
      <c r="I34" s="80" t="s">
        <v>783</v>
      </c>
      <c r="J34" s="80" t="s">
        <v>783</v>
      </c>
    </row>
    <row r="35" spans="1:10" x14ac:dyDescent="0.6">
      <c r="A35" s="79" t="s">
        <v>626</v>
      </c>
      <c r="B35" s="80" t="s">
        <v>735</v>
      </c>
      <c r="C35" s="80" t="s">
        <v>735</v>
      </c>
      <c r="D35" s="80" t="s">
        <v>735</v>
      </c>
      <c r="E35" s="80" t="s">
        <v>735</v>
      </c>
      <c r="F35" s="80" t="s">
        <v>735</v>
      </c>
      <c r="G35" s="4" t="s">
        <v>724</v>
      </c>
      <c r="H35" s="80" t="s">
        <v>724</v>
      </c>
      <c r="I35" s="80" t="s">
        <v>724</v>
      </c>
      <c r="J35" s="80" t="s">
        <v>724</v>
      </c>
    </row>
    <row r="36" spans="1:10" x14ac:dyDescent="0.6">
      <c r="A36" s="79" t="s">
        <v>787</v>
      </c>
      <c r="B36" s="4" t="s">
        <v>723</v>
      </c>
      <c r="C36" s="4" t="s">
        <v>723</v>
      </c>
      <c r="D36" s="4" t="s">
        <v>723</v>
      </c>
      <c r="E36" s="4" t="s">
        <v>784</v>
      </c>
      <c r="F36" s="4" t="s">
        <v>785</v>
      </c>
      <c r="G36" s="4" t="s">
        <v>786</v>
      </c>
      <c r="H36" s="4" t="s">
        <v>786</v>
      </c>
      <c r="I36" s="4" t="s">
        <v>713</v>
      </c>
      <c r="J36" s="4" t="s">
        <v>713</v>
      </c>
    </row>
    <row r="37" spans="1:10" x14ac:dyDescent="0.6">
      <c r="A37" s="84" t="s">
        <v>93</v>
      </c>
      <c r="B37" s="82" t="s">
        <v>722</v>
      </c>
      <c r="C37" s="82" t="s">
        <v>722</v>
      </c>
      <c r="D37" s="82" t="s">
        <v>722</v>
      </c>
      <c r="E37" s="82" t="s">
        <v>722</v>
      </c>
      <c r="F37" s="82" t="s">
        <v>722</v>
      </c>
      <c r="G37" s="2" t="s">
        <v>722</v>
      </c>
      <c r="H37" s="82" t="s">
        <v>722</v>
      </c>
      <c r="I37" s="82" t="s">
        <v>722</v>
      </c>
      <c r="J37" s="82" t="s">
        <v>722</v>
      </c>
    </row>
    <row r="38" spans="1:10" x14ac:dyDescent="0.6">
      <c r="A38" s="84" t="s">
        <v>92</v>
      </c>
      <c r="B38" s="82" t="s">
        <v>638</v>
      </c>
      <c r="C38" s="82" t="s">
        <v>638</v>
      </c>
      <c r="D38" s="82" t="s">
        <v>638</v>
      </c>
      <c r="E38" s="82" t="s">
        <v>638</v>
      </c>
      <c r="F38" s="82" t="s">
        <v>638</v>
      </c>
      <c r="G38" s="2" t="s">
        <v>638</v>
      </c>
      <c r="H38" s="82" t="s">
        <v>638</v>
      </c>
      <c r="I38" s="82" t="s">
        <v>638</v>
      </c>
      <c r="J38" s="82" t="s">
        <v>638</v>
      </c>
    </row>
    <row r="39" spans="1:10" x14ac:dyDescent="0.6">
      <c r="A39" s="84" t="s">
        <v>145</v>
      </c>
      <c r="B39" s="82" t="s">
        <v>716</v>
      </c>
      <c r="C39" s="82" t="s">
        <v>716</v>
      </c>
      <c r="D39" s="82" t="s">
        <v>716</v>
      </c>
      <c r="E39" s="82" t="s">
        <v>716</v>
      </c>
      <c r="F39" s="82" t="s">
        <v>716</v>
      </c>
      <c r="G39" s="2" t="s">
        <v>716</v>
      </c>
      <c r="H39" s="82" t="s">
        <v>716</v>
      </c>
      <c r="I39" s="82" t="s">
        <v>716</v>
      </c>
      <c r="J39" s="82" t="s">
        <v>716</v>
      </c>
    </row>
    <row r="40" spans="1:10" x14ac:dyDescent="0.6">
      <c r="A40" s="84" t="s">
        <v>146</v>
      </c>
      <c r="B40" s="82">
        <v>45</v>
      </c>
      <c r="C40" s="82">
        <v>45</v>
      </c>
      <c r="D40" s="82">
        <v>45</v>
      </c>
      <c r="E40" s="82">
        <v>45</v>
      </c>
      <c r="F40" s="82">
        <v>45</v>
      </c>
      <c r="G40" s="82">
        <v>45</v>
      </c>
      <c r="H40" s="82">
        <v>45</v>
      </c>
      <c r="I40" s="82">
        <v>45</v>
      </c>
      <c r="J40" s="82">
        <v>45</v>
      </c>
    </row>
    <row r="41" spans="1:10" x14ac:dyDescent="0.6">
      <c r="A41" s="84" t="s">
        <v>626</v>
      </c>
      <c r="B41" s="82" t="s">
        <v>724</v>
      </c>
      <c r="C41" s="82" t="s">
        <v>724</v>
      </c>
      <c r="D41" s="82" t="s">
        <v>724</v>
      </c>
      <c r="E41" s="82" t="s">
        <v>724</v>
      </c>
      <c r="F41" s="82" t="s">
        <v>724</v>
      </c>
      <c r="G41" s="2" t="s">
        <v>724</v>
      </c>
      <c r="H41" s="82" t="s">
        <v>724</v>
      </c>
      <c r="I41" s="82" t="s">
        <v>724</v>
      </c>
      <c r="J41" s="82" t="s">
        <v>724</v>
      </c>
    </row>
    <row r="42" spans="1:10" x14ac:dyDescent="0.6">
      <c r="A42" s="84" t="s">
        <v>636</v>
      </c>
      <c r="B42" s="82">
        <v>415</v>
      </c>
      <c r="C42" s="82">
        <v>416</v>
      </c>
      <c r="D42" s="82">
        <v>417</v>
      </c>
      <c r="E42" s="82">
        <v>418</v>
      </c>
      <c r="F42" s="82">
        <v>419</v>
      </c>
      <c r="G42" s="2">
        <v>415</v>
      </c>
      <c r="H42" s="82">
        <v>415</v>
      </c>
      <c r="I42" s="82">
        <v>415</v>
      </c>
      <c r="J42" s="82">
        <v>415</v>
      </c>
    </row>
    <row r="43" spans="1:10" x14ac:dyDescent="0.6">
      <c r="A43" s="84" t="s">
        <v>70</v>
      </c>
      <c r="B43" s="80">
        <v>50</v>
      </c>
      <c r="C43" s="80">
        <v>50</v>
      </c>
      <c r="D43" s="80">
        <v>50</v>
      </c>
      <c r="E43" s="80">
        <v>50</v>
      </c>
      <c r="F43" s="80">
        <v>50</v>
      </c>
      <c r="G43" s="80">
        <v>50</v>
      </c>
      <c r="H43" s="80">
        <v>50</v>
      </c>
      <c r="I43" s="4">
        <v>50</v>
      </c>
      <c r="J43" s="4">
        <v>0</v>
      </c>
    </row>
    <row r="44" spans="1:10" x14ac:dyDescent="0.6">
      <c r="A44" s="84" t="s">
        <v>71</v>
      </c>
      <c r="B44" s="82">
        <v>40</v>
      </c>
      <c r="C44" s="82">
        <v>40</v>
      </c>
      <c r="D44" s="82">
        <v>40</v>
      </c>
      <c r="E44" s="82">
        <v>40</v>
      </c>
      <c r="F44" s="82">
        <v>40</v>
      </c>
      <c r="G44" s="82">
        <v>40</v>
      </c>
      <c r="H44" s="82">
        <v>40</v>
      </c>
      <c r="I44" s="2">
        <v>40</v>
      </c>
      <c r="J44" s="2">
        <v>40</v>
      </c>
    </row>
    <row r="59" spans="34:50" x14ac:dyDescent="0.6"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</row>
    <row r="60" spans="34:50" x14ac:dyDescent="0.6"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</row>
    <row r="72" spans="50:50" x14ac:dyDescent="0.6">
      <c r="AX72" s="105"/>
    </row>
    <row r="73" spans="50:50" x14ac:dyDescent="0.6">
      <c r="AX73" s="105"/>
    </row>
  </sheetData>
  <protectedRanges>
    <protectedRange sqref="C19:E19 C14:D14 B15:D17 B18:E18 B24:B26 B19:B22 B2:J5 A5 B6:B14 C8:J9 C22:J22 E17:J17" name="範圍1_2_1_1"/>
  </protectedRanges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DE47B75B63487F4C8695F856AC2F919D" ma:contentTypeVersion="7" ma:contentTypeDescription="建立新的文件。" ma:contentTypeScope="" ma:versionID="07d13985e770e886461f83a26926c8f4">
  <xsd:schema xmlns:xsd="http://www.w3.org/2001/XMLSchema" xmlns:xs="http://www.w3.org/2001/XMLSchema" xmlns:p="http://schemas.microsoft.com/office/2006/metadata/properties" xmlns:ns3="84450c69-3315-4b3d-b835-3002d7b3802e" xmlns:ns4="29cc254a-fa46-4b58-a99f-4cc54a0f25cc" targetNamespace="http://schemas.microsoft.com/office/2006/metadata/properties" ma:root="true" ma:fieldsID="412c4cb0f64e0b5983ee1f7dc20727e6" ns3:_="" ns4:_="">
    <xsd:import namespace="84450c69-3315-4b3d-b835-3002d7b3802e"/>
    <xsd:import namespace="29cc254a-fa46-4b58-a99f-4cc54a0f25c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450c69-3315-4b3d-b835-3002d7b380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cc254a-fa46-4b58-a99f-4cc54a0f2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用對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用詳細資料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共用提示雜湊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9DDC18C-05C6-4807-945E-E3E27A77B4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5AA4E22-0ED2-46A0-AC7C-A9A0A89EF311}">
  <ds:schemaRefs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  <ds:schemaRef ds:uri="29cc254a-fa46-4b58-a99f-4cc54a0f25cc"/>
    <ds:schemaRef ds:uri="http://purl.org/dc/terms/"/>
    <ds:schemaRef ds:uri="http://schemas.openxmlformats.org/package/2006/metadata/core-properties"/>
    <ds:schemaRef ds:uri="84450c69-3315-4b3d-b835-3002d7b3802e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41568D65-5018-4D0B-8AD8-F2A67D39F3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4450c69-3315-4b3d-b835-3002d7b3802e"/>
    <ds:schemaRef ds:uri="29cc254a-fa46-4b58-a99f-4cc54a0f2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機架總表</vt:lpstr>
      <vt:lpstr>FRAME1</vt:lpstr>
      <vt:lpstr>FRAME2</vt:lpstr>
      <vt:lpstr>FRAME5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蔡歆傑</dc:creator>
  <cp:keywords/>
  <dc:description/>
  <cp:lastModifiedBy>User</cp:lastModifiedBy>
  <cp:revision/>
  <dcterms:created xsi:type="dcterms:W3CDTF">2023-05-08T12:30:51Z</dcterms:created>
  <dcterms:modified xsi:type="dcterms:W3CDTF">2023-07-12T12:35:57Z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0x010100DE47B75B63487F4C8695F856AC2F919D</vt:lpwstr>
  </property>
</Properties>
</file>