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88BAB08D-51B6-42EE-BC57-62670A536153}" xr6:coauthVersionLast="47" xr6:coauthVersionMax="47" xr10:uidLastSave="{00000000-0000-0000-0000-000000000000}"/>
  <bookViews>
    <workbookView xWindow="-78" yWindow="0" windowWidth="11676" windowHeight="12318" firstSheet="5" activeTab="6" xr2:uid="{B017E090-B7A9-48A7-9BDB-84B4BC9D96C8}"/>
  </bookViews>
  <sheets>
    <sheet name="機架總表" sheetId="2" r:id="rId1"/>
    <sheet name="FRAME1" sheetId="7" r:id="rId2"/>
    <sheet name="FRAME2" sheetId="8" r:id="rId3"/>
    <sheet name="FRAME5" sheetId="6" r:id="rId4"/>
    <sheet name="FRAME8" sheetId="10" r:id="rId5"/>
    <sheet name="FRAME11" sheetId="9" r:id="rId6"/>
    <sheet name="FRAME26" sheetId="20" r:id="rId7"/>
    <sheet name="FRAME27" sheetId="12" r:id="rId8"/>
    <sheet name="FRAME31" sheetId="19" r:id="rId9"/>
    <sheet name="FRAME34" sheetId="18" r:id="rId10"/>
    <sheet name="FRAME41" sheetId="17" r:id="rId11"/>
    <sheet name="FRAME42" sheetId="16" r:id="rId12"/>
    <sheet name="FRAME45" sheetId="15" r:id="rId13"/>
    <sheet name="FRAME46" sheetId="14" r:id="rId14"/>
    <sheet name="FRAME47" sheetId="13" r:id="rId15"/>
  </sheets>
  <calcPr calcId="191029"/>
  <customWorkbookViews>
    <customWorkbookView name="蔡歆傑 - 個人檢視畫面" guid="{9A092115-4A5D-47B8-8DB2-2957D07707C1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8" i="2" l="1"/>
  <c r="G442" i="2"/>
  <c r="F442" i="2"/>
  <c r="E442" i="2"/>
  <c r="D442" i="2"/>
  <c r="L441" i="2"/>
  <c r="K441" i="2"/>
  <c r="J441" i="2"/>
  <c r="J438" i="2"/>
  <c r="G438" i="2"/>
  <c r="E438" i="2"/>
  <c r="D438" i="2"/>
  <c r="E437" i="2"/>
  <c r="D437" i="2"/>
  <c r="L436" i="2"/>
  <c r="K436" i="2"/>
  <c r="J436" i="2"/>
  <c r="G432" i="2"/>
  <c r="F432" i="2"/>
  <c r="E432" i="2"/>
  <c r="D432" i="2"/>
  <c r="L431" i="2"/>
  <c r="K431" i="2"/>
  <c r="J431" i="2"/>
  <c r="J429" i="2"/>
  <c r="G429" i="2"/>
  <c r="E429" i="2"/>
  <c r="D429" i="2"/>
  <c r="E428" i="2"/>
  <c r="D428" i="2"/>
  <c r="L427" i="2"/>
  <c r="K427" i="2"/>
  <c r="J427" i="2"/>
  <c r="L43" i="2"/>
  <c r="L412" i="2"/>
  <c r="I412" i="2"/>
  <c r="H412" i="2"/>
  <c r="H411" i="2"/>
  <c r="G413" i="2"/>
  <c r="G412" i="2"/>
  <c r="G411" i="2"/>
  <c r="G410" i="2"/>
  <c r="F411" i="2"/>
  <c r="F410" i="2"/>
  <c r="E412" i="2"/>
  <c r="E410" i="2"/>
  <c r="D412" i="2"/>
  <c r="D410" i="2"/>
  <c r="G393" i="2"/>
  <c r="G373" i="2"/>
  <c r="I311" i="2"/>
  <c r="G243" i="2"/>
  <c r="F373" i="2"/>
  <c r="E373" i="2"/>
  <c r="F243" i="2"/>
  <c r="E243" i="2"/>
  <c r="D243" i="2"/>
  <c r="L373" i="2"/>
  <c r="D373" i="2"/>
  <c r="L243" i="2"/>
  <c r="L238" i="2"/>
  <c r="K243" i="2"/>
  <c r="K238" i="2"/>
  <c r="J243" i="2"/>
  <c r="I243" i="2"/>
  <c r="H243" i="2"/>
  <c r="K148" i="2"/>
  <c r="J148" i="2"/>
  <c r="I148" i="2"/>
  <c r="H148" i="2"/>
  <c r="G148" i="2"/>
  <c r="F148" i="2"/>
  <c r="D148" i="2"/>
  <c r="E148" i="2"/>
  <c r="L148" i="2"/>
  <c r="D137" i="2"/>
  <c r="L117" i="2"/>
  <c r="K165" i="2"/>
  <c r="K117" i="2"/>
  <c r="J165" i="2"/>
  <c r="J117" i="2"/>
  <c r="I131" i="2"/>
  <c r="I117" i="2"/>
  <c r="G164" i="2"/>
  <c r="F161" i="2"/>
  <c r="G160" i="2"/>
  <c r="E161" i="2"/>
  <c r="D164" i="2"/>
  <c r="D161" i="2"/>
</calcChain>
</file>

<file path=xl/sharedStrings.xml><?xml version="1.0" encoding="utf-8"?>
<sst xmlns="http://schemas.openxmlformats.org/spreadsheetml/2006/main" count="2351" uniqueCount="1071">
  <si>
    <t>零件名稱</t>
    <phoneticPr fontId="1" type="noConversion"/>
  </si>
  <si>
    <t>K</t>
    <phoneticPr fontId="1" type="noConversion"/>
  </si>
  <si>
    <t>FRAME1</t>
    <phoneticPr fontId="1" type="noConversion"/>
  </si>
  <si>
    <t>FRAME2</t>
    <phoneticPr fontId="1" type="noConversion"/>
  </si>
  <si>
    <t>變數                                                                 噸數</t>
    <phoneticPr fontId="1" type="noConversion"/>
  </si>
  <si>
    <t>FRAME1/FRAME2</t>
    <phoneticPr fontId="1" type="noConversion"/>
  </si>
  <si>
    <t>_</t>
    <phoneticPr fontId="1" type="noConversion"/>
  </si>
  <si>
    <t>C10</t>
    <phoneticPr fontId="1" type="noConversion"/>
  </si>
  <si>
    <t>C12</t>
    <phoneticPr fontId="1" type="noConversion"/>
  </si>
  <si>
    <t>C15</t>
    <phoneticPr fontId="1" type="noConversion"/>
  </si>
  <si>
    <t>C20</t>
    <phoneticPr fontId="1" type="noConversion"/>
  </si>
  <si>
    <t>裁料圖(外型尺寸)</t>
    <phoneticPr fontId="1" type="noConversion"/>
  </si>
  <si>
    <t>裁料圖(內孔尺寸)</t>
    <phoneticPr fontId="1" type="noConversion"/>
  </si>
  <si>
    <t>a1</t>
    <phoneticPr fontId="1" type="noConversion"/>
  </si>
  <si>
    <t>a2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</si>
  <si>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</si>
  <si>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</si>
  <si>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</si>
  <si>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d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</si>
  <si>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</si>
  <si>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</si>
  <si>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</si>
  <si>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</si>
  <si>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</si>
  <si>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</si>
  <si>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g</t>
    <phoneticPr fontId="1" type="noConversion"/>
  </si>
  <si>
    <t>h1</t>
    <phoneticPr fontId="1" type="noConversion"/>
  </si>
  <si>
    <t>h2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</si>
  <si>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</si>
  <si>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</si>
  <si>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</si>
  <si>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e4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</si>
  <si>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</si>
  <si>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</si>
  <si>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</si>
  <si>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</si>
  <si>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</si>
  <si>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j3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</si>
  <si>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</si>
  <si>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</si>
  <si>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</si>
  <si>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m</t>
    <phoneticPr fontId="1" type="noConversion"/>
  </si>
  <si>
    <t>n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</si>
  <si>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</si>
  <si>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</si>
  <si>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</si>
  <si>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</si>
  <si>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</si>
  <si>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</si>
  <si>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</si>
  <si>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</si>
  <si>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</si>
  <si>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</si>
  <si>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</si>
  <si>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</si>
  <si>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</si>
  <si>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</si>
  <si>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</si>
  <si>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</si>
  <si>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</si>
  <si>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</si>
  <si>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</si>
  <si>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</si>
  <si>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</si>
  <si>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</si>
  <si>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</si>
  <si>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</si>
  <si>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bb1</t>
    <phoneticPr fontId="1" type="noConversion"/>
  </si>
  <si>
    <t>bb2</t>
    <phoneticPr fontId="1" type="noConversion"/>
  </si>
  <si>
    <t>cc1</t>
    <phoneticPr fontId="1" type="noConversion"/>
  </si>
  <si>
    <t>cc2</t>
    <phoneticPr fontId="1" type="noConversion"/>
  </si>
  <si>
    <t>dd1</t>
    <phoneticPr fontId="1" type="noConversion"/>
  </si>
  <si>
    <t>dd2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</si>
  <si>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</si>
  <si>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</si>
  <si>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</si>
  <si>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ff</t>
    <phoneticPr fontId="1" type="noConversion"/>
  </si>
  <si>
    <t>gg</t>
    <phoneticPr fontId="1" type="noConversion"/>
  </si>
  <si>
    <t>hh1</t>
    <phoneticPr fontId="1" type="noConversion"/>
  </si>
  <si>
    <t>hh2</t>
    <phoneticPr fontId="1" type="noConversion"/>
  </si>
  <si>
    <t>M8</t>
    <phoneticPr fontId="1" type="noConversion"/>
  </si>
  <si>
    <t>M5</t>
    <phoneticPr fontId="1" type="noConversion"/>
  </si>
  <si>
    <t>c3</t>
    <phoneticPr fontId="1" type="noConversion"/>
  </si>
  <si>
    <t>f4(底孔)</t>
    <phoneticPr fontId="1" type="noConversion"/>
  </si>
  <si>
    <t>M5</t>
    <phoneticPr fontId="1" type="noConversion"/>
  </si>
  <si>
    <t>M8</t>
    <phoneticPr fontId="1" type="noConversion"/>
  </si>
  <si>
    <t>B2</t>
    <phoneticPr fontId="1" type="noConversion"/>
  </si>
  <si>
    <t>C8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</si>
  <si>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</si>
  <si>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</si>
  <si>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</si>
  <si>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aa2</t>
    <phoneticPr fontId="1" type="noConversion"/>
  </si>
  <si>
    <t>aa1</t>
    <phoneticPr fontId="1" type="noConversion"/>
  </si>
  <si>
    <t>y4</t>
    <phoneticPr fontId="1" type="noConversion"/>
  </si>
  <si>
    <t>y5</t>
    <phoneticPr fontId="1" type="noConversion"/>
  </si>
  <si>
    <t>c4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</si>
  <si>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</si>
  <si>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</si>
  <si>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</si>
  <si>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</si>
  <si>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</si>
  <si>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</si>
  <si>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</si>
  <si>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</si>
  <si>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</si>
  <si>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</si>
  <si>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</si>
  <si>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</si>
  <si>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f1</t>
    <phoneticPr fontId="1" type="noConversion"/>
  </si>
  <si>
    <t>f2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</si>
  <si>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</si>
  <si>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</si>
  <si>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</si>
  <si>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h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</si>
  <si>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</si>
  <si>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</si>
  <si>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</si>
  <si>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</si>
  <si>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</si>
  <si>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</si>
  <si>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</si>
  <si>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</si>
  <si>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</si>
  <si>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</si>
  <si>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</si>
  <si>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</si>
  <si>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</si>
  <si>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 xml:space="preserve">n 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</si>
  <si>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</si>
  <si>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</si>
  <si>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</si>
  <si>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</si>
  <si>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</si>
  <si>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</si>
  <si>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</si>
  <si>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</si>
  <si>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</si>
  <si>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w1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</si>
  <si>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</si>
  <si>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</si>
  <si>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</si>
  <si>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</si>
  <si>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aa1</t>
    <phoneticPr fontId="1" type="noConversion"/>
  </si>
  <si>
    <t>aa2</t>
    <phoneticPr fontId="1" type="noConversion"/>
  </si>
  <si>
    <t>aa3</t>
    <phoneticPr fontId="1" type="noConversion"/>
  </si>
  <si>
    <t>aa4</t>
    <phoneticPr fontId="1" type="noConversion"/>
  </si>
  <si>
    <t>dd1</t>
    <phoneticPr fontId="1" type="noConversion"/>
  </si>
  <si>
    <t>dd2</t>
    <phoneticPr fontId="1" type="noConversion"/>
  </si>
  <si>
    <t>dd3</t>
    <phoneticPr fontId="1" type="noConversion"/>
  </si>
  <si>
    <t>dd4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</si>
  <si>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</si>
  <si>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</si>
  <si>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</si>
  <si>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ee4</t>
    <phoneticPr fontId="1" type="noConversion"/>
  </si>
  <si>
    <t>ff1</t>
    <phoneticPr fontId="1" type="noConversion"/>
  </si>
  <si>
    <t>ff2</t>
    <phoneticPr fontId="1" type="noConversion"/>
  </si>
  <si>
    <t>gg1</t>
    <phoneticPr fontId="1" type="noConversion"/>
  </si>
  <si>
    <t>gg2</t>
    <phoneticPr fontId="1" type="noConversion"/>
  </si>
  <si>
    <t>hh1</t>
    <phoneticPr fontId="1" type="noConversion"/>
  </si>
  <si>
    <t>hh2</t>
    <phoneticPr fontId="1" type="noConversion"/>
  </si>
  <si>
    <t>ii1</t>
    <phoneticPr fontId="1" type="noConversion"/>
  </si>
  <si>
    <t>ii2</t>
    <phoneticPr fontId="1" type="noConversion"/>
  </si>
  <si>
    <t>ii3</t>
    <phoneticPr fontId="1" type="noConversion"/>
  </si>
  <si>
    <t>ii4</t>
    <phoneticPr fontId="1" type="noConversion"/>
  </si>
  <si>
    <t>jj</t>
    <phoneticPr fontId="1" type="noConversion"/>
  </si>
  <si>
    <t>kk1</t>
    <phoneticPr fontId="1" type="noConversion"/>
  </si>
  <si>
    <t>kk2</t>
    <phoneticPr fontId="1" type="noConversion"/>
  </si>
  <si>
    <t>mm1</t>
    <phoneticPr fontId="1" type="noConversion"/>
  </si>
  <si>
    <t>mm2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</si>
  <si>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</si>
  <si>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</si>
  <si>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</si>
  <si>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</si>
  <si>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oo1</t>
    <phoneticPr fontId="1" type="noConversion"/>
  </si>
  <si>
    <t>oo2</t>
    <phoneticPr fontId="1" type="noConversion"/>
  </si>
  <si>
    <t>oo3</t>
    <phoneticPr fontId="1" type="noConversion"/>
  </si>
  <si>
    <t>pp1</t>
    <phoneticPr fontId="1" type="noConversion"/>
  </si>
  <si>
    <t>pp2</t>
    <phoneticPr fontId="1" type="noConversion"/>
  </si>
  <si>
    <t>pp3</t>
    <phoneticPr fontId="1" type="noConversion"/>
  </si>
  <si>
    <t>qq1</t>
    <phoneticPr fontId="1" type="noConversion"/>
  </si>
  <si>
    <t>qq2</t>
    <phoneticPr fontId="1" type="noConversion"/>
  </si>
  <si>
    <t>qq4</t>
    <phoneticPr fontId="1" type="noConversion"/>
  </si>
  <si>
    <t>rr1</t>
    <phoneticPr fontId="1" type="noConversion"/>
  </si>
  <si>
    <t>rr2</t>
    <phoneticPr fontId="1" type="noConversion"/>
  </si>
  <si>
    <t>rr3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</si>
  <si>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</si>
  <si>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</si>
  <si>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</si>
  <si>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tt1</t>
    <phoneticPr fontId="1" type="noConversion"/>
  </si>
  <si>
    <t>tt2</t>
    <phoneticPr fontId="1" type="noConversion"/>
  </si>
  <si>
    <t>tt3</t>
    <phoneticPr fontId="1" type="noConversion"/>
  </si>
  <si>
    <t>tt4</t>
    <phoneticPr fontId="1" type="noConversion"/>
  </si>
  <si>
    <t>uu1</t>
    <phoneticPr fontId="1" type="noConversion"/>
  </si>
  <si>
    <t>uu2</t>
    <phoneticPr fontId="1" type="noConversion"/>
  </si>
  <si>
    <t>uu3</t>
    <phoneticPr fontId="1" type="noConversion"/>
  </si>
  <si>
    <t>vv</t>
    <phoneticPr fontId="1" type="noConversion"/>
  </si>
  <si>
    <t>ww1</t>
    <phoneticPr fontId="1" type="noConversion"/>
  </si>
  <si>
    <t>ww2</t>
    <phoneticPr fontId="1" type="noConversion"/>
  </si>
  <si>
    <t>ww3</t>
    <phoneticPr fontId="1" type="noConversion"/>
  </si>
  <si>
    <t>ww4</t>
    <phoneticPr fontId="1" type="noConversion"/>
  </si>
  <si>
    <t>a3</t>
    <phoneticPr fontId="1" type="noConversion"/>
  </si>
  <si>
    <t>b3</t>
    <phoneticPr fontId="1" type="noConversion"/>
  </si>
  <si>
    <t>M5</t>
    <phoneticPr fontId="1" type="noConversion"/>
  </si>
  <si>
    <t>M8</t>
    <phoneticPr fontId="1" type="noConversion"/>
  </si>
  <si>
    <t>m4</t>
    <phoneticPr fontId="1" type="noConversion"/>
  </si>
  <si>
    <t>M5</t>
    <phoneticPr fontId="1" type="noConversion"/>
  </si>
  <si>
    <t>q4</t>
    <phoneticPr fontId="1" type="noConversion"/>
  </si>
  <si>
    <t>M8</t>
    <phoneticPr fontId="1" type="noConversion"/>
  </si>
  <si>
    <t>C5</t>
    <phoneticPr fontId="1" type="noConversion"/>
  </si>
  <si>
    <t>M6</t>
    <phoneticPr fontId="1" type="noConversion"/>
  </si>
  <si>
    <t>M10</t>
    <phoneticPr fontId="1" type="noConversion"/>
  </si>
  <si>
    <t>ll1</t>
    <phoneticPr fontId="1" type="noConversion"/>
  </si>
  <si>
    <t>ll2</t>
    <phoneticPr fontId="1" type="noConversion"/>
  </si>
  <si>
    <t>M4</t>
    <phoneticPr fontId="1" type="noConversion"/>
  </si>
  <si>
    <t>M5</t>
    <phoneticPr fontId="1" type="noConversion"/>
  </si>
  <si>
    <t>j4</t>
    <phoneticPr fontId="1" type="noConversion"/>
  </si>
  <si>
    <t>x4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</si>
  <si>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</si>
  <si>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</si>
  <si>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</si>
  <si>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M5</t>
    <phoneticPr fontId="1" type="noConversion"/>
  </si>
  <si>
    <t>孔洞名稱</t>
    <phoneticPr fontId="1" type="noConversion"/>
  </si>
  <si>
    <t>油面計</t>
    <phoneticPr fontId="1" type="noConversion"/>
  </si>
  <si>
    <t>電動黃油泵</t>
    <phoneticPr fontId="1" type="noConversion"/>
  </si>
  <si>
    <t>配管用</t>
    <phoneticPr fontId="1" type="noConversion"/>
  </si>
  <si>
    <t>光電裝置線用</t>
    <phoneticPr fontId="1" type="noConversion"/>
  </si>
  <si>
    <t>二點組合</t>
    <phoneticPr fontId="1" type="noConversion"/>
  </si>
  <si>
    <t>配管用(名稱待確認)</t>
    <phoneticPr fontId="1" type="noConversion"/>
  </si>
  <si>
    <t>吊孔</t>
    <phoneticPr fontId="1" type="noConversion"/>
  </si>
  <si>
    <t>110孔(名稱待定)</t>
    <phoneticPr fontId="1" type="noConversion"/>
  </si>
  <si>
    <t>xx1</t>
    <phoneticPr fontId="1" type="noConversion"/>
  </si>
  <si>
    <t>xx2</t>
    <phoneticPr fontId="1" type="noConversion"/>
  </si>
  <si>
    <t>xx3</t>
    <phoneticPr fontId="1" type="noConversion"/>
  </si>
  <si>
    <t>xx4</t>
    <phoneticPr fontId="1" type="noConversion"/>
  </si>
  <si>
    <t>yy1</t>
    <phoneticPr fontId="1" type="noConversion"/>
  </si>
  <si>
    <t>yy2</t>
    <phoneticPr fontId="1" type="noConversion"/>
  </si>
  <si>
    <t>zz1</t>
    <phoneticPr fontId="1" type="noConversion"/>
  </si>
  <si>
    <t>zz2</t>
    <phoneticPr fontId="1" type="noConversion"/>
  </si>
  <si>
    <t>aaa1</t>
    <phoneticPr fontId="1" type="noConversion"/>
  </si>
  <si>
    <t>aaa2</t>
    <phoneticPr fontId="1" type="noConversion"/>
  </si>
  <si>
    <t>bbb1</t>
    <phoneticPr fontId="1" type="noConversion"/>
  </si>
  <si>
    <t>bbb2</t>
    <phoneticPr fontId="1" type="noConversion"/>
  </si>
  <si>
    <t>ccc1</t>
    <phoneticPr fontId="1" type="noConversion"/>
  </si>
  <si>
    <t>ccc2</t>
    <phoneticPr fontId="1" type="noConversion"/>
  </si>
  <si>
    <t>台達變頻器440V, 15, 20HP；220V 15HP</t>
    <phoneticPr fontId="1" type="noConversion"/>
  </si>
  <si>
    <t>東元變頻器440V, 15, 20HP</t>
    <phoneticPr fontId="1" type="noConversion"/>
  </si>
  <si>
    <t>ddd1</t>
    <phoneticPr fontId="1" type="noConversion"/>
  </si>
  <si>
    <t>ddd2</t>
    <phoneticPr fontId="1" type="noConversion"/>
  </si>
  <si>
    <t>eee1</t>
    <phoneticPr fontId="1" type="noConversion"/>
  </si>
  <si>
    <t>eee2</t>
    <phoneticPr fontId="1" type="noConversion"/>
  </si>
  <si>
    <t>fff1</t>
    <phoneticPr fontId="1" type="noConversion"/>
  </si>
  <si>
    <t>fff2</t>
    <phoneticPr fontId="1" type="noConversion"/>
  </si>
  <si>
    <t>fff3</t>
    <phoneticPr fontId="1" type="noConversion"/>
  </si>
  <si>
    <t>fff4</t>
    <phoneticPr fontId="1" type="noConversion"/>
  </si>
  <si>
    <t>ggg1</t>
    <phoneticPr fontId="1" type="noConversion"/>
  </si>
  <si>
    <t>ggg2</t>
    <phoneticPr fontId="1" type="noConversion"/>
  </si>
  <si>
    <t>ggg3</t>
    <phoneticPr fontId="1" type="noConversion"/>
  </si>
  <si>
    <t>ggg4</t>
    <phoneticPr fontId="1" type="noConversion"/>
  </si>
  <si>
    <t>hhh1</t>
    <phoneticPr fontId="1" type="noConversion"/>
  </si>
  <si>
    <t>hhh2</t>
    <phoneticPr fontId="1" type="noConversion"/>
  </si>
  <si>
    <t>iii1</t>
    <phoneticPr fontId="1" type="noConversion"/>
  </si>
  <si>
    <t>iii2</t>
    <phoneticPr fontId="1" type="noConversion"/>
  </si>
  <si>
    <t>iii3</t>
    <phoneticPr fontId="1" type="noConversion"/>
  </si>
  <si>
    <t>iii4</t>
    <phoneticPr fontId="1" type="noConversion"/>
  </si>
  <si>
    <t>台達變頻器220V, 20HP</t>
    <phoneticPr fontId="1" type="noConversion"/>
  </si>
  <si>
    <t>C5</t>
    <phoneticPr fontId="1" type="noConversion"/>
  </si>
  <si>
    <t>M8</t>
    <phoneticPr fontId="1" type="noConversion"/>
  </si>
  <si>
    <t>M6</t>
    <phoneticPr fontId="1" type="noConversion"/>
  </si>
  <si>
    <t>C3</t>
    <phoneticPr fontId="1" type="noConversion"/>
  </si>
  <si>
    <t>東元變頻器, 15HP220V</t>
    <phoneticPr fontId="1" type="noConversion"/>
  </si>
  <si>
    <t>w1</t>
    <phoneticPr fontId="1" type="noConversion"/>
  </si>
  <si>
    <t>w2</t>
    <phoneticPr fontId="1" type="noConversion"/>
  </si>
  <si>
    <t>u</t>
    <phoneticPr fontId="1" type="noConversion"/>
  </si>
  <si>
    <t>東元變頻器10, 15HP440V</t>
    <phoneticPr fontId="1" type="noConversion"/>
  </si>
  <si>
    <t>bb1</t>
    <phoneticPr fontId="1" type="noConversion"/>
  </si>
  <si>
    <t>bb2</t>
    <phoneticPr fontId="1" type="noConversion"/>
  </si>
  <si>
    <t>台達變頻器10, 15HP</t>
    <phoneticPr fontId="1" type="noConversion"/>
  </si>
  <si>
    <t>z1</t>
    <phoneticPr fontId="1" type="noConversion"/>
  </si>
  <si>
    <t>z2</t>
    <phoneticPr fontId="1" type="noConversion"/>
  </si>
  <si>
    <t>y1</t>
    <phoneticPr fontId="1" type="noConversion"/>
  </si>
  <si>
    <t>y2+bb2</t>
    <phoneticPr fontId="1" type="noConversion"/>
  </si>
  <si>
    <t>電氣箱用</t>
    <phoneticPr fontId="1" type="noConversion"/>
  </si>
  <si>
    <t>台達變頻器10HP</t>
    <phoneticPr fontId="1" type="noConversion"/>
  </si>
  <si>
    <t>jjj1</t>
    <phoneticPr fontId="1" type="noConversion"/>
  </si>
  <si>
    <t>jjj2</t>
    <phoneticPr fontId="1" type="noConversion"/>
  </si>
  <si>
    <t>jjj3</t>
    <phoneticPr fontId="1" type="noConversion"/>
  </si>
  <si>
    <t>jjj4</t>
    <phoneticPr fontId="1" type="noConversion"/>
  </si>
  <si>
    <t>kkk1</t>
    <phoneticPr fontId="1" type="noConversion"/>
  </si>
  <si>
    <t>kkk2</t>
    <phoneticPr fontId="1" type="noConversion"/>
  </si>
  <si>
    <t>ooo1</t>
    <phoneticPr fontId="1" type="noConversion"/>
  </si>
  <si>
    <t>ooo2</t>
    <phoneticPr fontId="1" type="noConversion"/>
  </si>
  <si>
    <t>東元變頻器10HP</t>
    <phoneticPr fontId="1" type="noConversion"/>
  </si>
  <si>
    <t>mmm1</t>
    <phoneticPr fontId="1" type="noConversion"/>
  </si>
  <si>
    <t>mmm2</t>
    <phoneticPr fontId="1" type="noConversion"/>
  </si>
  <si>
    <t>mmm3</t>
    <phoneticPr fontId="1" type="noConversion"/>
  </si>
  <si>
    <t>mmm4</t>
    <phoneticPr fontId="1" type="noConversion"/>
  </si>
  <si>
    <t>nnn1</t>
    <phoneticPr fontId="1" type="noConversion"/>
  </si>
  <si>
    <t>nnn2</t>
    <phoneticPr fontId="1" type="noConversion"/>
  </si>
  <si>
    <t>lll1</t>
    <phoneticPr fontId="1" type="noConversion"/>
  </si>
  <si>
    <t>lll2</t>
    <phoneticPr fontId="1" type="noConversion"/>
  </si>
  <si>
    <t>東元變頻器220V/440V, 20HP</t>
    <phoneticPr fontId="1" type="noConversion"/>
  </si>
  <si>
    <t>qqq1</t>
    <phoneticPr fontId="1" type="noConversion"/>
  </si>
  <si>
    <t>qqq2</t>
    <phoneticPr fontId="1" type="noConversion"/>
  </si>
  <si>
    <t>qqq3</t>
    <phoneticPr fontId="1" type="noConversion"/>
  </si>
  <si>
    <t>qqq4</t>
    <phoneticPr fontId="1" type="noConversion"/>
  </si>
  <si>
    <t>ppp1</t>
    <phoneticPr fontId="1" type="noConversion"/>
  </si>
  <si>
    <t>ppp2</t>
    <phoneticPr fontId="1" type="noConversion"/>
  </si>
  <si>
    <t>rrr1</t>
    <phoneticPr fontId="1" type="noConversion"/>
  </si>
  <si>
    <t>rrr2</t>
    <phoneticPr fontId="1" type="noConversion"/>
  </si>
  <si>
    <t>台達變頻器440V, 20HP</t>
    <phoneticPr fontId="1" type="noConversion"/>
  </si>
  <si>
    <t>sss1</t>
    <phoneticPr fontId="1" type="noConversion"/>
  </si>
  <si>
    <t>sss2</t>
    <phoneticPr fontId="1" type="noConversion"/>
  </si>
  <si>
    <t>sss3</t>
    <phoneticPr fontId="1" type="noConversion"/>
  </si>
  <si>
    <t>sss4</t>
    <phoneticPr fontId="1" type="noConversion"/>
  </si>
  <si>
    <t>ttt1</t>
    <phoneticPr fontId="1" type="noConversion"/>
  </si>
  <si>
    <t>ttt2</t>
    <phoneticPr fontId="1" type="noConversion"/>
  </si>
  <si>
    <t>uuu</t>
    <phoneticPr fontId="1" type="noConversion"/>
  </si>
  <si>
    <t>M10</t>
    <phoneticPr fontId="1" type="noConversion"/>
  </si>
  <si>
    <t>M5</t>
    <phoneticPr fontId="1" type="noConversion"/>
  </si>
  <si>
    <t>g4</t>
    <phoneticPr fontId="1" type="noConversion"/>
  </si>
  <si>
    <t>o3</t>
    <phoneticPr fontId="1" type="noConversion"/>
  </si>
  <si>
    <t>gg3</t>
    <phoneticPr fontId="1" type="noConversion"/>
  </si>
  <si>
    <t>gg4</t>
    <phoneticPr fontId="1" type="noConversion"/>
  </si>
  <si>
    <t>vvv1</t>
    <phoneticPr fontId="1" type="noConversion"/>
  </si>
  <si>
    <t>vvv2</t>
    <phoneticPr fontId="1" type="noConversion"/>
  </si>
  <si>
    <t>www</t>
    <phoneticPr fontId="1" type="noConversion"/>
  </si>
  <si>
    <t>xxx</t>
    <phoneticPr fontId="1" type="noConversion"/>
  </si>
  <si>
    <t>mm3</t>
    <phoneticPr fontId="1" type="noConversion"/>
  </si>
  <si>
    <t>東元變頻器25HP</t>
    <phoneticPr fontId="1" type="noConversion"/>
  </si>
  <si>
    <t>yyy1</t>
    <phoneticPr fontId="1" type="noConversion"/>
  </si>
  <si>
    <t>yyy2</t>
    <phoneticPr fontId="1" type="noConversion"/>
  </si>
  <si>
    <t>yyy3</t>
    <phoneticPr fontId="1" type="noConversion"/>
  </si>
  <si>
    <t>zzz1</t>
    <phoneticPr fontId="1" type="noConversion"/>
  </si>
  <si>
    <t>zzz2</t>
    <phoneticPr fontId="1" type="noConversion"/>
  </si>
  <si>
    <t>aaaa1</t>
    <phoneticPr fontId="1" type="noConversion"/>
  </si>
  <si>
    <t>aaaa2</t>
    <phoneticPr fontId="1" type="noConversion"/>
  </si>
  <si>
    <t>台達變頻器25HP</t>
    <phoneticPr fontId="1" type="noConversion"/>
  </si>
  <si>
    <t>bbbb1</t>
    <phoneticPr fontId="1" type="noConversion"/>
  </si>
  <si>
    <t>bbbb2</t>
    <phoneticPr fontId="1" type="noConversion"/>
  </si>
  <si>
    <t>bbbb3</t>
    <phoneticPr fontId="1" type="noConversion"/>
  </si>
  <si>
    <t>cccc1</t>
    <phoneticPr fontId="1" type="noConversion"/>
  </si>
  <si>
    <t>cccc2</t>
    <phoneticPr fontId="1" type="noConversion"/>
  </si>
  <si>
    <t>dddd1</t>
    <phoneticPr fontId="1" type="noConversion"/>
  </si>
  <si>
    <t>dddd2</t>
    <phoneticPr fontId="1" type="noConversion"/>
  </si>
  <si>
    <t>m8</t>
    <phoneticPr fontId="1" type="noConversion"/>
  </si>
  <si>
    <t>解角器用</t>
    <phoneticPr fontId="1" type="noConversion"/>
  </si>
  <si>
    <t>eeee</t>
    <phoneticPr fontId="1" type="noConversion"/>
  </si>
  <si>
    <t>ffff</t>
    <phoneticPr fontId="1" type="noConversion"/>
  </si>
  <si>
    <t>gggg</t>
    <phoneticPr fontId="1" type="noConversion"/>
  </si>
  <si>
    <t>變頻器用</t>
    <phoneticPr fontId="1" type="noConversion"/>
  </si>
  <si>
    <t>iiii1</t>
    <phoneticPr fontId="1" type="noConversion"/>
  </si>
  <si>
    <t>iiii2</t>
    <phoneticPr fontId="1" type="noConversion"/>
  </si>
  <si>
    <t>iiii3</t>
    <phoneticPr fontId="1" type="noConversion"/>
  </si>
  <si>
    <t>hhhh1</t>
    <phoneticPr fontId="1" type="noConversion"/>
  </si>
  <si>
    <t>hhhh2</t>
    <phoneticPr fontId="1" type="noConversion"/>
  </si>
  <si>
    <t>hhhh3</t>
    <phoneticPr fontId="1" type="noConversion"/>
  </si>
  <si>
    <t>jjjj</t>
    <phoneticPr fontId="1" type="noConversion"/>
  </si>
  <si>
    <t>解角器護套用</t>
    <phoneticPr fontId="1" type="noConversion"/>
  </si>
  <si>
    <t>kkkk1</t>
    <phoneticPr fontId="1" type="noConversion"/>
  </si>
  <si>
    <t>kkkk2</t>
    <phoneticPr fontId="1" type="noConversion"/>
  </si>
  <si>
    <t>kkkk3</t>
    <phoneticPr fontId="1" type="noConversion"/>
  </si>
  <si>
    <t>llll1</t>
    <phoneticPr fontId="1" type="noConversion"/>
  </si>
  <si>
    <t>mmmm1</t>
    <phoneticPr fontId="1" type="noConversion"/>
  </si>
  <si>
    <t>mmmm2</t>
    <phoneticPr fontId="1" type="noConversion"/>
  </si>
  <si>
    <t>mmmm3</t>
    <phoneticPr fontId="1" type="noConversion"/>
  </si>
  <si>
    <t>llll3</t>
    <phoneticPr fontId="1" type="noConversion"/>
  </si>
  <si>
    <t>nnnn</t>
    <phoneticPr fontId="1" type="noConversion"/>
  </si>
  <si>
    <t>oooo</t>
    <phoneticPr fontId="1" type="noConversion"/>
  </si>
  <si>
    <t>pppp1</t>
    <phoneticPr fontId="1" type="noConversion"/>
  </si>
  <si>
    <t>pppp2</t>
    <phoneticPr fontId="1" type="noConversion"/>
  </si>
  <si>
    <t>qqqq1</t>
    <phoneticPr fontId="1" type="noConversion"/>
  </si>
  <si>
    <t>qqqq2</t>
    <phoneticPr fontId="1" type="noConversion"/>
  </si>
  <si>
    <t>rrrr</t>
    <phoneticPr fontId="1" type="noConversion"/>
  </si>
  <si>
    <t>ssss</t>
    <phoneticPr fontId="1" type="noConversion"/>
  </si>
  <si>
    <t>4-M8X16L</t>
    <phoneticPr fontId="1" type="noConversion"/>
  </si>
  <si>
    <t>2-M5(配管用)</t>
    <phoneticPr fontId="1" type="noConversion"/>
  </si>
  <si>
    <t>1-M5x10L(配管用)</t>
    <phoneticPr fontId="1" type="noConversion"/>
  </si>
  <si>
    <t>90通孔</t>
    <phoneticPr fontId="1" type="noConversion"/>
  </si>
  <si>
    <t>旋轉凸輪用</t>
    <phoneticPr fontId="1" type="noConversion"/>
  </si>
  <si>
    <t>tttt</t>
    <phoneticPr fontId="1" type="noConversion"/>
  </si>
  <si>
    <t>uuuu</t>
    <phoneticPr fontId="1" type="noConversion"/>
  </si>
  <si>
    <t>vvvv</t>
    <phoneticPr fontId="1" type="noConversion"/>
  </si>
  <si>
    <t>60通孔</t>
    <phoneticPr fontId="1" type="noConversion"/>
  </si>
  <si>
    <t>電氣箱連桿</t>
    <phoneticPr fontId="1" type="noConversion"/>
  </si>
  <si>
    <t>2-M5(側邊配管用)</t>
    <phoneticPr fontId="1" type="noConversion"/>
  </si>
  <si>
    <t>M5</t>
    <phoneticPr fontId="1" type="noConversion"/>
  </si>
  <si>
    <t>M8</t>
    <phoneticPr fontId="1" type="noConversion"/>
  </si>
  <si>
    <t>M10</t>
    <phoneticPr fontId="1" type="noConversion"/>
  </si>
  <si>
    <t>M5X8L</t>
    <phoneticPr fontId="1" type="noConversion"/>
  </si>
  <si>
    <t>iiii4</t>
    <phoneticPr fontId="1" type="noConversion"/>
  </si>
  <si>
    <t>解角器裝置線用</t>
    <phoneticPr fontId="1" type="noConversion"/>
  </si>
  <si>
    <t>吊孔</t>
    <phoneticPr fontId="1" type="noConversion"/>
  </si>
  <si>
    <t>xxxx1</t>
    <phoneticPr fontId="1" type="noConversion"/>
  </si>
  <si>
    <t>xxxx2</t>
    <phoneticPr fontId="1" type="noConversion"/>
  </si>
  <si>
    <t>xxxx3</t>
    <phoneticPr fontId="1" type="noConversion"/>
  </si>
  <si>
    <t>xxxx4</t>
    <phoneticPr fontId="1" type="noConversion"/>
  </si>
  <si>
    <t>yyyy1</t>
    <phoneticPr fontId="1" type="noConversion"/>
  </si>
  <si>
    <t>yyyy2</t>
    <phoneticPr fontId="1" type="noConversion"/>
  </si>
  <si>
    <t>yyyy3</t>
    <phoneticPr fontId="1" type="noConversion"/>
  </si>
  <si>
    <t>yyyy4</t>
    <phoneticPr fontId="1" type="noConversion"/>
  </si>
  <si>
    <t>zzzz1</t>
    <phoneticPr fontId="1" type="noConversion"/>
  </si>
  <si>
    <t>zzzz2</t>
    <phoneticPr fontId="1" type="noConversion"/>
  </si>
  <si>
    <t>aaaaa1</t>
    <phoneticPr fontId="1" type="noConversion"/>
  </si>
  <si>
    <t>aaaaa2</t>
    <phoneticPr fontId="1" type="noConversion"/>
  </si>
  <si>
    <t>電線護罩(WIRE_CASING)</t>
    <phoneticPr fontId="1" type="noConversion"/>
  </si>
  <si>
    <t>使用者可調整尺寸</t>
  </si>
  <si>
    <t>可調整尺寸關聯方程式</t>
    <phoneticPr fontId="1" type="noConversion"/>
  </si>
  <si>
    <t>k+delta</t>
    <phoneticPr fontId="1" type="noConversion"/>
  </si>
  <si>
    <t>if l5==0:Hole5==Deactivate；else:Hole5==Activate</t>
    <phoneticPr fontId="1" type="noConversion"/>
  </si>
  <si>
    <t>關聯方程式</t>
    <phoneticPr fontId="1" type="noConversion"/>
  </si>
  <si>
    <t>變數</t>
    <phoneticPr fontId="1" type="noConversion"/>
  </si>
  <si>
    <t>噸數</t>
    <phoneticPr fontId="1" type="noConversion"/>
  </si>
  <si>
    <t>g+delta</t>
    <phoneticPr fontId="1" type="noConversion"/>
  </si>
  <si>
    <t>2-M5X10L(配管用)</t>
    <phoneticPr fontId="1" type="noConversion"/>
  </si>
  <si>
    <t>氣壓錶箱用</t>
    <phoneticPr fontId="1" type="noConversion"/>
  </si>
  <si>
    <t>2D圖部件編號</t>
    <phoneticPr fontId="1" type="noConversion"/>
  </si>
  <si>
    <t>使用者可調整尺寸</t>
    <phoneticPr fontId="1" type="noConversion"/>
  </si>
  <si>
    <t>標準零件尺寸</t>
    <phoneticPr fontId="1" type="noConversion"/>
  </si>
  <si>
    <t>A+0.5α+β</t>
    <phoneticPr fontId="1" type="noConversion"/>
  </si>
  <si>
    <t>FRAME1_A</t>
  </si>
  <si>
    <t>B+0.5δ</t>
    <phoneticPr fontId="1" type="noConversion"/>
  </si>
  <si>
    <t>FRAME1_B</t>
  </si>
  <si>
    <t>FRAME1_C</t>
  </si>
  <si>
    <t>FRAME1_D</t>
  </si>
  <si>
    <t>D+β</t>
    <phoneticPr fontId="1" type="noConversion"/>
  </si>
  <si>
    <t>FRAME1_E</t>
  </si>
  <si>
    <t>E+γ</t>
  </si>
  <si>
    <t>FRAME1_F</t>
  </si>
  <si>
    <t>FRAME1_G</t>
  </si>
  <si>
    <t>FRAME1_G1</t>
  </si>
  <si>
    <t>FRAME1_H</t>
  </si>
  <si>
    <t>FRAME1_I</t>
  </si>
  <si>
    <t>FRAME1_J</t>
  </si>
  <si>
    <t>FRAME1_K</t>
  </si>
  <si>
    <t>FRAME1_L</t>
  </si>
  <si>
    <t>FRAME1_M</t>
  </si>
  <si>
    <t>FRAME1_N</t>
  </si>
  <si>
    <t>FRAME1_O</t>
  </si>
  <si>
    <t>FRAME1_P</t>
  </si>
  <si>
    <t>FRAME1_Q</t>
  </si>
  <si>
    <t>FRAME1_R</t>
  </si>
  <si>
    <t>FRAME1_S</t>
  </si>
  <si>
    <t>FRAME1_RR</t>
  </si>
  <si>
    <t>FRAME1_SS</t>
  </si>
  <si>
    <t>FRAME1_B_R</t>
  </si>
  <si>
    <t>FRAME1_B_S</t>
  </si>
  <si>
    <t>FRAME1_B1_R</t>
  </si>
  <si>
    <t>FRAME1_B1_S</t>
  </si>
  <si>
    <t>FRAME1_B2_R</t>
  </si>
  <si>
    <t>FRAME1_B2_S</t>
  </si>
  <si>
    <t>FRAME1_T</t>
  </si>
  <si>
    <t>FRAME1_U</t>
  </si>
  <si>
    <t>FRAME1_T250_A(-15)</t>
  </si>
  <si>
    <t>FRAME1_T250_B</t>
  </si>
  <si>
    <t>FRAME1_T250_C</t>
  </si>
  <si>
    <t>FRAME1_T250_D</t>
  </si>
  <si>
    <t>FRAME1_T250_E</t>
  </si>
  <si>
    <t>FRAME1_V</t>
  </si>
  <si>
    <t>FRAME1_V1</t>
  </si>
  <si>
    <t>FRAME1_V2</t>
  </si>
  <si>
    <t>FRAME1_V3</t>
  </si>
  <si>
    <t>FRAME1_V4</t>
  </si>
  <si>
    <t>FRAME1_V5</t>
  </si>
  <si>
    <t>FRAME1_X</t>
  </si>
  <si>
    <t>X+0.5δ</t>
    <phoneticPr fontId="1" type="noConversion"/>
  </si>
  <si>
    <t>FRAME1_Y</t>
  </si>
  <si>
    <t>FRAME1_Z</t>
  </si>
  <si>
    <t>FRAME1_Z1</t>
  </si>
  <si>
    <t>FRAME1_AA1</t>
  </si>
  <si>
    <t>FRAME1_AA2</t>
  </si>
  <si>
    <t>FRAME1_BB</t>
  </si>
  <si>
    <t>if aa1 == 0: Deactivate</t>
    <phoneticPr fontId="1" type="noConversion"/>
  </si>
  <si>
    <t>5-M5X15L(配管用)</t>
    <phoneticPr fontId="1" type="noConversion"/>
  </si>
  <si>
    <t>2-M4X10L</t>
    <phoneticPr fontId="1" type="noConversion"/>
  </si>
  <si>
    <t>2-M10X20L</t>
    <phoneticPr fontId="1" type="noConversion"/>
  </si>
  <si>
    <t>變數名稱</t>
    <phoneticPr fontId="1" type="noConversion"/>
  </si>
  <si>
    <t>H+Z</t>
    <phoneticPr fontId="1" type="noConversion"/>
  </si>
  <si>
    <t>FRAME11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</si>
  <si>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</si>
  <si>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</si>
  <si>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</si>
  <si>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</si>
  <si>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</si>
  <si>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c2(deg)</t>
    <phoneticPr fontId="1" type="noConversion"/>
  </si>
  <si>
    <t>c3</t>
    <phoneticPr fontId="1" type="noConversion"/>
  </si>
  <si>
    <t>行程(α)</t>
    <phoneticPr fontId="1" type="noConversion"/>
  </si>
  <si>
    <t>閉合工作高度(β)</t>
    <phoneticPr fontId="1" type="noConversion"/>
  </si>
  <si>
    <t>作業面高度(γ)</t>
    <phoneticPr fontId="1" type="noConversion"/>
  </si>
  <si>
    <t>喉部調整(ζ)</t>
    <phoneticPr fontId="1" type="noConversion"/>
  </si>
  <si>
    <t>平板前後(δ)</t>
    <phoneticPr fontId="1" type="noConversion"/>
  </si>
  <si>
    <t>行程(α)</t>
  </si>
  <si>
    <t>閉合工作高度(β)</t>
  </si>
  <si>
    <t>作業面高度(γ)</t>
  </si>
  <si>
    <t>平板前後(δ)</t>
  </si>
  <si>
    <t>東元變頻器220V, 15, 20HP</t>
  </si>
  <si>
    <t>大孔</t>
    <phoneticPr fontId="1" type="noConversion"/>
  </si>
  <si>
    <t>RC1/8</t>
    <phoneticPr fontId="1" type="noConversion"/>
  </si>
  <si>
    <t>FRAME5</t>
    <phoneticPr fontId="1" type="noConversion"/>
  </si>
  <si>
    <t>61.5mm</t>
    <phoneticPr fontId="1" type="noConversion"/>
  </si>
  <si>
    <t>107.5mm</t>
    <phoneticPr fontId="1" type="noConversion"/>
  </si>
  <si>
    <t>86.5mm</t>
    <phoneticPr fontId="1" type="noConversion"/>
  </si>
  <si>
    <t>147.5mm</t>
    <phoneticPr fontId="1" type="noConversion"/>
  </si>
  <si>
    <t>233.5mm</t>
    <phoneticPr fontId="1" type="noConversion"/>
  </si>
  <si>
    <t>246.5mm</t>
    <phoneticPr fontId="1" type="noConversion"/>
  </si>
  <si>
    <t>293.5mm</t>
    <phoneticPr fontId="1" type="noConversion"/>
  </si>
  <si>
    <t>397.5mm</t>
    <phoneticPr fontId="1" type="noConversion"/>
  </si>
  <si>
    <t>325.5mm</t>
    <phoneticPr fontId="1" type="noConversion"/>
  </si>
  <si>
    <t>90mm</t>
    <phoneticPr fontId="1" type="noConversion"/>
  </si>
  <si>
    <t>40mm</t>
    <phoneticPr fontId="1" type="noConversion"/>
  </si>
  <si>
    <t>C</t>
    <phoneticPr fontId="1" type="noConversion"/>
  </si>
  <si>
    <t>50mm</t>
    <phoneticPr fontId="1" type="noConversion"/>
  </si>
  <si>
    <t>10mm</t>
    <phoneticPr fontId="1" type="noConversion"/>
  </si>
  <si>
    <t>D</t>
    <phoneticPr fontId="1" type="noConversion"/>
  </si>
  <si>
    <t>220mm</t>
    <phoneticPr fontId="1" type="noConversion"/>
  </si>
  <si>
    <t>255mm</t>
    <phoneticPr fontId="1" type="noConversion"/>
  </si>
  <si>
    <t>245mm</t>
    <phoneticPr fontId="1" type="noConversion"/>
  </si>
  <si>
    <t>E</t>
    <phoneticPr fontId="1" type="noConversion"/>
  </si>
  <si>
    <t>234mm</t>
    <phoneticPr fontId="1" type="noConversion"/>
  </si>
  <si>
    <t>283mm</t>
    <phoneticPr fontId="1" type="noConversion"/>
  </si>
  <si>
    <t>302mm</t>
    <phoneticPr fontId="1" type="noConversion"/>
  </si>
  <si>
    <t>332mm</t>
    <phoneticPr fontId="1" type="noConversion"/>
  </si>
  <si>
    <t>362mm</t>
    <phoneticPr fontId="1" type="noConversion"/>
  </si>
  <si>
    <t>425mm</t>
    <phoneticPr fontId="1" type="noConversion"/>
  </si>
  <si>
    <t>460mm</t>
    <phoneticPr fontId="1" type="noConversion"/>
  </si>
  <si>
    <t>545mm</t>
    <phoneticPr fontId="1" type="noConversion"/>
  </si>
  <si>
    <t>F</t>
    <phoneticPr fontId="1" type="noConversion"/>
  </si>
  <si>
    <t>265mm</t>
    <phoneticPr fontId="1" type="noConversion"/>
  </si>
  <si>
    <t>G</t>
    <phoneticPr fontId="1" type="noConversion"/>
  </si>
  <si>
    <t>8mm</t>
    <phoneticPr fontId="1" type="noConversion"/>
  </si>
  <si>
    <t>295mm</t>
    <phoneticPr fontId="1" type="noConversion"/>
  </si>
  <si>
    <t>H</t>
    <phoneticPr fontId="1" type="noConversion"/>
  </si>
  <si>
    <t>*8mm</t>
    <phoneticPr fontId="1" type="noConversion"/>
  </si>
  <si>
    <t>I</t>
    <phoneticPr fontId="1" type="noConversion"/>
  </si>
  <si>
    <t>238mm</t>
    <phoneticPr fontId="1" type="noConversion"/>
  </si>
  <si>
    <t>290mm</t>
    <phoneticPr fontId="1" type="noConversion"/>
  </si>
  <si>
    <t>333mm</t>
    <phoneticPr fontId="1" type="noConversion"/>
  </si>
  <si>
    <t>353mm</t>
    <phoneticPr fontId="1" type="noConversion"/>
  </si>
  <si>
    <t>350mm</t>
    <phoneticPr fontId="1" type="noConversion"/>
  </si>
  <si>
    <t>292mm</t>
    <phoneticPr fontId="1" type="noConversion"/>
  </si>
  <si>
    <t>J</t>
    <phoneticPr fontId="1" type="noConversion"/>
  </si>
  <si>
    <t>*40mm</t>
    <phoneticPr fontId="1" type="noConversion"/>
  </si>
  <si>
    <t>23.5mm</t>
    <phoneticPr fontId="1" type="noConversion"/>
  </si>
  <si>
    <t>66.5mm</t>
    <phoneticPr fontId="1" type="noConversion"/>
  </si>
  <si>
    <t>43.5mm</t>
    <phoneticPr fontId="1" type="noConversion"/>
  </si>
  <si>
    <t>104.5mm</t>
    <phoneticPr fontId="1" type="noConversion"/>
  </si>
  <si>
    <t>190.5mm</t>
    <phoneticPr fontId="1" type="noConversion"/>
  </si>
  <si>
    <t>203.5mm</t>
    <phoneticPr fontId="1" type="noConversion"/>
  </si>
  <si>
    <t>*203.5mm</t>
    <phoneticPr fontId="1" type="noConversion"/>
  </si>
  <si>
    <t>L</t>
    <phoneticPr fontId="1" type="noConversion"/>
  </si>
  <si>
    <t>473mm</t>
    <phoneticPr fontId="1" type="noConversion"/>
  </si>
  <si>
    <t>530mm</t>
    <phoneticPr fontId="1" type="noConversion"/>
  </si>
  <si>
    <t>590mm</t>
    <phoneticPr fontId="1" type="noConversion"/>
  </si>
  <si>
    <t>790mm</t>
    <phoneticPr fontId="1" type="noConversion"/>
  </si>
  <si>
    <t>800mm</t>
    <phoneticPr fontId="1" type="noConversion"/>
  </si>
  <si>
    <t>825mm</t>
    <phoneticPr fontId="1" type="noConversion"/>
  </si>
  <si>
    <t>M</t>
    <phoneticPr fontId="1" type="noConversion"/>
  </si>
  <si>
    <t>N</t>
    <phoneticPr fontId="1" type="noConversion"/>
  </si>
  <si>
    <t>125mm</t>
    <phoneticPr fontId="1" type="noConversion"/>
  </si>
  <si>
    <t>70mm</t>
    <phoneticPr fontId="1" type="noConversion"/>
  </si>
  <si>
    <t>65mm</t>
    <phoneticPr fontId="1" type="noConversion"/>
  </si>
  <si>
    <t>30mm</t>
    <phoneticPr fontId="1" type="noConversion"/>
  </si>
  <si>
    <t>O</t>
    <phoneticPr fontId="1" type="noConversion"/>
  </si>
  <si>
    <t>25mm</t>
    <phoneticPr fontId="1" type="noConversion"/>
  </si>
  <si>
    <t>*25mm</t>
    <phoneticPr fontId="1" type="noConversion"/>
  </si>
  <si>
    <t>P</t>
    <phoneticPr fontId="1" type="noConversion"/>
  </si>
  <si>
    <t>105mm</t>
    <phoneticPr fontId="1" type="noConversion"/>
  </si>
  <si>
    <t>*105m</t>
    <phoneticPr fontId="1" type="noConversion"/>
  </si>
  <si>
    <t>Q</t>
    <phoneticPr fontId="1" type="noConversion"/>
  </si>
  <si>
    <t>488mm</t>
    <phoneticPr fontId="1" type="noConversion"/>
  </si>
  <si>
    <t>586mm</t>
    <phoneticPr fontId="1" type="noConversion"/>
  </si>
  <si>
    <t>626mm</t>
    <phoneticPr fontId="1" type="noConversion"/>
  </si>
  <si>
    <t>664mm</t>
    <phoneticPr fontId="1" type="noConversion"/>
  </si>
  <si>
    <t>744mm</t>
    <phoneticPr fontId="1" type="noConversion"/>
  </si>
  <si>
    <t>850mm</t>
    <phoneticPr fontId="1" type="noConversion"/>
  </si>
  <si>
    <t>940mm</t>
    <phoneticPr fontId="1" type="noConversion"/>
  </si>
  <si>
    <t>1110mm</t>
    <phoneticPr fontId="1" type="noConversion"/>
  </si>
  <si>
    <t>1180mm</t>
    <phoneticPr fontId="1" type="noConversion"/>
  </si>
  <si>
    <t>R</t>
    <phoneticPr fontId="1" type="noConversion"/>
  </si>
  <si>
    <t>5mm</t>
    <phoneticPr fontId="1" type="noConversion"/>
  </si>
  <si>
    <t>15mm</t>
    <phoneticPr fontId="1" type="noConversion"/>
  </si>
  <si>
    <t>S</t>
    <phoneticPr fontId="1" type="noConversion"/>
  </si>
  <si>
    <t>55mm</t>
    <phoneticPr fontId="1" type="noConversion"/>
  </si>
  <si>
    <t>80mm</t>
    <phoneticPr fontId="1" type="noConversion"/>
  </si>
  <si>
    <t>73mm</t>
    <phoneticPr fontId="1" type="noConversion"/>
  </si>
  <si>
    <t>74mm</t>
    <phoneticPr fontId="1" type="noConversion"/>
  </si>
  <si>
    <t>T</t>
    <phoneticPr fontId="1" type="noConversion"/>
  </si>
  <si>
    <t>12.7mm</t>
    <phoneticPr fontId="1" type="noConversion"/>
  </si>
  <si>
    <t>*5mm</t>
    <phoneticPr fontId="1" type="noConversion"/>
  </si>
  <si>
    <t>U1</t>
    <phoneticPr fontId="1" type="noConversion"/>
  </si>
  <si>
    <t>6mm</t>
    <phoneticPr fontId="1" type="noConversion"/>
  </si>
  <si>
    <t>U2</t>
    <phoneticPr fontId="1" type="noConversion"/>
  </si>
  <si>
    <t>*12mm</t>
    <phoneticPr fontId="1" type="noConversion"/>
  </si>
  <si>
    <t>9mm</t>
    <phoneticPr fontId="1" type="noConversion"/>
  </si>
  <si>
    <t>*19mm</t>
    <phoneticPr fontId="1" type="noConversion"/>
  </si>
  <si>
    <t>*22mm</t>
    <phoneticPr fontId="1" type="noConversion"/>
  </si>
  <si>
    <t>12mm</t>
    <phoneticPr fontId="1" type="noConversion"/>
  </si>
  <si>
    <t>V</t>
    <phoneticPr fontId="1" type="noConversion"/>
  </si>
  <si>
    <t>20mm</t>
    <phoneticPr fontId="1" type="noConversion"/>
  </si>
  <si>
    <t>W</t>
    <phoneticPr fontId="1" type="noConversion"/>
  </si>
  <si>
    <t>*70mm</t>
    <phoneticPr fontId="1" type="noConversion"/>
  </si>
  <si>
    <t>X</t>
    <phoneticPr fontId="1" type="noConversion"/>
  </si>
  <si>
    <t>188mm</t>
    <phoneticPr fontId="1" type="noConversion"/>
  </si>
  <si>
    <t>*188mm</t>
    <phoneticPr fontId="1" type="noConversion"/>
  </si>
  <si>
    <t>Y</t>
    <phoneticPr fontId="1" type="noConversion"/>
  </si>
  <si>
    <t>11mm</t>
    <phoneticPr fontId="1" type="noConversion"/>
  </si>
  <si>
    <t>13mm</t>
    <phoneticPr fontId="1" type="noConversion"/>
  </si>
  <si>
    <t>Z</t>
    <phoneticPr fontId="1" type="noConversion"/>
  </si>
  <si>
    <t>45deg</t>
    <phoneticPr fontId="1" type="noConversion"/>
  </si>
  <si>
    <t>40deg</t>
    <phoneticPr fontId="1" type="noConversion"/>
  </si>
  <si>
    <t>AA</t>
    <phoneticPr fontId="1" type="noConversion"/>
  </si>
  <si>
    <t>*10mm</t>
    <phoneticPr fontId="1" type="noConversion"/>
  </si>
  <si>
    <t>AB</t>
    <phoneticPr fontId="1" type="noConversion"/>
  </si>
  <si>
    <t>*150mm</t>
    <phoneticPr fontId="1" type="noConversion"/>
  </si>
  <si>
    <t>150mm</t>
    <phoneticPr fontId="1" type="noConversion"/>
  </si>
  <si>
    <t>AC</t>
    <phoneticPr fontId="1" type="noConversion"/>
  </si>
  <si>
    <t>*35mm</t>
    <phoneticPr fontId="1" type="noConversion"/>
  </si>
  <si>
    <t>35mm</t>
    <phoneticPr fontId="1" type="noConversion"/>
  </si>
  <si>
    <t>100mm</t>
    <phoneticPr fontId="1" type="noConversion"/>
  </si>
  <si>
    <t>AD</t>
    <phoneticPr fontId="1" type="noConversion"/>
  </si>
  <si>
    <t>AE</t>
    <phoneticPr fontId="1" type="noConversion"/>
  </si>
  <si>
    <t>*65mm</t>
    <phoneticPr fontId="1" type="noConversion"/>
  </si>
  <si>
    <t>AF</t>
    <phoneticPr fontId="1" type="noConversion"/>
  </si>
  <si>
    <t>165mm</t>
    <phoneticPr fontId="1" type="noConversion"/>
  </si>
  <si>
    <t>*165mm</t>
    <phoneticPr fontId="1" type="noConversion"/>
  </si>
  <si>
    <t>AG</t>
    <phoneticPr fontId="1" type="noConversion"/>
  </si>
  <si>
    <t>415mm</t>
    <phoneticPr fontId="1" type="noConversion"/>
  </si>
  <si>
    <t>*415mm</t>
    <phoneticPr fontId="1" type="noConversion"/>
  </si>
  <si>
    <t>AH(板厚)</t>
    <phoneticPr fontId="1" type="noConversion"/>
  </si>
  <si>
    <t>16mm</t>
    <phoneticPr fontId="1" type="noConversion"/>
  </si>
  <si>
    <t>19mm</t>
    <phoneticPr fontId="1" type="noConversion"/>
  </si>
  <si>
    <t>22mm</t>
    <phoneticPr fontId="1" type="noConversion"/>
  </si>
  <si>
    <t>TY牌電磁閥</t>
    <phoneticPr fontId="1" type="noConversion"/>
  </si>
  <si>
    <t>537mm</t>
    <phoneticPr fontId="1" type="noConversion"/>
  </si>
  <si>
    <t>M6</t>
  </si>
  <si>
    <t>bb</t>
    <phoneticPr fontId="1" type="noConversion"/>
  </si>
  <si>
    <t>6-M8通</t>
    <phoneticPr fontId="1" type="noConversion"/>
  </si>
  <si>
    <t>M8</t>
  </si>
  <si>
    <t>45deg</t>
  </si>
  <si>
    <t>A</t>
  </si>
  <si>
    <t>B</t>
  </si>
  <si>
    <t>C</t>
  </si>
  <si>
    <t>K</t>
  </si>
  <si>
    <t>J</t>
  </si>
  <si>
    <t>FRAME1_CC</t>
    <phoneticPr fontId="1" type="noConversion"/>
  </si>
  <si>
    <t>板厚</t>
    <phoneticPr fontId="1" type="noConversion"/>
  </si>
  <si>
    <t>FRAME1_VV1</t>
    <phoneticPr fontId="1" type="noConversion"/>
  </si>
  <si>
    <t>FRAME1_VV2</t>
    <phoneticPr fontId="1" type="noConversion"/>
  </si>
  <si>
    <t>FRAME1_VV3</t>
    <phoneticPr fontId="1" type="noConversion"/>
  </si>
  <si>
    <t>FRAME1_VV4</t>
    <phoneticPr fontId="1" type="noConversion"/>
  </si>
  <si>
    <t>FRAME1_W</t>
    <phoneticPr fontId="1" type="noConversion"/>
  </si>
  <si>
    <t>k6</t>
    <phoneticPr fontId="1" type="noConversion"/>
  </si>
  <si>
    <t>R詳圖</t>
    <phoneticPr fontId="1" type="noConversion"/>
  </si>
  <si>
    <t>D</t>
  </si>
  <si>
    <t>E</t>
  </si>
  <si>
    <t>F</t>
  </si>
  <si>
    <t>G</t>
  </si>
  <si>
    <t>G1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</si>
  <si>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</si>
  <si>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</si>
  <si>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</si>
  <si>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</si>
  <si>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</si>
  <si>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</si>
  <si>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</si>
  <si>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</si>
  <si>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</si>
  <si>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</si>
  <si>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RR</t>
  </si>
  <si>
    <t>SS</t>
  </si>
  <si>
    <t>B_R</t>
  </si>
  <si>
    <t>B_S</t>
  </si>
  <si>
    <t>B1_R</t>
  </si>
  <si>
    <t>B1_S</t>
  </si>
  <si>
    <t>B2_R</t>
  </si>
  <si>
    <t>B2_S</t>
  </si>
  <si>
    <t>T</t>
  </si>
  <si>
    <t>U</t>
  </si>
  <si>
    <t>T250_B</t>
  </si>
  <si>
    <t>T250_C</t>
  </si>
  <si>
    <t>T250_D</t>
  </si>
  <si>
    <t>T250_E</t>
  </si>
  <si>
    <t>V</t>
  </si>
  <si>
    <t>V1</t>
  </si>
  <si>
    <t>V2</t>
  </si>
  <si>
    <t>V3</t>
  </si>
  <si>
    <t>V4</t>
  </si>
  <si>
    <t>V5</t>
  </si>
  <si>
    <t>VV1</t>
  </si>
  <si>
    <t>VV2</t>
  </si>
  <si>
    <t>VV3</t>
  </si>
  <si>
    <t>VV4</t>
  </si>
  <si>
    <t>W</t>
  </si>
  <si>
    <t>X</t>
  </si>
  <si>
    <t>Y</t>
  </si>
  <si>
    <t>Z</t>
  </si>
  <si>
    <t>Z1</t>
  </si>
  <si>
    <t>AA1</t>
  </si>
  <si>
    <t>AA2</t>
  </si>
  <si>
    <t>CC</t>
  </si>
  <si>
    <t>T250_A</t>
    <phoneticPr fontId="1" type="noConversion"/>
  </si>
  <si>
    <t>f4</t>
    <phoneticPr fontId="1" type="noConversion"/>
  </si>
  <si>
    <t>61.5</t>
  </si>
  <si>
    <t>90</t>
  </si>
  <si>
    <t>50</t>
  </si>
  <si>
    <t>220</t>
  </si>
  <si>
    <t>234</t>
  </si>
  <si>
    <t>238</t>
  </si>
  <si>
    <t>40</t>
  </si>
  <si>
    <t>23.5</t>
  </si>
  <si>
    <t>350</t>
  </si>
  <si>
    <t>125</t>
  </si>
  <si>
    <t>25</t>
  </si>
  <si>
    <t>105</t>
  </si>
  <si>
    <t>488</t>
  </si>
  <si>
    <t>5</t>
  </si>
  <si>
    <t>55</t>
  </si>
  <si>
    <t>12.7</t>
  </si>
  <si>
    <t>20</t>
  </si>
  <si>
    <t>70</t>
  </si>
  <si>
    <t>188</t>
  </si>
  <si>
    <t>6</t>
  </si>
  <si>
    <t>12</t>
  </si>
  <si>
    <t>415</t>
  </si>
  <si>
    <t>246.5</t>
  </si>
  <si>
    <t>203.5</t>
  </si>
  <si>
    <t>65</t>
  </si>
  <si>
    <t>107.5</t>
  </si>
  <si>
    <t>86.5</t>
  </si>
  <si>
    <t>147.5</t>
  </si>
  <si>
    <t>233.5</t>
  </si>
  <si>
    <t>293.5</t>
  </si>
  <si>
    <t>397.5</t>
  </si>
  <si>
    <t>325.5</t>
  </si>
  <si>
    <t>10</t>
  </si>
  <si>
    <t>255</t>
  </si>
  <si>
    <t>245</t>
  </si>
  <si>
    <t>283</t>
  </si>
  <si>
    <t>302</t>
  </si>
  <si>
    <t>332</t>
  </si>
  <si>
    <t>362</t>
  </si>
  <si>
    <t>425</t>
  </si>
  <si>
    <t>460</t>
  </si>
  <si>
    <t>545</t>
  </si>
  <si>
    <t>537</t>
  </si>
  <si>
    <t>265</t>
  </si>
  <si>
    <t>295</t>
  </si>
  <si>
    <t>290</t>
  </si>
  <si>
    <t>333</t>
  </si>
  <si>
    <t>353</t>
  </si>
  <si>
    <t>292</t>
  </si>
  <si>
    <t>66.5</t>
  </si>
  <si>
    <t>43.5</t>
  </si>
  <si>
    <t>104.5</t>
  </si>
  <si>
    <t>190.5</t>
  </si>
  <si>
    <t>0</t>
  </si>
  <si>
    <t>473</t>
  </si>
  <si>
    <t>530</t>
  </si>
  <si>
    <t>590</t>
  </si>
  <si>
    <t>790</t>
  </si>
  <si>
    <t>800</t>
  </si>
  <si>
    <t>825</t>
  </si>
  <si>
    <t>30</t>
  </si>
  <si>
    <t>586</t>
  </si>
  <si>
    <t>626</t>
  </si>
  <si>
    <t>664</t>
  </si>
  <si>
    <t>744</t>
  </si>
  <si>
    <t>850</t>
  </si>
  <si>
    <t>940</t>
  </si>
  <si>
    <t>1110</t>
  </si>
  <si>
    <t>1180</t>
  </si>
  <si>
    <t>15</t>
  </si>
  <si>
    <t>80</t>
  </si>
  <si>
    <t>73</t>
  </si>
  <si>
    <t>74</t>
  </si>
  <si>
    <t>9</t>
  </si>
  <si>
    <t>8</t>
  </si>
  <si>
    <t>11</t>
  </si>
  <si>
    <t>13</t>
  </si>
  <si>
    <t>150</t>
  </si>
  <si>
    <t>35</t>
  </si>
  <si>
    <t>100</t>
  </si>
  <si>
    <t>165</t>
  </si>
  <si>
    <t>16</t>
  </si>
  <si>
    <t>19</t>
  </si>
  <si>
    <t>22</t>
  </si>
  <si>
    <t>AH</t>
    <phoneticPr fontId="1" type="noConversion"/>
  </si>
  <si>
    <t>M6</t>
    <phoneticPr fontId="1" type="noConversion"/>
  </si>
  <si>
    <t>BB1</t>
    <phoneticPr fontId="1" type="noConversion"/>
  </si>
  <si>
    <t>BB2</t>
    <phoneticPr fontId="1" type="noConversion"/>
  </si>
  <si>
    <t>dd3</t>
    <phoneticPr fontId="1" type="noConversion"/>
  </si>
  <si>
    <t>cc</t>
    <phoneticPr fontId="1" type="noConversion"/>
  </si>
  <si>
    <t>dd</t>
    <phoneticPr fontId="1" type="noConversion"/>
  </si>
  <si>
    <t>變數                         噸數</t>
    <phoneticPr fontId="1" type="noConversion"/>
  </si>
  <si>
    <t>3-M5X10L(配管用)(r1)</t>
    <phoneticPr fontId="1" type="noConversion"/>
  </si>
  <si>
    <t>a1</t>
  </si>
  <si>
    <t>a2</t>
  </si>
  <si>
    <t>a3</t>
  </si>
  <si>
    <t>b1</t>
  </si>
  <si>
    <t>b2</t>
  </si>
  <si>
    <t>b3</t>
  </si>
  <si>
    <t>c1</t>
  </si>
  <si>
    <t>c2</t>
  </si>
  <si>
    <t>M5</t>
  </si>
  <si>
    <t>c3</t>
  </si>
  <si>
    <t>c4</t>
  </si>
  <si>
    <t>c5</t>
  </si>
  <si>
    <t>c6</t>
  </si>
  <si>
    <t>d1</t>
  </si>
  <si>
    <t>d2</t>
  </si>
  <si>
    <t>e1</t>
  </si>
  <si>
    <t>e2</t>
  </si>
  <si>
    <t>f1</t>
  </si>
  <si>
    <t>f2</t>
  </si>
  <si>
    <t>g1</t>
  </si>
  <si>
    <t>g2</t>
  </si>
  <si>
    <t>g3</t>
  </si>
  <si>
    <t>g4</t>
  </si>
  <si>
    <t>h</t>
  </si>
  <si>
    <t>i</t>
  </si>
  <si>
    <t>j1</t>
  </si>
  <si>
    <t>j2</t>
  </si>
  <si>
    <t>j3</t>
  </si>
  <si>
    <t>j4</t>
  </si>
  <si>
    <t>k</t>
  </si>
  <si>
    <t>l1</t>
  </si>
  <si>
    <t>l2</t>
  </si>
  <si>
    <t>l3</t>
  </si>
  <si>
    <t>l4</t>
  </si>
  <si>
    <t>l5</t>
  </si>
  <si>
    <t>m1</t>
  </si>
  <si>
    <t>m2</t>
  </si>
  <si>
    <t>m3</t>
  </si>
  <si>
    <t>m4</t>
  </si>
  <si>
    <t xml:space="preserve">n </t>
  </si>
  <si>
    <t>o1</t>
  </si>
  <si>
    <t>o2</t>
  </si>
  <si>
    <t>o3</t>
  </si>
  <si>
    <t>p</t>
  </si>
  <si>
    <t>q1</t>
  </si>
  <si>
    <t>q2</t>
  </si>
  <si>
    <t>q3</t>
  </si>
  <si>
    <t>q4</t>
  </si>
  <si>
    <t>r</t>
  </si>
  <si>
    <t>s</t>
  </si>
  <si>
    <t>t</t>
  </si>
  <si>
    <t>gg1</t>
  </si>
  <si>
    <t>gg2</t>
  </si>
  <si>
    <t>gg3</t>
  </si>
  <si>
    <t>gg4</t>
  </si>
  <si>
    <t>hh1</t>
  </si>
  <si>
    <t>hh2</t>
  </si>
  <si>
    <t>ii1</t>
  </si>
  <si>
    <t>ii2</t>
  </si>
  <si>
    <t>M10</t>
  </si>
  <si>
    <t>ii3</t>
  </si>
  <si>
    <t>ii4</t>
  </si>
  <si>
    <t>jj</t>
  </si>
  <si>
    <t>tt1</t>
  </si>
  <si>
    <t>tt2</t>
  </si>
  <si>
    <t>tt3</t>
  </si>
  <si>
    <t>tt4</t>
  </si>
  <si>
    <t>uu1</t>
  </si>
  <si>
    <t>uu2</t>
  </si>
  <si>
    <t>uu3</t>
  </si>
  <si>
    <t>vv</t>
  </si>
  <si>
    <t>ww1</t>
  </si>
  <si>
    <t>ww2</t>
  </si>
  <si>
    <t>ww3</t>
  </si>
  <si>
    <t>ww4</t>
  </si>
  <si>
    <t>xx1</t>
  </si>
  <si>
    <t>xx2</t>
  </si>
  <si>
    <t>xx3</t>
  </si>
  <si>
    <t>xx4</t>
  </si>
  <si>
    <t>yy1</t>
  </si>
  <si>
    <t>yy2</t>
  </si>
  <si>
    <t>ddd1</t>
  </si>
  <si>
    <t>ddd2</t>
  </si>
  <si>
    <t>iii1</t>
  </si>
  <si>
    <t>iii2</t>
  </si>
  <si>
    <t>iii3</t>
  </si>
  <si>
    <t>iii4</t>
  </si>
  <si>
    <t>zz1</t>
  </si>
  <si>
    <t>zz2</t>
  </si>
  <si>
    <t>eee1</t>
  </si>
  <si>
    <t>eee2</t>
  </si>
  <si>
    <t>ggg1</t>
  </si>
  <si>
    <t>ggg2</t>
  </si>
  <si>
    <t>ggg3</t>
  </si>
  <si>
    <t>ggg4</t>
  </si>
  <si>
    <t>bbb1</t>
  </si>
  <si>
    <t>bbb2</t>
  </si>
  <si>
    <t>ccc1</t>
  </si>
  <si>
    <t>ccc2</t>
  </si>
  <si>
    <t>fff1</t>
  </si>
  <si>
    <t>fff2</t>
  </si>
  <si>
    <t>fff3</t>
  </si>
  <si>
    <t>fff4</t>
  </si>
  <si>
    <t>aaa1</t>
  </si>
  <si>
    <t>aaa2</t>
  </si>
  <si>
    <t>hhh1</t>
  </si>
  <si>
    <t>hhh2</t>
  </si>
  <si>
    <t>x1</t>
  </si>
  <si>
    <t>x2</t>
  </si>
  <si>
    <t>x3</t>
  </si>
  <si>
    <t>x4</t>
  </si>
  <si>
    <t>w1</t>
  </si>
  <si>
    <t>w2</t>
  </si>
  <si>
    <t>u</t>
  </si>
  <si>
    <t>v</t>
  </si>
  <si>
    <t>dd1</t>
  </si>
  <si>
    <t>dd2</t>
  </si>
  <si>
    <t>dd3</t>
  </si>
  <si>
    <t>dd4</t>
  </si>
  <si>
    <t>cc1</t>
  </si>
  <si>
    <t>cc2</t>
  </si>
  <si>
    <t>bb1</t>
  </si>
  <si>
    <t>bb2</t>
  </si>
  <si>
    <t>aa1</t>
  </si>
  <si>
    <t>aa2</t>
  </si>
  <si>
    <t>aa3</t>
  </si>
  <si>
    <t>aa4</t>
  </si>
  <si>
    <t>z1</t>
  </si>
  <si>
    <t>z2</t>
  </si>
  <si>
    <t>y1</t>
  </si>
  <si>
    <t>ee1</t>
  </si>
  <si>
    <t>ee2</t>
  </si>
  <si>
    <t>ee3</t>
  </si>
  <si>
    <t>ee4</t>
  </si>
  <si>
    <t>ff1</t>
  </si>
  <si>
    <t>ff2</t>
  </si>
  <si>
    <t>w3</t>
  </si>
  <si>
    <t>w4</t>
  </si>
  <si>
    <t>kk1</t>
  </si>
  <si>
    <t>kk2</t>
  </si>
  <si>
    <t>ll1</t>
  </si>
  <si>
    <t>ll2</t>
  </si>
  <si>
    <t>jjj1</t>
  </si>
  <si>
    <t>jjj2</t>
  </si>
  <si>
    <t>jjj3</t>
  </si>
  <si>
    <t>jjj4</t>
  </si>
  <si>
    <t>kkk1</t>
  </si>
  <si>
    <t>kkk2</t>
  </si>
  <si>
    <t>ooo1</t>
  </si>
  <si>
    <t>ooo2</t>
  </si>
  <si>
    <t>mmm1</t>
  </si>
  <si>
    <t>mmm2</t>
  </si>
  <si>
    <t>mmm3</t>
  </si>
  <si>
    <t>mmm4</t>
  </si>
  <si>
    <t>nnn1</t>
  </si>
  <si>
    <t>nnn2</t>
  </si>
  <si>
    <t>lll1</t>
  </si>
  <si>
    <t>lll2</t>
  </si>
  <si>
    <t>qqq1</t>
  </si>
  <si>
    <t>qqq2</t>
  </si>
  <si>
    <t>qqq3</t>
  </si>
  <si>
    <t>qqq4</t>
  </si>
  <si>
    <t>ppp1</t>
  </si>
  <si>
    <t>ppp2</t>
  </si>
  <si>
    <t>rrr1</t>
  </si>
  <si>
    <t>rrr2</t>
  </si>
  <si>
    <t>sss1</t>
  </si>
  <si>
    <t>sss2</t>
  </si>
  <si>
    <t>sss3</t>
  </si>
  <si>
    <t>sss4</t>
  </si>
  <si>
    <t>ttt1</t>
  </si>
  <si>
    <t>ttt2</t>
  </si>
  <si>
    <t>uuu</t>
  </si>
  <si>
    <t>yyy1</t>
  </si>
  <si>
    <t>yyy2</t>
  </si>
  <si>
    <t>yyy3</t>
  </si>
  <si>
    <t>zzz1</t>
  </si>
  <si>
    <t>zzz2</t>
  </si>
  <si>
    <t>aaaa1</t>
  </si>
  <si>
    <t>aaaa2</t>
  </si>
  <si>
    <t>bbbb1</t>
  </si>
  <si>
    <t>bbbb2</t>
  </si>
  <si>
    <t>bbbb3</t>
  </si>
  <si>
    <t>cccc1</t>
  </si>
  <si>
    <t>cccc2</t>
  </si>
  <si>
    <t>dddd1</t>
  </si>
  <si>
    <t>dddd2</t>
  </si>
  <si>
    <t>vvv1</t>
  </si>
  <si>
    <t>vvv2</t>
  </si>
  <si>
    <t>www</t>
  </si>
  <si>
    <t>xxx</t>
  </si>
  <si>
    <t>eeee</t>
  </si>
  <si>
    <t>ffff</t>
  </si>
  <si>
    <t>gggg</t>
  </si>
  <si>
    <t>iiii1</t>
  </si>
  <si>
    <t>iiii2</t>
  </si>
  <si>
    <t>iiii3</t>
  </si>
  <si>
    <t>iiii4</t>
  </si>
  <si>
    <t>hhhh1</t>
  </si>
  <si>
    <t>hhhh2</t>
  </si>
  <si>
    <t>hhhh3</t>
  </si>
  <si>
    <t>jjjj</t>
  </si>
  <si>
    <t>kkkk1</t>
  </si>
  <si>
    <t>kkkk2</t>
  </si>
  <si>
    <t>kkkk3</t>
  </si>
  <si>
    <t>llll1</t>
  </si>
  <si>
    <t>llll3</t>
  </si>
  <si>
    <t>mmmm1</t>
  </si>
  <si>
    <t>mmmm2</t>
  </si>
  <si>
    <t>mmmm3</t>
  </si>
  <si>
    <t>nnnn</t>
  </si>
  <si>
    <t>oooo</t>
  </si>
  <si>
    <t>pppp1</t>
  </si>
  <si>
    <t>pppp2</t>
  </si>
  <si>
    <t>qqqq1</t>
  </si>
  <si>
    <t>qqqq2</t>
  </si>
  <si>
    <t>rrrr</t>
  </si>
  <si>
    <t>ssss</t>
  </si>
  <si>
    <t>tttt</t>
  </si>
  <si>
    <t>uuuu</t>
  </si>
  <si>
    <t>vvvv</t>
  </si>
  <si>
    <t>xxxx1</t>
  </si>
  <si>
    <t>xxxx2</t>
  </si>
  <si>
    <t>xxxx3</t>
  </si>
  <si>
    <t>xxxx4</t>
  </si>
  <si>
    <t>yyyy1</t>
  </si>
  <si>
    <t>yyyy2</t>
  </si>
  <si>
    <t>yyyy3</t>
  </si>
  <si>
    <t>yyyy4</t>
  </si>
  <si>
    <t>zzzz1</t>
  </si>
  <si>
    <t>zzzz2</t>
  </si>
  <si>
    <t>aaaaa1</t>
  </si>
  <si>
    <t>aaaaa2</t>
  </si>
  <si>
    <t>qq1</t>
  </si>
  <si>
    <t>qq2</t>
  </si>
  <si>
    <t>qq4</t>
  </si>
  <si>
    <t>rr1</t>
  </si>
  <si>
    <t>rr2</t>
  </si>
  <si>
    <t>rr3</t>
  </si>
  <si>
    <t>ss1</t>
  </si>
  <si>
    <t>ss2</t>
  </si>
  <si>
    <t>ss3</t>
  </si>
  <si>
    <t>mm1</t>
  </si>
  <si>
    <t>mm2</t>
  </si>
  <si>
    <t>mm3</t>
  </si>
  <si>
    <t>nn1</t>
  </si>
  <si>
    <t>nn3</t>
  </si>
  <si>
    <t>nn4</t>
  </si>
  <si>
    <t>pp1</t>
  </si>
  <si>
    <t>pp2</t>
  </si>
  <si>
    <t>M4</t>
  </si>
  <si>
    <t>pp3</t>
  </si>
  <si>
    <t>oo1</t>
  </si>
  <si>
    <t>oo2</t>
  </si>
  <si>
    <t>oo3</t>
  </si>
  <si>
    <t>qqqq</t>
    <phoneticPr fontId="1" type="noConversion"/>
  </si>
  <si>
    <t>ssss4</t>
    <phoneticPr fontId="1" type="noConversion"/>
  </si>
  <si>
    <t>ssss3</t>
    <phoneticPr fontId="1" type="noConversion"/>
  </si>
  <si>
    <t>ssss2</t>
    <phoneticPr fontId="1" type="noConversion"/>
  </si>
  <si>
    <t>ssss1</t>
    <phoneticPr fontId="1" type="noConversion"/>
  </si>
  <si>
    <t>M5</t>
    <phoneticPr fontId="1" type="noConversion"/>
  </si>
  <si>
    <t>pppp</t>
    <phoneticPr fontId="1" type="noConversion"/>
  </si>
  <si>
    <t>wwww</t>
    <phoneticPr fontId="1" type="noConversion"/>
  </si>
  <si>
    <t>1-M5X10L底孔20L配管用</t>
    <phoneticPr fontId="1" type="noConversion"/>
  </si>
  <si>
    <t>M10</t>
    <phoneticPr fontId="1" type="noConversion"/>
  </si>
  <si>
    <t>M10</t>
    <phoneticPr fontId="1" type="noConversion"/>
  </si>
  <si>
    <t>M8</t>
    <phoneticPr fontId="1" type="noConversion"/>
  </si>
  <si>
    <t>c4</t>
    <phoneticPr fontId="1" type="noConversion"/>
  </si>
  <si>
    <t>變數</t>
  </si>
  <si>
    <t>a</t>
  </si>
  <si>
    <t>b</t>
  </si>
  <si>
    <t>FRAME45(材料圖零件8)</t>
    <phoneticPr fontId="1" type="noConversion"/>
  </si>
  <si>
    <t>c</t>
    <phoneticPr fontId="1" type="noConversion"/>
  </si>
  <si>
    <t>35孔通</t>
    <phoneticPr fontId="1" type="noConversion"/>
  </si>
  <si>
    <t>FRAME27</t>
    <phoneticPr fontId="1" type="noConversion"/>
  </si>
  <si>
    <t>M5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</si>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</sst>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</font>
    <font>
      <sz val="14"/>
      <color theme="1"/>
      <name val="微軟正黑體"/>
      <family val="2"/>
    </font>
    <font>
      <b/>
      <sz val="14"/>
      <color theme="1"/>
      <name val="微軟正黑體"/>
      <family val="2"/>
    </font>
    <font>
      <sz val="14"/>
      <name val="微軟正黑體"/>
      <family val="2"/>
    </font>
    <font>
      <sz val="14"/>
      <color rgb="FF000000"/>
      <name val="微軟正黑體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67" xfId="0" applyFont="1" applyBorder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2" borderId="66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270164</xdr:colOff>
      <xdr:row>7</xdr:row>
      <xdr:rowOff>62346</xdr:rowOff>
    </xdr:from>
    <xdr:to>
      <xdr:col>23</xdr:col>
      <xdr:colOff>173183</xdr:colOff>
      <xdr:row>8</xdr:row>
      <xdr:rowOff>187036</xdr:rowOff>
    </xdr:to>
    <xdr:grpSp>
      <xdr:nvGrpSpPr>
        <xdr:cNvPr id="115" name="群組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3005473" y="1669473"/>
          <a:ext cx="1177637" cy="353290"/>
          <a:chOff x="10529455" y="5701147"/>
          <a:chExt cx="1177637" cy="332508"/>
        </a:xfrm>
      </xdr:grpSpPr>
      <xdr:pic>
        <xdr:nvPicPr>
          <xdr:cNvPr id="116" name="圖片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84873" y="5701147"/>
            <a:ext cx="1122219" cy="266528"/>
          </a:xfrm>
          <a:prstGeom prst="rect">
            <a:avLst/>
          </a:prstGeom>
        </xdr:spPr>
      </xdr:pic>
      <xdr:sp macro="" textlink="">
        <xdr:nvSpPr>
          <xdr:cNvPr id="117" name="矩形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10529455" y="5853545"/>
            <a:ext cx="554181" cy="1801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23</xdr:col>
      <xdr:colOff>473808</xdr:colOff>
      <xdr:row>4</xdr:row>
      <xdr:rowOff>28990</xdr:rowOff>
    </xdr:from>
    <xdr:to>
      <xdr:col>25</xdr:col>
      <xdr:colOff>238014</xdr:colOff>
      <xdr:row>11</xdr:row>
      <xdr:rowOff>133779</xdr:rowOff>
    </xdr:to>
    <xdr:grpSp>
      <xdr:nvGrpSpPr>
        <xdr:cNvPr id="49" name="群組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4483735" y="950317"/>
          <a:ext cx="1038824" cy="1704989"/>
          <a:chOff x="20333804" y="828261"/>
          <a:chExt cx="1036339" cy="1600901"/>
        </a:xfrm>
      </xdr:grpSpPr>
      <xdr:pic>
        <xdr:nvPicPr>
          <xdr:cNvPr id="17" name="圖片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381809" y="1084076"/>
            <a:ext cx="940329" cy="1345086"/>
          </a:xfrm>
          <a:prstGeom prst="rect">
            <a:avLst/>
          </a:prstGeom>
          <a:ln w="28575">
            <a:solidFill>
              <a:srgbClr val="FFFF00"/>
            </a:solidFill>
          </a:ln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20915518" y="828261"/>
            <a:ext cx="25421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1123544" y="1507487"/>
            <a:ext cx="24659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0333804" y="1241742"/>
            <a:ext cx="25802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0456568" y="1920684"/>
            <a:ext cx="258029" cy="3872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234505</xdr:colOff>
      <xdr:row>12</xdr:row>
      <xdr:rowOff>30928</xdr:rowOff>
    </xdr:from>
    <xdr:to>
      <xdr:col>25</xdr:col>
      <xdr:colOff>69767</xdr:colOff>
      <xdr:row>18</xdr:row>
      <xdr:rowOff>112687</xdr:rowOff>
    </xdr:to>
    <xdr:grpSp>
      <xdr:nvGrpSpPr>
        <xdr:cNvPr id="61" name="群組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24244432" y="2781055"/>
          <a:ext cx="1109880" cy="1453359"/>
          <a:chOff x="9904690" y="3021136"/>
          <a:chExt cx="1111936" cy="1327361"/>
        </a:xfrm>
      </xdr:grpSpPr>
      <xdr:pic>
        <xdr:nvPicPr>
          <xdr:cNvPr id="62" name="圖片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046940" y="3338067"/>
            <a:ext cx="969686" cy="1010430"/>
          </a:xfrm>
          <a:prstGeom prst="rect">
            <a:avLst/>
          </a:prstGeom>
          <a:ln w="28575">
            <a:solidFill>
              <a:srgbClr val="00B0F0"/>
            </a:solidFill>
          </a:ln>
        </xdr:spPr>
      </xdr:pic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9904690" y="3596639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0450282" y="3021136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310977</xdr:colOff>
      <xdr:row>18</xdr:row>
      <xdr:rowOff>46238</xdr:rowOff>
    </xdr:from>
    <xdr:to>
      <xdr:col>25</xdr:col>
      <xdr:colOff>88375</xdr:colOff>
      <xdr:row>24</xdr:row>
      <xdr:rowOff>112737</xdr:rowOff>
    </xdr:to>
    <xdr:grpSp>
      <xdr:nvGrpSpPr>
        <xdr:cNvPr id="65" name="群組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320904" y="4167965"/>
          <a:ext cx="1052016" cy="1445027"/>
          <a:chOff x="9941595" y="4428315"/>
          <a:chExt cx="1058042" cy="1311937"/>
        </a:xfrm>
      </xdr:grpSpPr>
      <xdr:pic>
        <xdr:nvPicPr>
          <xdr:cNvPr id="66" name="圖片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68705" y="4688338"/>
            <a:ext cx="763153" cy="1051914"/>
          </a:xfrm>
          <a:prstGeom prst="rect">
            <a:avLst/>
          </a:prstGeom>
          <a:ln w="28575">
            <a:solidFill>
              <a:srgbClr val="92D050"/>
            </a:solidFill>
          </a:ln>
        </xdr:spPr>
      </xdr:pic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9941595" y="4941534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0267187" y="4428315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0745418" y="4929661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oneCellAnchor>
    <xdr:from>
      <xdr:col>18</xdr:col>
      <xdr:colOff>156525</xdr:colOff>
      <xdr:row>1</xdr:row>
      <xdr:rowOff>250339</xdr:rowOff>
    </xdr:from>
    <xdr:ext cx="954107" cy="358496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1561798" y="458157"/>
          <a:ext cx="954107" cy="358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rPr>
            <a:t>機架裁料圖</a:t>
          </a:r>
        </a:p>
      </xdr:txBody>
    </xdr:sp>
    <xdr:clientData/>
  </xdr:oneCellAnchor>
  <xdr:twoCellAnchor>
    <xdr:from>
      <xdr:col>28</xdr:col>
      <xdr:colOff>581391</xdr:colOff>
      <xdr:row>6</xdr:row>
      <xdr:rowOff>103166</xdr:rowOff>
    </xdr:from>
    <xdr:to>
      <xdr:col>37</xdr:col>
      <xdr:colOff>43221</xdr:colOff>
      <xdr:row>24</xdr:row>
      <xdr:rowOff>160435</xdr:rowOff>
    </xdr:to>
    <xdr:grpSp>
      <xdr:nvGrpSpPr>
        <xdr:cNvPr id="59" name="群組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27777864" y="1481693"/>
          <a:ext cx="5197612" cy="4178997"/>
          <a:chOff x="16567062" y="636566"/>
          <a:chExt cx="5242145" cy="3878155"/>
        </a:xfrm>
      </xdr:grpSpPr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16567062" y="636566"/>
            <a:ext cx="1846573" cy="3660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25~45)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58" name="群組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16607646" y="795953"/>
            <a:ext cx="5201561" cy="3718768"/>
            <a:chOff x="19465146" y="545581"/>
            <a:chExt cx="5201561" cy="3718768"/>
          </a:xfrm>
        </xdr:grpSpPr>
        <xdr:grpSp>
          <xdr:nvGrpSpPr>
            <xdr:cNvPr id="113" name="群組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19465146" y="682488"/>
              <a:ext cx="4457618" cy="3581861"/>
              <a:chOff x="17860451" y="621196"/>
              <a:chExt cx="4426144" cy="3495261"/>
            </a:xfrm>
          </xdr:grpSpPr>
          <xdr:pic>
            <xdr:nvPicPr>
              <xdr:cNvPr id="108" name="圖片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/>
              <a:srcRect l="4369"/>
              <a:stretch/>
            </xdr:blipFill>
            <xdr:spPr>
              <a:xfrm>
                <a:off x="17877680" y="725060"/>
                <a:ext cx="2171600" cy="3391397"/>
              </a:xfrm>
              <a:prstGeom prst="rect">
                <a:avLst/>
              </a:prstGeom>
            </xdr:spPr>
          </xdr:pic>
          <xdr:sp macro="" textlink="">
            <xdr:nvSpPr>
              <xdr:cNvPr id="109" name="矩形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17860451" y="2935854"/>
                <a:ext cx="246335" cy="37623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Y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pic>
            <xdr:nvPicPr>
              <xdr:cNvPr id="110" name="圖片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20103797" y="621196"/>
                <a:ext cx="1323312" cy="2073411"/>
              </a:xfrm>
              <a:prstGeom prst="rect">
                <a:avLst/>
              </a:prstGeom>
            </xdr:spPr>
          </xdr:pic>
          <xdr:pic>
            <xdr:nvPicPr>
              <xdr:cNvPr id="111" name="圖片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7"/>
              <a:srcRect t="2507"/>
              <a:stretch/>
            </xdr:blipFill>
            <xdr:spPr>
              <a:xfrm>
                <a:off x="20103796" y="2588646"/>
                <a:ext cx="1438606" cy="1518188"/>
              </a:xfrm>
              <a:prstGeom prst="rect">
                <a:avLst/>
              </a:prstGeom>
            </xdr:spPr>
          </xdr:pic>
          <xdr:pic>
            <xdr:nvPicPr>
              <xdr:cNvPr id="112" name="圖片 111">
                <a:extLst>
                  <a:ext uri="{FF2B5EF4-FFF2-40B4-BE49-F238E27FC236}">
                    <a16:creationId xmlns:a16="http://schemas.microsoft.com/office/drawing/2014/main" id="{00000000-0008-0000-0000-000070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8"/>
              <a:srcRect l="13328" t="1907"/>
              <a:stretch/>
            </xdr:blipFill>
            <xdr:spPr>
              <a:xfrm>
                <a:off x="21408639" y="832070"/>
                <a:ext cx="877956" cy="1749329"/>
              </a:xfrm>
              <a:prstGeom prst="rect">
                <a:avLst/>
              </a:prstGeom>
            </xdr:spPr>
          </xdr:pic>
        </xdr:grpSp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21589609" y="1795197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>
            <a:xfrm>
              <a:off x="21989820" y="599369"/>
              <a:ext cx="812869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3853837" y="1276524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5" name="矩形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2439334" y="2626354"/>
              <a:ext cx="81287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23077110" y="545581"/>
              <a:ext cx="812869" cy="390773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1652362" y="3488886"/>
              <a:ext cx="81415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298239</xdr:colOff>
      <xdr:row>8</xdr:row>
      <xdr:rowOff>93297</xdr:rowOff>
    </xdr:from>
    <xdr:to>
      <xdr:col>29</xdr:col>
      <xdr:colOff>69442</xdr:colOff>
      <xdr:row>23</xdr:row>
      <xdr:rowOff>83484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25582784" y="1929024"/>
          <a:ext cx="2320440" cy="3426115"/>
          <a:chOff x="14249643" y="975040"/>
          <a:chExt cx="2336149" cy="3174258"/>
        </a:xfrm>
      </xdr:grpSpPr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14249643" y="975040"/>
            <a:ext cx="2336149" cy="3174258"/>
            <a:chOff x="14249643" y="975040"/>
            <a:chExt cx="2336149" cy="3174258"/>
          </a:xfrm>
        </xdr:grpSpPr>
        <xdr:grpSp>
          <xdr:nvGrpSpPr>
            <xdr:cNvPr id="8" name="群組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14249643" y="975040"/>
              <a:ext cx="2336149" cy="3174258"/>
              <a:chOff x="14440143" y="898840"/>
              <a:chExt cx="2336149" cy="3174258"/>
            </a:xfrm>
          </xdr:grpSpPr>
          <xdr:pic>
            <xdr:nvPicPr>
              <xdr:cNvPr id="94" name="圖片 93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14440143" y="898840"/>
                <a:ext cx="2336149" cy="3174258"/>
              </a:xfrm>
              <a:prstGeom prst="rect">
                <a:avLst/>
              </a:prstGeom>
            </xdr:spPr>
          </xdr:pic>
          <xdr:sp macro="" textlink="">
            <xdr:nvSpPr>
              <xdr:cNvPr id="95" name="矩形 94">
                <a:extLst>
                  <a:ext uri="{FF2B5EF4-FFF2-40B4-BE49-F238E27FC236}">
                    <a16:creationId xmlns:a16="http://schemas.microsoft.com/office/drawing/2014/main" id="{00000000-0008-0000-0000-00005F000000}"/>
                  </a:ext>
                </a:extLst>
              </xdr:cNvPr>
              <xdr:cNvSpPr/>
            </xdr:nvSpPr>
            <xdr:spPr>
              <a:xfrm>
                <a:off x="15143382" y="3009735"/>
                <a:ext cx="257454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6" name="矩形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/>
            </xdr:nvSpPr>
            <xdr:spPr>
              <a:xfrm>
                <a:off x="15027048" y="3364858"/>
                <a:ext cx="254615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U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7" name="矩形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SpPr/>
            </xdr:nvSpPr>
            <xdr:spPr>
              <a:xfrm>
                <a:off x="14656067" y="2685423"/>
                <a:ext cx="257455" cy="389690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24" name="橢圓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4488885" y="2612572"/>
              <a:ext cx="326572" cy="228599"/>
            </a:xfrm>
            <a:prstGeom prst="ellipse">
              <a:avLst/>
            </a:pr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5" name="橢圓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4467113" y="1763486"/>
              <a:ext cx="495301" cy="288471"/>
            </a:xfrm>
            <a:prstGeom prst="ellipse">
              <a:avLst/>
            </a:prstGeom>
            <a:noFill/>
            <a:ln w="28575"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23" name="橢圓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510657" y="3227614"/>
            <a:ext cx="250372" cy="22860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25</xdr:col>
      <xdr:colOff>168729</xdr:colOff>
      <xdr:row>24</xdr:row>
      <xdr:rowOff>48985</xdr:rowOff>
    </xdr:from>
    <xdr:to>
      <xdr:col>27</xdr:col>
      <xdr:colOff>266182</xdr:colOff>
      <xdr:row>27</xdr:row>
      <xdr:rowOff>36271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27629" y="4403271"/>
          <a:ext cx="1381967" cy="702129"/>
        </a:xfrm>
        <a:prstGeom prst="rect">
          <a:avLst/>
        </a:prstGeom>
        <a:ln w="28575">
          <a:solidFill>
            <a:srgbClr val="7030A0"/>
          </a:solidFill>
        </a:ln>
      </xdr:spPr>
    </xdr:pic>
    <xdr:clientData/>
  </xdr:twoCellAnchor>
  <xdr:twoCellAnchor>
    <xdr:from>
      <xdr:col>25</xdr:col>
      <xdr:colOff>174414</xdr:colOff>
      <xdr:row>20</xdr:row>
      <xdr:rowOff>71526</xdr:rowOff>
    </xdr:from>
    <xdr:to>
      <xdr:col>25</xdr:col>
      <xdr:colOff>424786</xdr:colOff>
      <xdr:row>21</xdr:row>
      <xdr:rowOff>87855</xdr:rowOff>
    </xdr:to>
    <xdr:sp macro="" textlink="">
      <xdr:nvSpPr>
        <xdr:cNvPr id="30" name="橢圓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4233314" y="3576726"/>
          <a:ext cx="250372" cy="228600"/>
        </a:xfrm>
        <a:prstGeom prst="ellipse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25</xdr:col>
      <xdr:colOff>370848</xdr:colOff>
      <xdr:row>26</xdr:row>
      <xdr:rowOff>40794</xdr:rowOff>
    </xdr:from>
    <xdr:to>
      <xdr:col>26</xdr:col>
      <xdr:colOff>206828</xdr:colOff>
      <xdr:row>28</xdr:row>
      <xdr:rowOff>7970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4429748" y="4819623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RR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229334</xdr:colOff>
      <xdr:row>23</xdr:row>
      <xdr:rowOff>198637</xdr:rowOff>
    </xdr:from>
    <xdr:to>
      <xdr:col>27</xdr:col>
      <xdr:colOff>65314</xdr:colOff>
      <xdr:row>25</xdr:row>
      <xdr:rowOff>165812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4930491" y="4340651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248904</xdr:colOff>
      <xdr:row>3</xdr:row>
      <xdr:rowOff>125037</xdr:rowOff>
    </xdr:from>
    <xdr:to>
      <xdr:col>23</xdr:col>
      <xdr:colOff>304900</xdr:colOff>
      <xdr:row>28</xdr:row>
      <xdr:rowOff>27505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9797668" y="817764"/>
          <a:ext cx="4517159" cy="5638250"/>
          <a:chOff x="10605326" y="-645974"/>
          <a:chExt cx="2151742" cy="5102060"/>
        </a:xfrm>
      </xdr:grpSpPr>
      <xdr:grpSp>
        <xdr:nvGrpSpPr>
          <xdr:cNvPr id="55" name="群組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10605326" y="-645974"/>
            <a:ext cx="2151742" cy="5102060"/>
            <a:chOff x="10605326" y="-645974"/>
            <a:chExt cx="2151742" cy="5102060"/>
          </a:xfrm>
        </xdr:grpSpPr>
        <xdr:grpSp>
          <xdr:nvGrpSpPr>
            <xdr:cNvPr id="22" name="群組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/>
          </xdr:nvGrpSpPr>
          <xdr:grpSpPr>
            <a:xfrm>
              <a:off x="10605326" y="-645974"/>
              <a:ext cx="2151742" cy="5102060"/>
              <a:chOff x="10659755" y="-939887"/>
              <a:chExt cx="2151742" cy="5102060"/>
            </a:xfrm>
          </xdr:grpSpPr>
          <xdr:grpSp>
            <xdr:nvGrpSpPr>
              <xdr:cNvPr id="20" name="群組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GrpSpPr/>
            </xdr:nvGrpSpPr>
            <xdr:grpSpPr>
              <a:xfrm>
                <a:off x="10659755" y="-939887"/>
                <a:ext cx="2151742" cy="5102060"/>
                <a:chOff x="11987812" y="-847359"/>
                <a:chExt cx="2151742" cy="5102060"/>
              </a:xfrm>
            </xdr:grpSpPr>
            <xdr:pic>
              <xdr:nvPicPr>
                <xdr:cNvPr id="82" name="圖片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1"/>
                <a:srcRect l="-1" r="57054"/>
                <a:stretch/>
              </xdr:blipFill>
              <xdr:spPr>
                <a:xfrm>
                  <a:off x="12110170" y="-847359"/>
                  <a:ext cx="1828988" cy="5023483"/>
                </a:xfrm>
                <a:prstGeom prst="rect">
                  <a:avLst/>
                </a:prstGeom>
              </xdr:spPr>
            </xdr:pic>
            <xdr:sp macro="" textlink="">
              <xdr:nvSpPr>
                <xdr:cNvPr id="83" name="矩形 82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/>
              </xdr:nvSpPr>
              <xdr:spPr>
                <a:xfrm>
                  <a:off x="12748153" y="3860994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B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6" name="矩形 85">
                  <a:extLst>
                    <a:ext uri="{FF2B5EF4-FFF2-40B4-BE49-F238E27FC236}">
                      <a16:creationId xmlns:a16="http://schemas.microsoft.com/office/drawing/2014/main" id="{00000000-0008-0000-0000-000056000000}"/>
                    </a:ext>
                  </a:extLst>
                </xdr:cNvPr>
                <xdr:cNvSpPr/>
              </xdr:nvSpPr>
              <xdr:spPr>
                <a:xfrm>
                  <a:off x="13199188" y="226765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H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7" name="矩形 86">
                  <a:extLst>
                    <a:ext uri="{FF2B5EF4-FFF2-40B4-BE49-F238E27FC236}">
                      <a16:creationId xmlns:a16="http://schemas.microsoft.com/office/drawing/2014/main" id="{00000000-0008-0000-0000-000057000000}"/>
                    </a:ext>
                  </a:extLst>
                </xdr:cNvPr>
                <xdr:cNvSpPr/>
              </xdr:nvSpPr>
              <xdr:spPr>
                <a:xfrm>
                  <a:off x="11987812" y="327948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I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8" name="矩形 87">
                  <a:extLst>
                    <a:ext uri="{FF2B5EF4-FFF2-40B4-BE49-F238E27FC236}">
                      <a16:creationId xmlns:a16="http://schemas.microsoft.com/office/drawing/2014/main" id="{00000000-0008-0000-0000-000058000000}"/>
                    </a:ext>
                  </a:extLst>
                </xdr:cNvPr>
                <xdr:cNvSpPr/>
              </xdr:nvSpPr>
              <xdr:spPr>
                <a:xfrm>
                  <a:off x="12208287" y="377787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u="none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J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9" name="矩形 88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/>
              </xdr:nvSpPr>
              <xdr:spPr>
                <a:xfrm>
                  <a:off x="12840321" y="-671754"/>
                  <a:ext cx="255955" cy="3937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F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1" name="矩形 80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/>
              </xdr:nvSpPr>
              <xdr:spPr>
                <a:xfrm>
                  <a:off x="13405241" y="208389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G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98" name="矩形 97">
                  <a:extLst>
                    <a:ext uri="{FF2B5EF4-FFF2-40B4-BE49-F238E27FC236}">
                      <a16:creationId xmlns:a16="http://schemas.microsoft.com/office/drawing/2014/main" id="{00000000-0008-0000-0000-000062000000}"/>
                    </a:ext>
                  </a:extLst>
                </xdr:cNvPr>
                <xdr:cNvSpPr/>
              </xdr:nvSpPr>
              <xdr:spPr>
                <a:xfrm>
                  <a:off x="12896582" y="1442746"/>
                  <a:ext cx="247186" cy="40207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W</a:t>
                  </a:r>
                  <a:endParaRPr lang="zh-TW" altLang="en-US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76" name="矩形 75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/>
              </xdr:nvSpPr>
              <xdr:spPr>
                <a:xfrm>
                  <a:off x="13883599" y="2346678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A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</xdr:grpSp>
          <xdr:sp macro="" textlink="">
            <xdr:nvSpPr>
              <xdr:cNvPr id="85" name="矩形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12415622" y="2829030"/>
                <a:ext cx="255955" cy="39370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73" name="矩形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12418758" y="902453"/>
                <a:ext cx="254824" cy="394096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21" name="矩形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12390749" y="1865939"/>
                <a:ext cx="254824" cy="394098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33" name="矩形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12015093" y="-247605"/>
              <a:ext cx="620486" cy="1197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2299947" y="-183292"/>
              <a:ext cx="337456" cy="14695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12024226" y="1268090"/>
            <a:ext cx="254824" cy="39409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u="non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</a:t>
            </a:r>
            <a:endParaRPr lang="zh-TW" altLang="en-US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22</xdr:col>
      <xdr:colOff>599770</xdr:colOff>
      <xdr:row>6</xdr:row>
      <xdr:rowOff>96690</xdr:rowOff>
    </xdr:from>
    <xdr:to>
      <xdr:col>23</xdr:col>
      <xdr:colOff>216701</xdr:colOff>
      <xdr:row>8</xdr:row>
      <xdr:rowOff>66514</xdr:rowOff>
    </xdr:to>
    <xdr:sp macro="" textlink="">
      <xdr:nvSpPr>
        <xdr:cNvPr id="101" name="矩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2694788" y="630090"/>
          <a:ext cx="254240" cy="38546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</a:t>
          </a:r>
          <a:endParaRPr lang="zh-TW" altLang="en-US" sz="1800" b="0" u="none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372342</xdr:colOff>
      <xdr:row>17</xdr:row>
      <xdr:rowOff>171450</xdr:rowOff>
    </xdr:from>
    <xdr:to>
      <xdr:col>27</xdr:col>
      <xdr:colOff>628650</xdr:colOff>
      <xdr:row>22</xdr:row>
      <xdr:rowOff>85725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25213542" y="3629025"/>
          <a:ext cx="894483" cy="962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28</xdr:col>
      <xdr:colOff>25824</xdr:colOff>
      <xdr:row>7</xdr:row>
      <xdr:rowOff>70437</xdr:rowOff>
    </xdr:from>
    <xdr:to>
      <xdr:col>28</xdr:col>
      <xdr:colOff>484415</xdr:colOff>
      <xdr:row>9</xdr:row>
      <xdr:rowOff>36016</xdr:rowOff>
    </xdr:to>
    <xdr:sp macro="" textlink="">
      <xdr:nvSpPr>
        <xdr:cNvPr id="134" name="矩形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6011495" y="816108"/>
          <a:ext cx="458591" cy="39012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Z1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531669</xdr:colOff>
      <xdr:row>32</xdr:row>
      <xdr:rowOff>48960</xdr:rowOff>
    </xdr:from>
    <xdr:to>
      <xdr:col>33</xdr:col>
      <xdr:colOff>26670</xdr:colOff>
      <xdr:row>54</xdr:row>
      <xdr:rowOff>11257</xdr:rowOff>
    </xdr:to>
    <xdr:grpSp>
      <xdr:nvGrpSpPr>
        <xdr:cNvPr id="138" name="群組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20080433" y="7391869"/>
          <a:ext cx="10329255" cy="4991497"/>
          <a:chOff x="21372369" y="654750"/>
          <a:chExt cx="7892241" cy="4157107"/>
        </a:xfrm>
      </xdr:grpSpPr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21663679" y="654750"/>
            <a:ext cx="1832618" cy="3238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250)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137" name="群組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>
            <a:off x="21372369" y="1008783"/>
            <a:ext cx="7892241" cy="3803074"/>
            <a:chOff x="21372369" y="1008783"/>
            <a:chExt cx="7892241" cy="3803074"/>
          </a:xfrm>
        </xdr:grpSpPr>
        <xdr:grpSp>
          <xdr:nvGrpSpPr>
            <xdr:cNvPr id="130" name="群組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GrpSpPr/>
          </xdr:nvGrpSpPr>
          <xdr:grpSpPr>
            <a:xfrm>
              <a:off x="21372369" y="1008783"/>
              <a:ext cx="7288356" cy="3803074"/>
              <a:chOff x="21372369" y="1046883"/>
              <a:chExt cx="7288356" cy="4184074"/>
            </a:xfrm>
          </xdr:grpSpPr>
          <xdr:pic>
            <xdr:nvPicPr>
              <xdr:cNvPr id="121" name="圖片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2"/>
              <a:srcRect t="1375"/>
              <a:stretch/>
            </xdr:blipFill>
            <xdr:spPr>
              <a:xfrm>
                <a:off x="21747306" y="1053811"/>
                <a:ext cx="3274001" cy="4008201"/>
              </a:xfrm>
              <a:prstGeom prst="rect">
                <a:avLst/>
              </a:prstGeom>
            </xdr:spPr>
          </xdr:pic>
          <xdr:sp macro="" textlink="">
            <xdr:nvSpPr>
              <xdr:cNvPr id="122" name="矩形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21372369" y="3861088"/>
                <a:ext cx="845993" cy="136986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3" name="矩形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21678035" y="1046883"/>
                <a:ext cx="749012" cy="213013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7" name="矩形 126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21979580" y="2122343"/>
                <a:ext cx="894483" cy="193530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pic>
            <xdr:nvPicPr>
              <xdr:cNvPr id="128" name="圖片 127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25612725" y="1533525"/>
                <a:ext cx="3048000" cy="2765402"/>
              </a:xfrm>
              <a:prstGeom prst="rect">
                <a:avLst/>
              </a:prstGeom>
            </xdr:spPr>
          </xdr:pic>
          <xdr:sp macro="" textlink="">
            <xdr:nvSpPr>
              <xdr:cNvPr id="129" name="矩形 128">
                <a:extLst>
                  <a:ext uri="{FF2B5EF4-FFF2-40B4-BE49-F238E27FC236}">
                    <a16:creationId xmlns:a16="http://schemas.microsoft.com/office/drawing/2014/main" id="{00000000-0008-0000-0000-000081000000}"/>
                  </a:ext>
                </a:extLst>
              </xdr:cNvPr>
              <xdr:cNvSpPr/>
            </xdr:nvSpPr>
            <xdr:spPr>
              <a:xfrm>
                <a:off x="25242117" y="3629025"/>
                <a:ext cx="894483" cy="96202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</xdr:grpSp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>
              <a:off x="26207105" y="1340550"/>
              <a:ext cx="1070590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T250_B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>
              <a:off x="25021848" y="1599284"/>
              <a:ext cx="1137612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T250_A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/>
          </xdr:nvSpPr>
          <xdr:spPr>
            <a:xfrm>
              <a:off x="28194020" y="1508190"/>
              <a:ext cx="1070590" cy="35292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T250_C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5" name="矩形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/>
          </xdr:nvSpPr>
          <xdr:spPr>
            <a:xfrm rot="18387862">
              <a:off x="26862289" y="1710527"/>
              <a:ext cx="965815" cy="3858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T250_D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6" name="矩形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>
              <a:off x="27693005" y="2971229"/>
              <a:ext cx="1066508" cy="34639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T250_E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152400</xdr:colOff>
      <xdr:row>12</xdr:row>
      <xdr:rowOff>63990</xdr:rowOff>
    </xdr:from>
    <xdr:to>
      <xdr:col>25</xdr:col>
      <xdr:colOff>524547</xdr:colOff>
      <xdr:row>14</xdr:row>
      <xdr:rowOff>32123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152685" y="1752113"/>
          <a:ext cx="37214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V5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149469</xdr:colOff>
      <xdr:row>13</xdr:row>
      <xdr:rowOff>8305</xdr:rowOff>
    </xdr:from>
    <xdr:to>
      <xdr:col>25</xdr:col>
      <xdr:colOff>536271</xdr:colOff>
      <xdr:row>14</xdr:row>
      <xdr:rowOff>169869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149754" y="1889859"/>
          <a:ext cx="38680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178777</xdr:colOff>
      <xdr:row>13</xdr:row>
      <xdr:rowOff>105021</xdr:rowOff>
    </xdr:from>
    <xdr:to>
      <xdr:col>25</xdr:col>
      <xdr:colOff>533339</xdr:colOff>
      <xdr:row>15</xdr:row>
      <xdr:rowOff>73155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4179062" y="1986575"/>
          <a:ext cx="35456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168551</xdr:colOff>
      <xdr:row>14</xdr:row>
      <xdr:rowOff>28821</xdr:rowOff>
    </xdr:from>
    <xdr:to>
      <xdr:col>25</xdr:col>
      <xdr:colOff>530468</xdr:colOff>
      <xdr:row>15</xdr:row>
      <xdr:rowOff>190386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168836" y="2103806"/>
          <a:ext cx="36191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183205</xdr:colOff>
      <xdr:row>14</xdr:row>
      <xdr:rowOff>190013</xdr:rowOff>
    </xdr:from>
    <xdr:to>
      <xdr:col>25</xdr:col>
      <xdr:colOff>524606</xdr:colOff>
      <xdr:row>16</xdr:row>
      <xdr:rowOff>158147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183490" y="2264998"/>
          <a:ext cx="341401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99088</xdr:colOff>
      <xdr:row>15</xdr:row>
      <xdr:rowOff>35759</xdr:rowOff>
    </xdr:from>
    <xdr:to>
      <xdr:col>29</xdr:col>
      <xdr:colOff>596348</xdr:colOff>
      <xdr:row>17</xdr:row>
      <xdr:rowOff>3892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6680871" y="2325072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92462</xdr:colOff>
      <xdr:row>14</xdr:row>
      <xdr:rowOff>108647</xdr:rowOff>
    </xdr:from>
    <xdr:to>
      <xdr:col>29</xdr:col>
      <xdr:colOff>589722</xdr:colOff>
      <xdr:row>16</xdr:row>
      <xdr:rowOff>76779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6674245" y="2202490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82523</xdr:colOff>
      <xdr:row>13</xdr:row>
      <xdr:rowOff>115272</xdr:rowOff>
    </xdr:from>
    <xdr:to>
      <xdr:col>29</xdr:col>
      <xdr:colOff>579783</xdr:colOff>
      <xdr:row>15</xdr:row>
      <xdr:rowOff>83405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664306" y="2013646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75897</xdr:colOff>
      <xdr:row>12</xdr:row>
      <xdr:rowOff>95394</xdr:rowOff>
    </xdr:from>
    <xdr:to>
      <xdr:col>29</xdr:col>
      <xdr:colOff>573157</xdr:colOff>
      <xdr:row>14</xdr:row>
      <xdr:rowOff>63527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657680" y="1798298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28</xdr:col>
      <xdr:colOff>578769</xdr:colOff>
      <xdr:row>11</xdr:row>
      <xdr:rowOff>116086</xdr:rowOff>
    </xdr:from>
    <xdr:to>
      <xdr:col>29</xdr:col>
      <xdr:colOff>434818</xdr:colOff>
      <xdr:row>13</xdr:row>
      <xdr:rowOff>89934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6503277" y="1591654"/>
          <a:ext cx="495355" cy="35484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511059</xdr:colOff>
      <xdr:row>64</xdr:row>
      <xdr:rowOff>143222</xdr:rowOff>
    </xdr:from>
    <xdr:to>
      <xdr:col>34</xdr:col>
      <xdr:colOff>610496</xdr:colOff>
      <xdr:row>97</xdr:row>
      <xdr:rowOff>35328</xdr:rowOff>
    </xdr:to>
    <xdr:grpSp>
      <xdr:nvGrpSpPr>
        <xdr:cNvPr id="40" name="群組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20059823" y="14801331"/>
          <a:ext cx="11571000" cy="7428979"/>
          <a:chOff x="2235668" y="172283"/>
          <a:chExt cx="9201612" cy="6469899"/>
        </a:xfrm>
      </xdr:grpSpPr>
      <xdr:pic>
        <xdr:nvPicPr>
          <xdr:cNvPr id="41" name="圖片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r="48458"/>
          <a:stretch/>
        </xdr:blipFill>
        <xdr:spPr>
          <a:xfrm>
            <a:off x="2235668" y="276918"/>
            <a:ext cx="3860332" cy="6304164"/>
          </a:xfrm>
          <a:prstGeom prst="rect">
            <a:avLst/>
          </a:prstGeom>
        </xdr:spPr>
      </xdr:pic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2781513" y="1324424"/>
            <a:ext cx="391762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2800351" y="2087385"/>
            <a:ext cx="364106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4" name="圖片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l="56408" r="-2609"/>
          <a:stretch/>
        </xdr:blipFill>
        <xdr:spPr>
          <a:xfrm>
            <a:off x="6896100" y="172283"/>
            <a:ext cx="3456939" cy="6304164"/>
          </a:xfrm>
          <a:prstGeom prst="rect">
            <a:avLst/>
          </a:prstGeom>
        </xdr:spPr>
      </xdr:pic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3103277" y="22257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3371909" y="22522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c2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4252373" y="23019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3506209" y="35364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3795769" y="372816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3969250" y="400797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2408024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603906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774689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2973486" y="334075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2984239" y="38652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984906" y="408100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2861894" y="441942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3614927" y="423263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4001951" y="4426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>
            <a:off x="3003956" y="511677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3395719" y="461115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3387432" y="488734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4" name="矩形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3365249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0" name="矩形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3773790" y="51895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3" name="矩形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4220917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9" name="矩形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4731456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0" name="矩形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099252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k5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2" name="矩形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407862" y="473041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3" name="矩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4469451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8" name="矩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4641857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9" name="矩形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4825274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4" name="矩形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/>
        </xdr:nvSpPr>
        <xdr:spPr>
          <a:xfrm>
            <a:off x="706140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5" name="矩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738906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7584943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2" name="矩形 141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/>
        </xdr:nvSpPr>
        <xdr:spPr>
          <a:xfrm>
            <a:off x="6637588" y="66039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3" name="矩形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6700218" y="159765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4" name="矩形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7061403" y="9918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5" name="矩形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73776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75300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7" name="矩形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7682433" y="9156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8" name="矩形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>
            <a:off x="7785303" y="117474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9" name="矩形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9252153" y="6337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0" name="矩形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9766503" y="10299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1" name="矩形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/>
        </xdr:nvSpPr>
        <xdr:spPr>
          <a:xfrm>
            <a:off x="8170919" y="162175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7584943" y="22791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3" name="矩形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7934796" y="251252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4" name="矩形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/>
        </xdr:nvSpPr>
        <xdr:spPr>
          <a:xfrm>
            <a:off x="8151909" y="25119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5" name="矩形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8373149" y="25107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6" name="矩形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/>
        </xdr:nvSpPr>
        <xdr:spPr>
          <a:xfrm>
            <a:off x="7854989" y="281937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7" name="矩形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/>
        </xdr:nvSpPr>
        <xdr:spPr>
          <a:xfrm>
            <a:off x="8386288" y="3011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8" name="矩形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8386288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9" name="矩形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9046852" y="274007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0" name="矩形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>
            <a:off x="8917601" y="34415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1" name="矩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>
            <a:off x="8938343" y="46956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2" name="矩形 161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/>
        </xdr:nvSpPr>
        <xdr:spPr>
          <a:xfrm>
            <a:off x="905627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3" name="矩形 162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/>
        </xdr:nvSpPr>
        <xdr:spPr>
          <a:xfrm>
            <a:off x="924296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4" name="矩形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/>
        </xdr:nvSpPr>
        <xdr:spPr>
          <a:xfrm>
            <a:off x="940679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5" name="矩形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/>
        </xdr:nvSpPr>
        <xdr:spPr>
          <a:xfrm>
            <a:off x="9109611" y="39821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6" name="矩形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/>
        </xdr:nvSpPr>
        <xdr:spPr>
          <a:xfrm>
            <a:off x="6491710" y="5821529"/>
            <a:ext cx="471016" cy="3542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7" name="矩形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/>
        </xdr:nvSpPr>
        <xdr:spPr>
          <a:xfrm>
            <a:off x="7036204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8" name="矩形 167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/>
        </xdr:nvSpPr>
        <xdr:spPr>
          <a:xfrm>
            <a:off x="8401683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9" name="矩形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/>
        </xdr:nvSpPr>
        <xdr:spPr>
          <a:xfrm>
            <a:off x="10016149" y="4832571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0" name="矩形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/>
        </xdr:nvSpPr>
        <xdr:spPr>
          <a:xfrm>
            <a:off x="9976603" y="3443967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1" name="矩形 170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/>
        </xdr:nvSpPr>
        <xdr:spPr>
          <a:xfrm>
            <a:off x="9291169" y="304911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2" name="矩形 171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SpPr/>
        </xdr:nvSpPr>
        <xdr:spPr>
          <a:xfrm>
            <a:off x="8515518" y="3233123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73" name="圖片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152230" y="3746111"/>
            <a:ext cx="1285050" cy="328403"/>
          </a:xfrm>
          <a:prstGeom prst="rect">
            <a:avLst/>
          </a:prstGeom>
        </xdr:spPr>
      </xdr:pic>
      <xdr:sp macro="" textlink="">
        <xdr:nvSpPr>
          <xdr:cNvPr id="174" name="矩形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10062694" y="367352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5" name="矩形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/>
        </xdr:nvSpPr>
        <xdr:spPr>
          <a:xfrm>
            <a:off x="10215094" y="394403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6" name="矩形 17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/>
        </xdr:nvSpPr>
        <xdr:spPr>
          <a:xfrm>
            <a:off x="10439884" y="368114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28</xdr:col>
      <xdr:colOff>603621</xdr:colOff>
      <xdr:row>7</xdr:row>
      <xdr:rowOff>179326</xdr:rowOff>
    </xdr:from>
    <xdr:to>
      <xdr:col>29</xdr:col>
      <xdr:colOff>457765</xdr:colOff>
      <xdr:row>9</xdr:row>
      <xdr:rowOff>160794</xdr:rowOff>
    </xdr:to>
    <xdr:sp macro="" textlink="">
      <xdr:nvSpPr>
        <xdr:cNvPr id="184" name="矩形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16480811" y="895343"/>
          <a:ext cx="491333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315640</xdr:colOff>
      <xdr:row>7</xdr:row>
      <xdr:rowOff>181231</xdr:rowOff>
    </xdr:from>
    <xdr:to>
      <xdr:col>30</xdr:col>
      <xdr:colOff>164068</xdr:colOff>
      <xdr:row>9</xdr:row>
      <xdr:rowOff>162699</xdr:rowOff>
    </xdr:to>
    <xdr:sp macro="" textlink="">
      <xdr:nvSpPr>
        <xdr:cNvPr id="185" name="矩形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6830019" y="897248"/>
          <a:ext cx="485618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383931</xdr:colOff>
      <xdr:row>126</xdr:row>
      <xdr:rowOff>146539</xdr:rowOff>
    </xdr:from>
    <xdr:to>
      <xdr:col>21</xdr:col>
      <xdr:colOff>134131</xdr:colOff>
      <xdr:row>128</xdr:row>
      <xdr:rowOff>148644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15662031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578485</xdr:colOff>
      <xdr:row>126</xdr:row>
      <xdr:rowOff>146539</xdr:rowOff>
    </xdr:from>
    <xdr:to>
      <xdr:col>21</xdr:col>
      <xdr:colOff>328685</xdr:colOff>
      <xdr:row>128</xdr:row>
      <xdr:rowOff>148644</xdr:rowOff>
    </xdr:to>
    <xdr:sp macro="" textlink="">
      <xdr:nvSpPr>
        <xdr:cNvPr id="191" name="矩形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5856585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557855</xdr:colOff>
      <xdr:row>8</xdr:row>
      <xdr:rowOff>162957</xdr:rowOff>
    </xdr:from>
    <xdr:to>
      <xdr:col>30</xdr:col>
      <xdr:colOff>406283</xdr:colOff>
      <xdr:row>10</xdr:row>
      <xdr:rowOff>144424</xdr:rowOff>
    </xdr:to>
    <xdr:sp macro="" textlink="">
      <xdr:nvSpPr>
        <xdr:cNvPr id="188" name="矩形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7114037" y="1084284"/>
          <a:ext cx="485737" cy="3693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BB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35</xdr:col>
      <xdr:colOff>304801</xdr:colOff>
      <xdr:row>70</xdr:row>
      <xdr:rowOff>160366</xdr:rowOff>
    </xdr:from>
    <xdr:to>
      <xdr:col>52</xdr:col>
      <xdr:colOff>229019</xdr:colOff>
      <xdr:row>96</xdr:row>
      <xdr:rowOff>36397</xdr:rowOff>
    </xdr:to>
    <xdr:grpSp>
      <xdr:nvGrpSpPr>
        <xdr:cNvPr id="15" name="群組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31962437" y="16203930"/>
          <a:ext cx="10758473" cy="5819631"/>
          <a:chOff x="25496521" y="13906846"/>
          <a:chExt cx="10805578" cy="5423391"/>
        </a:xfrm>
      </xdr:grpSpPr>
      <xdr:pic>
        <xdr:nvPicPr>
          <xdr:cNvPr id="189" name="圖片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496521" y="13906846"/>
            <a:ext cx="7204016" cy="5161301"/>
          </a:xfrm>
          <a:prstGeom prst="rect">
            <a:avLst/>
          </a:prstGeom>
        </xdr:spPr>
      </xdr:pic>
      <xdr:sp macro="" textlink="">
        <xdr:nvSpPr>
          <xdr:cNvPr id="192" name="矩形 19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/>
        </xdr:nvSpPr>
        <xdr:spPr>
          <a:xfrm>
            <a:off x="28017874" y="18507422"/>
            <a:ext cx="390858" cy="392447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k6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5" name="矩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29505852" y="14837353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6" name="矩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29834205" y="14844279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97" name="圖片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2669017" y="13909964"/>
            <a:ext cx="3633082" cy="5420273"/>
          </a:xfrm>
          <a:prstGeom prst="rect">
            <a:avLst/>
          </a:prstGeom>
        </xdr:spPr>
      </xdr:pic>
    </xdr:grpSp>
    <xdr:clientData/>
  </xdr:twoCellAnchor>
  <xdr:twoCellAnchor>
    <xdr:from>
      <xdr:col>39</xdr:col>
      <xdr:colOff>168853</xdr:colOff>
      <xdr:row>72</xdr:row>
      <xdr:rowOff>6061</xdr:rowOff>
    </xdr:from>
    <xdr:to>
      <xdr:col>39</xdr:col>
      <xdr:colOff>556940</xdr:colOff>
      <xdr:row>74</xdr:row>
      <xdr:rowOff>2269</xdr:rowOff>
    </xdr:to>
    <xdr:sp macro="" textlink="">
      <xdr:nvSpPr>
        <xdr:cNvPr id="198" name="矩形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27559289" y="14269316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39</xdr:col>
      <xdr:colOff>404381</xdr:colOff>
      <xdr:row>71</xdr:row>
      <xdr:rowOff>193097</xdr:rowOff>
    </xdr:from>
    <xdr:to>
      <xdr:col>40</xdr:col>
      <xdr:colOff>155159</xdr:colOff>
      <xdr:row>73</xdr:row>
      <xdr:rowOff>189305</xdr:rowOff>
    </xdr:to>
    <xdr:sp macro="" textlink="">
      <xdr:nvSpPr>
        <xdr:cNvPr id="199" name="矩形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27794817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40</xdr:col>
      <xdr:colOff>37235</xdr:colOff>
      <xdr:row>71</xdr:row>
      <xdr:rowOff>193097</xdr:rowOff>
    </xdr:from>
    <xdr:to>
      <xdr:col>40</xdr:col>
      <xdr:colOff>425322</xdr:colOff>
      <xdr:row>73</xdr:row>
      <xdr:rowOff>189305</xdr:rowOff>
    </xdr:to>
    <xdr:sp macro="" textlink="">
      <xdr:nvSpPr>
        <xdr:cNvPr id="200" name="矩形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28064980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148071</xdr:colOff>
      <xdr:row>92</xdr:row>
      <xdr:rowOff>54553</xdr:rowOff>
    </xdr:from>
    <xdr:to>
      <xdr:col>43</xdr:col>
      <xdr:colOff>614668</xdr:colOff>
      <xdr:row>94</xdr:row>
      <xdr:rowOff>21440</xdr:rowOff>
    </xdr:to>
    <xdr:sp macro="" textlink="">
      <xdr:nvSpPr>
        <xdr:cNvPr id="201" name="矩形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30087744" y="18197080"/>
          <a:ext cx="466597" cy="35481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456217</xdr:colOff>
      <xdr:row>81</xdr:row>
      <xdr:rowOff>6062</xdr:rowOff>
    </xdr:from>
    <xdr:to>
      <xdr:col>43</xdr:col>
      <xdr:colOff>206995</xdr:colOff>
      <xdr:row>83</xdr:row>
      <xdr:rowOff>2269</xdr:rowOff>
    </xdr:to>
    <xdr:sp macro="" textlink="">
      <xdr:nvSpPr>
        <xdr:cNvPr id="202" name="矩形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29758581" y="160149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473651</xdr:colOff>
      <xdr:row>83</xdr:row>
      <xdr:rowOff>104634</xdr:rowOff>
    </xdr:from>
    <xdr:to>
      <xdr:col>43</xdr:col>
      <xdr:colOff>224429</xdr:colOff>
      <xdr:row>85</xdr:row>
      <xdr:rowOff>100842</xdr:rowOff>
    </xdr:to>
    <xdr:sp macro="" textlink="">
      <xdr:nvSpPr>
        <xdr:cNvPr id="203" name="矩形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29776015" y="165014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</a:t>
          </a:r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431853</xdr:colOff>
      <xdr:row>85</xdr:row>
      <xdr:rowOff>108440</xdr:rowOff>
    </xdr:from>
    <xdr:to>
      <xdr:col>43</xdr:col>
      <xdr:colOff>182631</xdr:colOff>
      <xdr:row>87</xdr:row>
      <xdr:rowOff>104648</xdr:rowOff>
    </xdr:to>
    <xdr:sp macro="" textlink="">
      <xdr:nvSpPr>
        <xdr:cNvPr id="204" name="矩形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29734217" y="16893222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36999</xdr:colOff>
      <xdr:row>86</xdr:row>
      <xdr:rowOff>163859</xdr:rowOff>
    </xdr:from>
    <xdr:to>
      <xdr:col>43</xdr:col>
      <xdr:colOff>425086</xdr:colOff>
      <xdr:row>88</xdr:row>
      <xdr:rowOff>160066</xdr:rowOff>
    </xdr:to>
    <xdr:sp macro="" textlink="">
      <xdr:nvSpPr>
        <xdr:cNvPr id="205" name="矩形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29976672" y="17142604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30072</xdr:colOff>
      <xdr:row>90</xdr:row>
      <xdr:rowOff>80731</xdr:rowOff>
    </xdr:from>
    <xdr:to>
      <xdr:col>43</xdr:col>
      <xdr:colOff>418159</xdr:colOff>
      <xdr:row>92</xdr:row>
      <xdr:rowOff>76939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29969745" y="17835331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470189</xdr:colOff>
      <xdr:row>98</xdr:row>
      <xdr:rowOff>20137</xdr:rowOff>
    </xdr:from>
    <xdr:to>
      <xdr:col>34</xdr:col>
      <xdr:colOff>572045</xdr:colOff>
      <xdr:row>132</xdr:row>
      <xdr:rowOff>101600</xdr:rowOff>
    </xdr:to>
    <xdr:grpSp>
      <xdr:nvGrpSpPr>
        <xdr:cNvPr id="60" name="群組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20656262" y="22422937"/>
          <a:ext cx="10936110" cy="7216554"/>
          <a:chOff x="18586739" y="19736887"/>
          <a:chExt cx="10950831" cy="7168063"/>
        </a:xfrm>
      </xdr:grpSpPr>
      <xdr:grpSp>
        <xdr:nvGrpSpPr>
          <xdr:cNvPr id="177" name="群組 176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GrpSpPr/>
        </xdr:nvGrpSpPr>
        <xdr:grpSpPr>
          <a:xfrm>
            <a:off x="18586739" y="19785330"/>
            <a:ext cx="7678997" cy="7119620"/>
            <a:chOff x="3225800" y="259080"/>
            <a:chExt cx="7706360" cy="6517640"/>
          </a:xfrm>
        </xdr:grpSpPr>
        <xdr:pic>
          <xdr:nvPicPr>
            <xdr:cNvPr id="178" name="圖片 177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2165" t="1853" r="55641" b="5283"/>
            <a:stretch/>
          </xdr:blipFill>
          <xdr:spPr>
            <a:xfrm>
              <a:off x="3225800" y="361858"/>
              <a:ext cx="3322766" cy="6312083"/>
            </a:xfrm>
            <a:prstGeom prst="rect">
              <a:avLst/>
            </a:prstGeom>
          </xdr:spPr>
        </xdr:pic>
        <xdr:pic>
          <xdr:nvPicPr>
            <xdr:cNvPr id="179" name="圖片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52530" t="1853" r="-72" b="2259"/>
            <a:stretch/>
          </xdr:blipFill>
          <xdr:spPr>
            <a:xfrm>
              <a:off x="7188200" y="259080"/>
              <a:ext cx="3743960" cy="6517640"/>
            </a:xfrm>
            <a:prstGeom prst="rect">
              <a:avLst/>
            </a:prstGeom>
          </xdr:spPr>
        </xdr:pic>
        <xdr:sp macro="" textlink="">
          <xdr:nvSpPr>
            <xdr:cNvPr id="180" name="矩形 179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/>
          </xdr:nvSpPr>
          <xdr:spPr>
            <a:xfrm>
              <a:off x="5400524" y="26348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ff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1" name="矩形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5100804" y="96960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gg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2" name="矩形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/>
          </xdr:nvSpPr>
          <xdr:spPr>
            <a:xfrm>
              <a:off x="91089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hh1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3" name="矩形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94391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hh2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pic>
        <xdr:nvPicPr>
          <xdr:cNvPr id="193" name="圖片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5831800" y="19736887"/>
            <a:ext cx="3705770" cy="6159964"/>
          </a:xfrm>
          <a:prstGeom prst="rect">
            <a:avLst/>
          </a:prstGeom>
        </xdr:spPr>
      </xdr:pic>
      <xdr:sp macro="" textlink="">
        <xdr:nvSpPr>
          <xdr:cNvPr id="194" name="矩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27182989" y="22074867"/>
            <a:ext cx="387165" cy="4020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c3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27451050" y="22080582"/>
            <a:ext cx="390975" cy="40780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c4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41</xdr:col>
      <xdr:colOff>333375</xdr:colOff>
      <xdr:row>79</xdr:row>
      <xdr:rowOff>74295</xdr:rowOff>
    </xdr:from>
    <xdr:to>
      <xdr:col>42</xdr:col>
      <xdr:colOff>78044</xdr:colOff>
      <xdr:row>81</xdr:row>
      <xdr:rowOff>78070</xdr:rowOff>
    </xdr:to>
    <xdr:sp macro="" textlink="">
      <xdr:nvSpPr>
        <xdr:cNvPr id="186" name="矩形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29003625" y="15419070"/>
          <a:ext cx="382844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247650</xdr:colOff>
      <xdr:row>81</xdr:row>
      <xdr:rowOff>150495</xdr:rowOff>
    </xdr:from>
    <xdr:to>
      <xdr:col>41</xdr:col>
      <xdr:colOff>628589</xdr:colOff>
      <xdr:row>83</xdr:row>
      <xdr:rowOff>154270</xdr:rowOff>
    </xdr:to>
    <xdr:sp macro="" textlink="">
      <xdr:nvSpPr>
        <xdr:cNvPr id="187" name="矩形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28917900" y="15876270"/>
          <a:ext cx="38093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188595</xdr:colOff>
      <xdr:row>83</xdr:row>
      <xdr:rowOff>160020</xdr:rowOff>
    </xdr:from>
    <xdr:to>
      <xdr:col>41</xdr:col>
      <xdr:colOff>573344</xdr:colOff>
      <xdr:row>85</xdr:row>
      <xdr:rowOff>163795</xdr:rowOff>
    </xdr:to>
    <xdr:sp macro="" textlink="">
      <xdr:nvSpPr>
        <xdr:cNvPr id="207" name="矩形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28858845" y="16266795"/>
          <a:ext cx="38474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226695</xdr:colOff>
      <xdr:row>85</xdr:row>
      <xdr:rowOff>114300</xdr:rowOff>
    </xdr:from>
    <xdr:to>
      <xdr:col>41</xdr:col>
      <xdr:colOff>611444</xdr:colOff>
      <xdr:row>87</xdr:row>
      <xdr:rowOff>114265</xdr:rowOff>
    </xdr:to>
    <xdr:sp macro="" textlink="">
      <xdr:nvSpPr>
        <xdr:cNvPr id="208" name="矩形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28896945" y="16602075"/>
          <a:ext cx="384749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112395</xdr:colOff>
      <xdr:row>87</xdr:row>
      <xdr:rowOff>171450</xdr:rowOff>
    </xdr:from>
    <xdr:to>
      <xdr:col>41</xdr:col>
      <xdr:colOff>495239</xdr:colOff>
      <xdr:row>89</xdr:row>
      <xdr:rowOff>171415</xdr:rowOff>
    </xdr:to>
    <xdr:sp macro="" textlink="">
      <xdr:nvSpPr>
        <xdr:cNvPr id="209" name="矩形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28782645" y="17040225"/>
          <a:ext cx="382844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152400</xdr:colOff>
      <xdr:row>79</xdr:row>
      <xdr:rowOff>9525</xdr:rowOff>
    </xdr:from>
    <xdr:to>
      <xdr:col>24</xdr:col>
      <xdr:colOff>266700</xdr:colOff>
      <xdr:row>79</xdr:row>
      <xdr:rowOff>19050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>
          <a:off x="17936135" y="15361584"/>
          <a:ext cx="1391771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152053</xdr:colOff>
      <xdr:row>169</xdr:row>
      <xdr:rowOff>105813</xdr:rowOff>
    </xdr:from>
    <xdr:to>
      <xdr:col>35</xdr:col>
      <xdr:colOff>380782</xdr:colOff>
      <xdr:row>207</xdr:row>
      <xdr:rowOff>160805</xdr:rowOff>
    </xdr:to>
    <xdr:grpSp>
      <xdr:nvGrpSpPr>
        <xdr:cNvPr id="91" name="群組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9063508" y="37824813"/>
          <a:ext cx="12974910" cy="8797210"/>
          <a:chOff x="1219680" y="-358328"/>
          <a:chExt cx="13047993" cy="7832760"/>
        </a:xfrm>
      </xdr:grpSpPr>
      <xdr:pic>
        <xdr:nvPicPr>
          <xdr:cNvPr id="92" name="圖片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/>
          <a:srcRect l="554" r="50830"/>
          <a:stretch/>
        </xdr:blipFill>
        <xdr:spPr>
          <a:xfrm>
            <a:off x="1298861" y="-358328"/>
            <a:ext cx="3713562" cy="6566304"/>
          </a:xfrm>
          <a:prstGeom prst="rect">
            <a:avLst/>
          </a:prstGeom>
        </xdr:spPr>
      </xdr:pic>
      <xdr:sp macro="" textlink="">
        <xdr:nvSpPr>
          <xdr:cNvPr id="105" name="文字方塊 5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1949311" y="311243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6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2426935" y="311242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7" name="文字方塊 7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 txBox="1"/>
        </xdr:nvSpPr>
        <xdr:spPr>
          <a:xfrm>
            <a:off x="2890291" y="8781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140" name="文字方塊 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2890291" y="116013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141" name="文字方塊 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1861327" y="1470127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10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/>
        </xdr:nvSpPr>
        <xdr:spPr>
          <a:xfrm>
            <a:off x="2286263" y="147340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文字方塊 11">
            <a:extLst>
              <a:ext uri="{FF2B5EF4-FFF2-40B4-BE49-F238E27FC236}">
                <a16:creationId xmlns:a16="http://schemas.microsoft.com/office/drawing/2014/main" id="{00000000-0008-0000-0000-0000E1000000}"/>
              </a:ext>
            </a:extLst>
          </xdr:cNvPr>
          <xdr:cNvSpPr txBox="1"/>
        </xdr:nvSpPr>
        <xdr:spPr>
          <a:xfrm>
            <a:off x="2769522" y="1396855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45" name="文字方塊 12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SpPr txBox="1"/>
        </xdr:nvSpPr>
        <xdr:spPr>
          <a:xfrm>
            <a:off x="2899275" y="141225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0" name="文字方塊 13">
            <a:extLst>
              <a:ext uri="{FF2B5EF4-FFF2-40B4-BE49-F238E27FC236}">
                <a16:creationId xmlns:a16="http://schemas.microsoft.com/office/drawing/2014/main" id="{00000000-0008-0000-0000-00005E010000}"/>
              </a:ext>
            </a:extLst>
          </xdr:cNvPr>
          <xdr:cNvSpPr txBox="1"/>
        </xdr:nvSpPr>
        <xdr:spPr>
          <a:xfrm>
            <a:off x="3221551" y="140653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1" name="文字方塊 14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SpPr txBox="1"/>
        </xdr:nvSpPr>
        <xdr:spPr>
          <a:xfrm>
            <a:off x="1221983" y="1193127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2" name="文字方塊 15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 txBox="1"/>
        </xdr:nvSpPr>
        <xdr:spPr>
          <a:xfrm>
            <a:off x="1219680" y="2085531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3" name="文字方塊 16">
            <a:extLst>
              <a:ext uri="{FF2B5EF4-FFF2-40B4-BE49-F238E27FC236}">
                <a16:creationId xmlns:a16="http://schemas.microsoft.com/office/drawing/2014/main" id="{00000000-0008-0000-0000-000061010000}"/>
              </a:ext>
            </a:extLst>
          </xdr:cNvPr>
          <xdr:cNvSpPr txBox="1"/>
        </xdr:nvSpPr>
        <xdr:spPr>
          <a:xfrm>
            <a:off x="1845214" y="198340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4" name="文字方塊 17">
            <a:extLst>
              <a:ext uri="{FF2B5EF4-FFF2-40B4-BE49-F238E27FC236}">
                <a16:creationId xmlns:a16="http://schemas.microsoft.com/office/drawing/2014/main" id="{00000000-0008-0000-0000-000062010000}"/>
              </a:ext>
            </a:extLst>
          </xdr:cNvPr>
          <xdr:cNvSpPr txBox="1"/>
        </xdr:nvSpPr>
        <xdr:spPr>
          <a:xfrm>
            <a:off x="1817255" y="242352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355" name="文字方塊 21">
            <a:extLst>
              <a:ext uri="{FF2B5EF4-FFF2-40B4-BE49-F238E27FC236}">
                <a16:creationId xmlns:a16="http://schemas.microsoft.com/office/drawing/2014/main" id="{00000000-0008-0000-0000-000063010000}"/>
              </a:ext>
            </a:extLst>
          </xdr:cNvPr>
          <xdr:cNvSpPr txBox="1"/>
        </xdr:nvSpPr>
        <xdr:spPr>
          <a:xfrm>
            <a:off x="3562699" y="1583585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</a:t>
            </a:r>
          </a:p>
        </xdr:txBody>
      </xdr:sp>
      <xdr:sp macro="" textlink="">
        <xdr:nvSpPr>
          <xdr:cNvPr id="356" name="文字方塊 22">
            <a:extLst>
              <a:ext uri="{FF2B5EF4-FFF2-40B4-BE49-F238E27FC236}">
                <a16:creationId xmlns:a16="http://schemas.microsoft.com/office/drawing/2014/main" id="{00000000-0008-0000-0000-000064010000}"/>
              </a:ext>
            </a:extLst>
          </xdr:cNvPr>
          <xdr:cNvSpPr txBox="1"/>
        </xdr:nvSpPr>
        <xdr:spPr>
          <a:xfrm>
            <a:off x="3630258" y="2221807"/>
            <a:ext cx="20871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</a:t>
            </a:r>
          </a:p>
        </xdr:txBody>
      </xdr:sp>
      <xdr:sp macro="" textlink="">
        <xdr:nvSpPr>
          <xdr:cNvPr id="357" name="文字方塊 23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 txBox="1"/>
        </xdr:nvSpPr>
        <xdr:spPr>
          <a:xfrm>
            <a:off x="2725070" y="24235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358" name="文字方塊 24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 txBox="1"/>
        </xdr:nvSpPr>
        <xdr:spPr>
          <a:xfrm>
            <a:off x="2975560" y="22850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359" name="文字方塊 25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 txBox="1"/>
        </xdr:nvSpPr>
        <xdr:spPr>
          <a:xfrm>
            <a:off x="3202479" y="2281490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j3</a:t>
            </a:r>
          </a:p>
        </xdr:txBody>
      </xdr:sp>
      <xdr:sp macro="" textlink="">
        <xdr:nvSpPr>
          <xdr:cNvPr id="360" name="文字方塊 26">
            <a:extLst>
              <a:ext uri="{FF2B5EF4-FFF2-40B4-BE49-F238E27FC236}">
                <a16:creationId xmlns:a16="http://schemas.microsoft.com/office/drawing/2014/main" id="{00000000-0008-0000-0000-000068010000}"/>
              </a:ext>
            </a:extLst>
          </xdr:cNvPr>
          <xdr:cNvSpPr txBox="1"/>
        </xdr:nvSpPr>
        <xdr:spPr>
          <a:xfrm>
            <a:off x="3324376" y="2558489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j4</a:t>
            </a:r>
          </a:p>
        </xdr:txBody>
      </xdr:sp>
      <xdr:sp macro="" textlink="">
        <xdr:nvSpPr>
          <xdr:cNvPr id="361" name="文字方塊 27">
            <a:extLst>
              <a:ext uri="{FF2B5EF4-FFF2-40B4-BE49-F238E27FC236}">
                <a16:creationId xmlns:a16="http://schemas.microsoft.com/office/drawing/2014/main" id="{00000000-0008-0000-0000-000069010000}"/>
              </a:ext>
            </a:extLst>
          </xdr:cNvPr>
          <xdr:cNvSpPr txBox="1"/>
        </xdr:nvSpPr>
        <xdr:spPr>
          <a:xfrm>
            <a:off x="1973707" y="2896377"/>
            <a:ext cx="2311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</a:t>
            </a:r>
          </a:p>
        </xdr:txBody>
      </xdr:sp>
      <xdr:sp macro="" textlink="">
        <xdr:nvSpPr>
          <xdr:cNvPr id="362" name="文字方塊 28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SpPr txBox="1"/>
        </xdr:nvSpPr>
        <xdr:spPr>
          <a:xfrm>
            <a:off x="1985244" y="3309933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l1</a:t>
            </a:r>
          </a:p>
        </xdr:txBody>
      </xdr:sp>
      <xdr:sp macro="" textlink="">
        <xdr:nvSpPr>
          <xdr:cNvPr id="363" name="文字方塊 29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 txBox="1"/>
        </xdr:nvSpPr>
        <xdr:spPr>
          <a:xfrm>
            <a:off x="1986027" y="3776006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l2</a:t>
            </a:r>
          </a:p>
        </xdr:txBody>
      </xdr:sp>
      <xdr:sp macro="" textlink="">
        <xdr:nvSpPr>
          <xdr:cNvPr id="364" name="文字方塊 30">
            <a:extLst>
              <a:ext uri="{FF2B5EF4-FFF2-40B4-BE49-F238E27FC236}">
                <a16:creationId xmlns:a16="http://schemas.microsoft.com/office/drawing/2014/main" id="{00000000-0008-0000-0000-00006C010000}"/>
              </a:ext>
            </a:extLst>
          </xdr:cNvPr>
          <xdr:cNvSpPr txBox="1"/>
        </xdr:nvSpPr>
        <xdr:spPr>
          <a:xfrm>
            <a:off x="1980929" y="4352871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l3</a:t>
            </a:r>
          </a:p>
        </xdr:txBody>
      </xdr:sp>
      <xdr:sp macro="" textlink="">
        <xdr:nvSpPr>
          <xdr:cNvPr id="365" name="文字方塊 31">
            <a:extLst>
              <a:ext uri="{FF2B5EF4-FFF2-40B4-BE49-F238E27FC236}">
                <a16:creationId xmlns:a16="http://schemas.microsoft.com/office/drawing/2014/main" id="{00000000-0008-0000-0000-00006D010000}"/>
              </a:ext>
            </a:extLst>
          </xdr:cNvPr>
          <xdr:cNvSpPr txBox="1"/>
        </xdr:nvSpPr>
        <xdr:spPr>
          <a:xfrm>
            <a:off x="1980929" y="4755245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l4</a:t>
            </a:r>
          </a:p>
        </xdr:txBody>
      </xdr:sp>
      <xdr:sp macro="" textlink="">
        <xdr:nvSpPr>
          <xdr:cNvPr id="366" name="文字方塊 32">
            <a:extLst>
              <a:ext uri="{FF2B5EF4-FFF2-40B4-BE49-F238E27FC236}">
                <a16:creationId xmlns:a16="http://schemas.microsoft.com/office/drawing/2014/main" id="{00000000-0008-0000-0000-00006E010000}"/>
              </a:ext>
            </a:extLst>
          </xdr:cNvPr>
          <xdr:cNvSpPr txBox="1"/>
        </xdr:nvSpPr>
        <xdr:spPr>
          <a:xfrm>
            <a:off x="1984177" y="4992304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l5</a:t>
            </a:r>
          </a:p>
        </xdr:txBody>
      </xdr:sp>
      <xdr:sp macro="" textlink="">
        <xdr:nvSpPr>
          <xdr:cNvPr id="367" name="文字方塊 33">
            <a:extLst>
              <a:ext uri="{FF2B5EF4-FFF2-40B4-BE49-F238E27FC236}">
                <a16:creationId xmlns:a16="http://schemas.microsoft.com/office/drawing/2014/main" id="{00000000-0008-0000-0000-00006F010000}"/>
              </a:ext>
            </a:extLst>
          </xdr:cNvPr>
          <xdr:cNvSpPr txBox="1"/>
        </xdr:nvSpPr>
        <xdr:spPr>
          <a:xfrm>
            <a:off x="2366081" y="3027557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m1</a:t>
            </a:r>
          </a:p>
        </xdr:txBody>
      </xdr:sp>
      <xdr:sp macro="" textlink="">
        <xdr:nvSpPr>
          <xdr:cNvPr id="368" name="文字方塊 34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SpPr txBox="1"/>
        </xdr:nvSpPr>
        <xdr:spPr>
          <a:xfrm>
            <a:off x="2534310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m2</a:t>
            </a:r>
          </a:p>
        </xdr:txBody>
      </xdr:sp>
      <xdr:sp macro="" textlink="">
        <xdr:nvSpPr>
          <xdr:cNvPr id="369" name="文字方塊 35">
            <a:extLst>
              <a:ext uri="{FF2B5EF4-FFF2-40B4-BE49-F238E27FC236}">
                <a16:creationId xmlns:a16="http://schemas.microsoft.com/office/drawing/2014/main" id="{00000000-0008-0000-0000-000071010000}"/>
              </a:ext>
            </a:extLst>
          </xdr:cNvPr>
          <xdr:cNvSpPr txBox="1"/>
        </xdr:nvSpPr>
        <xdr:spPr>
          <a:xfrm>
            <a:off x="2723387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m3</a:t>
            </a:r>
          </a:p>
        </xdr:txBody>
      </xdr:sp>
      <xdr:sp macro="" textlink="">
        <xdr:nvSpPr>
          <xdr:cNvPr id="370" name="文字方塊 36">
            <a:extLst>
              <a:ext uri="{FF2B5EF4-FFF2-40B4-BE49-F238E27FC236}">
                <a16:creationId xmlns:a16="http://schemas.microsoft.com/office/drawing/2014/main" id="{00000000-0008-0000-0000-000072010000}"/>
              </a:ext>
            </a:extLst>
          </xdr:cNvPr>
          <xdr:cNvSpPr txBox="1"/>
        </xdr:nvSpPr>
        <xdr:spPr>
          <a:xfrm>
            <a:off x="2837926" y="3232624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m4</a:t>
            </a:r>
          </a:p>
        </xdr:txBody>
      </xdr:sp>
      <xdr:sp macro="" textlink="">
        <xdr:nvSpPr>
          <xdr:cNvPr id="371" name="文字方塊 37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SpPr txBox="1"/>
        </xdr:nvSpPr>
        <xdr:spPr>
          <a:xfrm>
            <a:off x="2559241" y="3539643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372" name="文字方塊 38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SpPr txBox="1"/>
        </xdr:nvSpPr>
        <xdr:spPr>
          <a:xfrm>
            <a:off x="3109559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373" name="文字方塊 39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 txBox="1"/>
        </xdr:nvSpPr>
        <xdr:spPr>
          <a:xfrm>
            <a:off x="3787872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374" name="文字方塊 40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SpPr txBox="1"/>
        </xdr:nvSpPr>
        <xdr:spPr>
          <a:xfrm>
            <a:off x="2569484" y="5265368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</a:t>
            </a:r>
          </a:p>
        </xdr:txBody>
      </xdr:sp>
      <xdr:sp macro="" textlink="">
        <xdr:nvSpPr>
          <xdr:cNvPr id="375" name="文字方塊 41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 txBox="1"/>
        </xdr:nvSpPr>
        <xdr:spPr>
          <a:xfrm>
            <a:off x="2330158" y="4638695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q1</a:t>
            </a:r>
          </a:p>
        </xdr:txBody>
      </xdr:sp>
      <xdr:sp macro="" textlink="">
        <xdr:nvSpPr>
          <xdr:cNvPr id="376" name="文字方塊 42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 txBox="1"/>
        </xdr:nvSpPr>
        <xdr:spPr>
          <a:xfrm>
            <a:off x="2479017" y="464275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q2</a:t>
            </a:r>
          </a:p>
        </xdr:txBody>
      </xdr:sp>
      <xdr:sp macro="" textlink="">
        <xdr:nvSpPr>
          <xdr:cNvPr id="377" name="文字方塊 43">
            <a:extLst>
              <a:ext uri="{FF2B5EF4-FFF2-40B4-BE49-F238E27FC236}">
                <a16:creationId xmlns:a16="http://schemas.microsoft.com/office/drawing/2014/main" id="{00000000-0008-0000-0000-000079010000}"/>
              </a:ext>
            </a:extLst>
          </xdr:cNvPr>
          <xdr:cNvSpPr txBox="1"/>
        </xdr:nvSpPr>
        <xdr:spPr>
          <a:xfrm>
            <a:off x="2698496" y="46328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q3</a:t>
            </a:r>
          </a:p>
        </xdr:txBody>
      </xdr:sp>
      <xdr:sp macro="" textlink="">
        <xdr:nvSpPr>
          <xdr:cNvPr id="378" name="文字方塊 44">
            <a:extLst>
              <a:ext uri="{FF2B5EF4-FFF2-40B4-BE49-F238E27FC236}">
                <a16:creationId xmlns:a16="http://schemas.microsoft.com/office/drawing/2014/main" id="{00000000-0008-0000-0000-00007A010000}"/>
              </a:ext>
            </a:extLst>
          </xdr:cNvPr>
          <xdr:cNvSpPr txBox="1"/>
        </xdr:nvSpPr>
        <xdr:spPr>
          <a:xfrm>
            <a:off x="2713470" y="484140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q4</a:t>
            </a:r>
          </a:p>
        </xdr:txBody>
      </xdr:sp>
      <xdr:sp macro="" textlink="">
        <xdr:nvSpPr>
          <xdr:cNvPr id="379" name="文字方塊 45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SpPr txBox="1"/>
        </xdr:nvSpPr>
        <xdr:spPr>
          <a:xfrm>
            <a:off x="4046613" y="4949001"/>
            <a:ext cx="21993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</a:t>
            </a:r>
          </a:p>
        </xdr:txBody>
      </xdr:sp>
      <xdr:sp macro="" textlink="">
        <xdr:nvSpPr>
          <xdr:cNvPr id="380" name="文字方塊 46">
            <a:extLst>
              <a:ext uri="{FF2B5EF4-FFF2-40B4-BE49-F238E27FC236}">
                <a16:creationId xmlns:a16="http://schemas.microsoft.com/office/drawing/2014/main" id="{00000000-0008-0000-0000-00007C010000}"/>
              </a:ext>
            </a:extLst>
          </xdr:cNvPr>
          <xdr:cNvSpPr txBox="1"/>
        </xdr:nvSpPr>
        <xdr:spPr>
          <a:xfrm>
            <a:off x="3602524" y="5184182"/>
            <a:ext cx="2247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</a:t>
            </a:r>
          </a:p>
        </xdr:txBody>
      </xdr:sp>
      <xdr:sp macro="" textlink="">
        <xdr:nvSpPr>
          <xdr:cNvPr id="381" name="文字方塊 47">
            <a:extLst>
              <a:ext uri="{FF2B5EF4-FFF2-40B4-BE49-F238E27FC236}">
                <a16:creationId xmlns:a16="http://schemas.microsoft.com/office/drawing/2014/main" id="{00000000-0008-0000-0000-00007D010000}"/>
              </a:ext>
            </a:extLst>
          </xdr:cNvPr>
          <xdr:cNvSpPr txBox="1"/>
        </xdr:nvSpPr>
        <xdr:spPr>
          <a:xfrm>
            <a:off x="3543743" y="4949001"/>
            <a:ext cx="2183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</a:t>
            </a:r>
          </a:p>
        </xdr:txBody>
      </xdr:sp>
      <xdr:sp macro="" textlink="">
        <xdr:nvSpPr>
          <xdr:cNvPr id="382" name="文字方塊 128">
            <a:extLst>
              <a:ext uri="{FF2B5EF4-FFF2-40B4-BE49-F238E27FC236}">
                <a16:creationId xmlns:a16="http://schemas.microsoft.com/office/drawing/2014/main" id="{00000000-0008-0000-0000-00007E010000}"/>
              </a:ext>
            </a:extLst>
          </xdr:cNvPr>
          <xdr:cNvSpPr txBox="1"/>
        </xdr:nvSpPr>
        <xdr:spPr>
          <a:xfrm>
            <a:off x="4122639" y="569937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xx1</a:t>
            </a:r>
          </a:p>
        </xdr:txBody>
      </xdr:sp>
      <xdr:sp macro="" textlink="">
        <xdr:nvSpPr>
          <xdr:cNvPr id="383" name="文字方塊 129">
            <a:extLst>
              <a:ext uri="{FF2B5EF4-FFF2-40B4-BE49-F238E27FC236}">
                <a16:creationId xmlns:a16="http://schemas.microsoft.com/office/drawing/2014/main" id="{00000000-0008-0000-0000-00007F010000}"/>
              </a:ext>
            </a:extLst>
          </xdr:cNvPr>
          <xdr:cNvSpPr txBox="1"/>
        </xdr:nvSpPr>
        <xdr:spPr>
          <a:xfrm>
            <a:off x="1706268" y="576235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xx2</a:t>
            </a:r>
          </a:p>
        </xdr:txBody>
      </xdr:sp>
      <xdr:sp macro="" textlink="">
        <xdr:nvSpPr>
          <xdr:cNvPr id="384" name="文字方塊 133">
            <a:extLst>
              <a:ext uri="{FF2B5EF4-FFF2-40B4-BE49-F238E27FC236}">
                <a16:creationId xmlns:a16="http://schemas.microsoft.com/office/drawing/2014/main" id="{00000000-0008-0000-0000-000080010000}"/>
              </a:ext>
            </a:extLst>
          </xdr:cNvPr>
          <xdr:cNvSpPr txBox="1"/>
        </xdr:nvSpPr>
        <xdr:spPr>
          <a:xfrm>
            <a:off x="3724745" y="872304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yy1</a:t>
            </a:r>
          </a:p>
        </xdr:txBody>
      </xdr:sp>
      <xdr:pic>
        <xdr:nvPicPr>
          <xdr:cNvPr id="385" name="圖片 384">
            <a:extLst>
              <a:ext uri="{FF2B5EF4-FFF2-40B4-BE49-F238E27FC236}">
                <a16:creationId xmlns:a16="http://schemas.microsoft.com/office/drawing/2014/main" id="{00000000-0008-0000-0000-000081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r="2055"/>
          <a:stretch/>
        </xdr:blipFill>
        <xdr:spPr>
          <a:xfrm>
            <a:off x="4898077" y="-239941"/>
            <a:ext cx="4876755" cy="6272635"/>
          </a:xfrm>
          <a:prstGeom prst="rect">
            <a:avLst/>
          </a:prstGeom>
        </xdr:spPr>
      </xdr:pic>
      <xdr:sp macro="" textlink="">
        <xdr:nvSpPr>
          <xdr:cNvPr id="386" name="文字方塊 49">
            <a:extLst>
              <a:ext uri="{FF2B5EF4-FFF2-40B4-BE49-F238E27FC236}">
                <a16:creationId xmlns:a16="http://schemas.microsoft.com/office/drawing/2014/main" id="{00000000-0008-0000-0000-000082010000}"/>
              </a:ext>
            </a:extLst>
          </xdr:cNvPr>
          <xdr:cNvSpPr txBox="1"/>
        </xdr:nvSpPr>
        <xdr:spPr>
          <a:xfrm>
            <a:off x="7225755" y="394958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387" name="文字方塊 50">
            <a:extLst>
              <a:ext uri="{FF2B5EF4-FFF2-40B4-BE49-F238E27FC236}">
                <a16:creationId xmlns:a16="http://schemas.microsoft.com/office/drawing/2014/main" id="{00000000-0008-0000-0000-000083010000}"/>
              </a:ext>
            </a:extLst>
          </xdr:cNvPr>
          <xdr:cNvSpPr txBox="1"/>
        </xdr:nvSpPr>
        <xdr:spPr>
          <a:xfrm>
            <a:off x="7948341" y="390723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388" name="文字方塊 51">
            <a:extLst>
              <a:ext uri="{FF2B5EF4-FFF2-40B4-BE49-F238E27FC236}">
                <a16:creationId xmlns:a16="http://schemas.microsoft.com/office/drawing/2014/main" id="{00000000-0008-0000-0000-000084010000}"/>
              </a:ext>
            </a:extLst>
          </xdr:cNvPr>
          <xdr:cNvSpPr txBox="1"/>
        </xdr:nvSpPr>
        <xdr:spPr>
          <a:xfrm>
            <a:off x="8775024" y="130834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389" name="文字方塊 52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 txBox="1"/>
        </xdr:nvSpPr>
        <xdr:spPr>
          <a:xfrm>
            <a:off x="8784352" y="182842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390" name="文字方塊 53">
            <a:extLst>
              <a:ext uri="{FF2B5EF4-FFF2-40B4-BE49-F238E27FC236}">
                <a16:creationId xmlns:a16="http://schemas.microsoft.com/office/drawing/2014/main" id="{00000000-0008-0000-0000-000086010000}"/>
              </a:ext>
            </a:extLst>
          </xdr:cNvPr>
          <xdr:cNvSpPr txBox="1"/>
        </xdr:nvSpPr>
        <xdr:spPr>
          <a:xfrm>
            <a:off x="8786701" y="286879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391" name="文字方塊 54">
            <a:extLst>
              <a:ext uri="{FF2B5EF4-FFF2-40B4-BE49-F238E27FC236}">
                <a16:creationId xmlns:a16="http://schemas.microsoft.com/office/drawing/2014/main" id="{00000000-0008-0000-0000-000087010000}"/>
              </a:ext>
            </a:extLst>
          </xdr:cNvPr>
          <xdr:cNvSpPr txBox="1"/>
        </xdr:nvSpPr>
        <xdr:spPr>
          <a:xfrm>
            <a:off x="8775024" y="442160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392" name="文字方塊 57">
            <a:extLst>
              <a:ext uri="{FF2B5EF4-FFF2-40B4-BE49-F238E27FC236}">
                <a16:creationId xmlns:a16="http://schemas.microsoft.com/office/drawing/2014/main" id="{00000000-0008-0000-0000-000088010000}"/>
              </a:ext>
            </a:extLst>
          </xdr:cNvPr>
          <xdr:cNvSpPr txBox="1"/>
        </xdr:nvSpPr>
        <xdr:spPr>
          <a:xfrm>
            <a:off x="8845696" y="695051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393" name="文字方塊 58">
            <a:extLst>
              <a:ext uri="{FF2B5EF4-FFF2-40B4-BE49-F238E27FC236}">
                <a16:creationId xmlns:a16="http://schemas.microsoft.com/office/drawing/2014/main" id="{00000000-0008-0000-0000-000089010000}"/>
              </a:ext>
            </a:extLst>
          </xdr:cNvPr>
          <xdr:cNvSpPr txBox="1"/>
        </xdr:nvSpPr>
        <xdr:spPr>
          <a:xfrm>
            <a:off x="9025114" y="6950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394" name="文字方塊 59">
            <a:extLst>
              <a:ext uri="{FF2B5EF4-FFF2-40B4-BE49-F238E27FC236}">
                <a16:creationId xmlns:a16="http://schemas.microsoft.com/office/drawing/2014/main" id="{00000000-0008-0000-0000-00008A010000}"/>
              </a:ext>
            </a:extLst>
          </xdr:cNvPr>
          <xdr:cNvSpPr txBox="1"/>
        </xdr:nvSpPr>
        <xdr:spPr>
          <a:xfrm>
            <a:off x="9190384" y="695052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395" name="文字方塊 60">
            <a:extLst>
              <a:ext uri="{FF2B5EF4-FFF2-40B4-BE49-F238E27FC236}">
                <a16:creationId xmlns:a16="http://schemas.microsoft.com/office/drawing/2014/main" id="{00000000-0008-0000-0000-00008B010000}"/>
              </a:ext>
            </a:extLst>
          </xdr:cNvPr>
          <xdr:cNvSpPr txBox="1"/>
        </xdr:nvSpPr>
        <xdr:spPr>
          <a:xfrm>
            <a:off x="8518894" y="1386855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396" name="文字方塊 61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SpPr txBox="1"/>
        </xdr:nvSpPr>
        <xdr:spPr>
          <a:xfrm>
            <a:off x="8518894" y="186461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397" name="文字方塊 62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SpPr txBox="1"/>
        </xdr:nvSpPr>
        <xdr:spPr>
          <a:xfrm>
            <a:off x="7298702" y="153668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398" name="文字方塊 63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SpPr txBox="1"/>
        </xdr:nvSpPr>
        <xdr:spPr>
          <a:xfrm>
            <a:off x="7881238" y="154020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399" name="文字方塊 64">
            <a:extLst>
              <a:ext uri="{FF2B5EF4-FFF2-40B4-BE49-F238E27FC236}">
                <a16:creationId xmlns:a16="http://schemas.microsoft.com/office/drawing/2014/main" id="{00000000-0008-0000-0000-00008F010000}"/>
              </a:ext>
            </a:extLst>
          </xdr:cNvPr>
          <xdr:cNvSpPr txBox="1"/>
        </xdr:nvSpPr>
        <xdr:spPr>
          <a:xfrm>
            <a:off x="6133932" y="110913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0" name="文字方塊 65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 txBox="1"/>
        </xdr:nvSpPr>
        <xdr:spPr>
          <a:xfrm>
            <a:off x="6288924" y="111105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1" name="文字方塊 66">
            <a:extLst>
              <a:ext uri="{FF2B5EF4-FFF2-40B4-BE49-F238E27FC236}">
                <a16:creationId xmlns:a16="http://schemas.microsoft.com/office/drawing/2014/main" id="{00000000-0008-0000-0000-000091010000}"/>
              </a:ext>
            </a:extLst>
          </xdr:cNvPr>
          <xdr:cNvSpPr txBox="1"/>
        </xdr:nvSpPr>
        <xdr:spPr>
          <a:xfrm>
            <a:off x="6465794" y="1107226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2" name="文字方塊 67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SpPr txBox="1"/>
        </xdr:nvSpPr>
        <xdr:spPr>
          <a:xfrm>
            <a:off x="6689931" y="1337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3" name="文字方塊 68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SpPr txBox="1"/>
        </xdr:nvSpPr>
        <xdr:spPr>
          <a:xfrm>
            <a:off x="8232162" y="14338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4" name="文字方塊 69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SpPr txBox="1"/>
        </xdr:nvSpPr>
        <xdr:spPr>
          <a:xfrm>
            <a:off x="8223967" y="181125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5" name="文字方塊 70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SpPr txBox="1"/>
        </xdr:nvSpPr>
        <xdr:spPr>
          <a:xfrm>
            <a:off x="7494029" y="1258975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6" name="文字方塊 71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SpPr txBox="1"/>
        </xdr:nvSpPr>
        <xdr:spPr>
          <a:xfrm>
            <a:off x="7643251" y="1257881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7" name="文字方塊 72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 txBox="1"/>
        </xdr:nvSpPr>
        <xdr:spPr>
          <a:xfrm>
            <a:off x="6107294" y="3737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8" name="文字方塊 73">
            <a:extLst>
              <a:ext uri="{FF2B5EF4-FFF2-40B4-BE49-F238E27FC236}">
                <a16:creationId xmlns:a16="http://schemas.microsoft.com/office/drawing/2014/main" id="{00000000-0008-0000-0000-000098010000}"/>
              </a:ext>
            </a:extLst>
          </xdr:cNvPr>
          <xdr:cNvSpPr txBox="1"/>
        </xdr:nvSpPr>
        <xdr:spPr>
          <a:xfrm>
            <a:off x="6293311" y="36995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9" name="文字方塊 74">
            <a:extLst>
              <a:ext uri="{FF2B5EF4-FFF2-40B4-BE49-F238E27FC236}">
                <a16:creationId xmlns:a16="http://schemas.microsoft.com/office/drawing/2014/main" id="{00000000-0008-0000-0000-000099010000}"/>
              </a:ext>
            </a:extLst>
          </xdr:cNvPr>
          <xdr:cNvSpPr txBox="1"/>
        </xdr:nvSpPr>
        <xdr:spPr>
          <a:xfrm>
            <a:off x="6486738" y="37012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0" name="文字方塊 75">
            <a:extLst>
              <a:ext uri="{FF2B5EF4-FFF2-40B4-BE49-F238E27FC236}">
                <a16:creationId xmlns:a16="http://schemas.microsoft.com/office/drawing/2014/main" id="{00000000-0008-0000-0000-00009A010000}"/>
              </a:ext>
            </a:extLst>
          </xdr:cNvPr>
          <xdr:cNvSpPr txBox="1"/>
        </xdr:nvSpPr>
        <xdr:spPr>
          <a:xfrm>
            <a:off x="6686885" y="56949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1" name="文字方塊 76">
            <a:extLst>
              <a:ext uri="{FF2B5EF4-FFF2-40B4-BE49-F238E27FC236}">
                <a16:creationId xmlns:a16="http://schemas.microsoft.com/office/drawing/2014/main" id="{00000000-0008-0000-0000-00009B010000}"/>
              </a:ext>
            </a:extLst>
          </xdr:cNvPr>
          <xdr:cNvSpPr txBox="1"/>
        </xdr:nvSpPr>
        <xdr:spPr>
          <a:xfrm>
            <a:off x="6345938" y="1663835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2" name="文字方塊 77">
            <a:extLst>
              <a:ext uri="{FF2B5EF4-FFF2-40B4-BE49-F238E27FC236}">
                <a16:creationId xmlns:a16="http://schemas.microsoft.com/office/drawing/2014/main" id="{00000000-0008-0000-0000-00009C010000}"/>
              </a:ext>
            </a:extLst>
          </xdr:cNvPr>
          <xdr:cNvSpPr txBox="1"/>
        </xdr:nvSpPr>
        <xdr:spPr>
          <a:xfrm>
            <a:off x="6592425" y="1651448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3" name="文字方塊 78">
            <a:extLst>
              <a:ext uri="{FF2B5EF4-FFF2-40B4-BE49-F238E27FC236}">
                <a16:creationId xmlns:a16="http://schemas.microsoft.com/office/drawing/2014/main" id="{00000000-0008-0000-0000-00009D010000}"/>
              </a:ext>
            </a:extLst>
          </xdr:cNvPr>
          <xdr:cNvSpPr txBox="1"/>
        </xdr:nvSpPr>
        <xdr:spPr>
          <a:xfrm>
            <a:off x="6822333" y="165704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4" name="文字方塊 79">
            <a:extLst>
              <a:ext uri="{FF2B5EF4-FFF2-40B4-BE49-F238E27FC236}">
                <a16:creationId xmlns:a16="http://schemas.microsoft.com/office/drawing/2014/main" id="{00000000-0008-0000-0000-00009E010000}"/>
              </a:ext>
            </a:extLst>
          </xdr:cNvPr>
          <xdr:cNvSpPr txBox="1"/>
        </xdr:nvSpPr>
        <xdr:spPr>
          <a:xfrm>
            <a:off x="7110536" y="185600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5" name="文字方塊 80">
            <a:extLst>
              <a:ext uri="{FF2B5EF4-FFF2-40B4-BE49-F238E27FC236}">
                <a16:creationId xmlns:a16="http://schemas.microsoft.com/office/drawing/2014/main" id="{00000000-0008-0000-0000-00009F010000}"/>
              </a:ext>
            </a:extLst>
          </xdr:cNvPr>
          <xdr:cNvSpPr txBox="1"/>
        </xdr:nvSpPr>
        <xdr:spPr>
          <a:xfrm>
            <a:off x="7428270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6" name="文字方塊 81">
            <a:extLst>
              <a:ext uri="{FF2B5EF4-FFF2-40B4-BE49-F238E27FC236}">
                <a16:creationId xmlns:a16="http://schemas.microsoft.com/office/drawing/2014/main" id="{00000000-0008-0000-0000-0000A0010000}"/>
              </a:ext>
            </a:extLst>
          </xdr:cNvPr>
          <xdr:cNvSpPr txBox="1"/>
        </xdr:nvSpPr>
        <xdr:spPr>
          <a:xfrm>
            <a:off x="7750693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17" name="直線接點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CxnSpPr>
            <a:cxnSpLocks/>
          </xdr:cNvCxnSpPr>
        </xdr:nvCxnSpPr>
        <xdr:spPr>
          <a:xfrm>
            <a:off x="6293311" y="2997186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" name="文字方塊 86">
            <a:extLst>
              <a:ext uri="{FF2B5EF4-FFF2-40B4-BE49-F238E27FC236}">
                <a16:creationId xmlns:a16="http://schemas.microsoft.com/office/drawing/2014/main" id="{00000000-0008-0000-0000-0000A2010000}"/>
              </a:ext>
            </a:extLst>
          </xdr:cNvPr>
          <xdr:cNvSpPr txBox="1"/>
        </xdr:nvSpPr>
        <xdr:spPr>
          <a:xfrm>
            <a:off x="6249906" y="231812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9" name="文字方塊 87">
            <a:extLst>
              <a:ext uri="{FF2B5EF4-FFF2-40B4-BE49-F238E27FC236}">
                <a16:creationId xmlns:a16="http://schemas.microsoft.com/office/drawing/2014/main" id="{00000000-0008-0000-0000-0000A3010000}"/>
              </a:ext>
            </a:extLst>
          </xdr:cNvPr>
          <xdr:cNvSpPr txBox="1"/>
        </xdr:nvSpPr>
        <xdr:spPr>
          <a:xfrm>
            <a:off x="6259706" y="262497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0" name="文字方塊 88">
            <a:extLst>
              <a:ext uri="{FF2B5EF4-FFF2-40B4-BE49-F238E27FC236}">
                <a16:creationId xmlns:a16="http://schemas.microsoft.com/office/drawing/2014/main" id="{00000000-0008-0000-0000-0000A4010000}"/>
              </a:ext>
            </a:extLst>
          </xdr:cNvPr>
          <xdr:cNvSpPr txBox="1"/>
        </xdr:nvSpPr>
        <xdr:spPr>
          <a:xfrm>
            <a:off x="6864147" y="21678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1" name="文字方塊 89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 txBox="1"/>
        </xdr:nvSpPr>
        <xdr:spPr>
          <a:xfrm>
            <a:off x="7264238" y="21664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2" name="文字方塊 90">
            <a:extLst>
              <a:ext uri="{FF2B5EF4-FFF2-40B4-BE49-F238E27FC236}">
                <a16:creationId xmlns:a16="http://schemas.microsoft.com/office/drawing/2014/main" id="{00000000-0008-0000-0000-0000A6010000}"/>
              </a:ext>
            </a:extLst>
          </xdr:cNvPr>
          <xdr:cNvSpPr txBox="1"/>
        </xdr:nvSpPr>
        <xdr:spPr>
          <a:xfrm>
            <a:off x="5520946" y="260354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3" name="文字方塊 91">
            <a:extLst>
              <a:ext uri="{FF2B5EF4-FFF2-40B4-BE49-F238E27FC236}">
                <a16:creationId xmlns:a16="http://schemas.microsoft.com/office/drawing/2014/main" id="{00000000-0008-0000-0000-0000A7010000}"/>
              </a:ext>
            </a:extLst>
          </xdr:cNvPr>
          <xdr:cNvSpPr txBox="1"/>
        </xdr:nvSpPr>
        <xdr:spPr>
          <a:xfrm>
            <a:off x="5705034" y="260451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4" name="文字方塊 92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SpPr txBox="1"/>
        </xdr:nvSpPr>
        <xdr:spPr>
          <a:xfrm>
            <a:off x="5926299" y="2604116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5" name="文字方塊 93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SpPr txBox="1"/>
        </xdr:nvSpPr>
        <xdr:spPr>
          <a:xfrm>
            <a:off x="5938002" y="281898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6" name="文字方塊 94">
            <a:extLst>
              <a:ext uri="{FF2B5EF4-FFF2-40B4-BE49-F238E27FC236}">
                <a16:creationId xmlns:a16="http://schemas.microsoft.com/office/drawing/2014/main" id="{00000000-0008-0000-0000-0000AA010000}"/>
              </a:ext>
            </a:extLst>
          </xdr:cNvPr>
          <xdr:cNvSpPr txBox="1"/>
        </xdr:nvSpPr>
        <xdr:spPr>
          <a:xfrm>
            <a:off x="6835646" y="2799749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7" name="文字方塊 95">
            <a:extLst>
              <a:ext uri="{FF2B5EF4-FFF2-40B4-BE49-F238E27FC236}">
                <a16:creationId xmlns:a16="http://schemas.microsoft.com/office/drawing/2014/main" id="{00000000-0008-0000-0000-0000AB010000}"/>
              </a:ext>
            </a:extLst>
          </xdr:cNvPr>
          <xdr:cNvSpPr txBox="1"/>
        </xdr:nvSpPr>
        <xdr:spPr>
          <a:xfrm>
            <a:off x="8196842" y="3418356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8" name="文字方塊 96">
            <a:extLst>
              <a:ext uri="{FF2B5EF4-FFF2-40B4-BE49-F238E27FC236}">
                <a16:creationId xmlns:a16="http://schemas.microsoft.com/office/drawing/2014/main" id="{00000000-0008-0000-0000-0000AC010000}"/>
              </a:ext>
            </a:extLst>
          </xdr:cNvPr>
          <xdr:cNvSpPr txBox="1"/>
        </xdr:nvSpPr>
        <xdr:spPr>
          <a:xfrm>
            <a:off x="8192129" y="3650183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9" name="文字方塊 97">
            <a:extLst>
              <a:ext uri="{FF2B5EF4-FFF2-40B4-BE49-F238E27FC236}">
                <a16:creationId xmlns:a16="http://schemas.microsoft.com/office/drawing/2014/main" id="{00000000-0008-0000-0000-0000AD010000}"/>
              </a:ext>
            </a:extLst>
          </xdr:cNvPr>
          <xdr:cNvSpPr txBox="1"/>
        </xdr:nvSpPr>
        <xdr:spPr>
          <a:xfrm>
            <a:off x="7423296" y="392197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0" name="文字方塊 98">
            <a:extLst>
              <a:ext uri="{FF2B5EF4-FFF2-40B4-BE49-F238E27FC236}">
                <a16:creationId xmlns:a16="http://schemas.microsoft.com/office/drawing/2014/main" id="{00000000-0008-0000-0000-0000AE010000}"/>
              </a:ext>
            </a:extLst>
          </xdr:cNvPr>
          <xdr:cNvSpPr txBox="1"/>
        </xdr:nvSpPr>
        <xdr:spPr>
          <a:xfrm>
            <a:off x="7721839" y="391770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1" name="文字方塊 99">
            <a:extLst>
              <a:ext uri="{FF2B5EF4-FFF2-40B4-BE49-F238E27FC236}">
                <a16:creationId xmlns:a16="http://schemas.microsoft.com/office/drawing/2014/main" id="{00000000-0008-0000-0000-0000AF010000}"/>
              </a:ext>
            </a:extLst>
          </xdr:cNvPr>
          <xdr:cNvSpPr txBox="1"/>
        </xdr:nvSpPr>
        <xdr:spPr>
          <a:xfrm>
            <a:off x="6967776" y="390644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2" name="文字方塊 100">
            <a:extLst>
              <a:ext uri="{FF2B5EF4-FFF2-40B4-BE49-F238E27FC236}">
                <a16:creationId xmlns:a16="http://schemas.microsoft.com/office/drawing/2014/main" id="{00000000-0008-0000-0000-0000B0010000}"/>
              </a:ext>
            </a:extLst>
          </xdr:cNvPr>
          <xdr:cNvSpPr txBox="1"/>
        </xdr:nvSpPr>
        <xdr:spPr>
          <a:xfrm>
            <a:off x="6855876" y="4407218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3" name="文字方塊 101">
            <a:extLst>
              <a:ext uri="{FF2B5EF4-FFF2-40B4-BE49-F238E27FC236}">
                <a16:creationId xmlns:a16="http://schemas.microsoft.com/office/drawing/2014/main" id="{00000000-0008-0000-0000-0000B1010000}"/>
              </a:ext>
            </a:extLst>
          </xdr:cNvPr>
          <xdr:cNvSpPr txBox="1"/>
        </xdr:nvSpPr>
        <xdr:spPr>
          <a:xfrm>
            <a:off x="7080079" y="410494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4" name="文字方塊 102">
            <a:extLst>
              <a:ext uri="{FF2B5EF4-FFF2-40B4-BE49-F238E27FC236}">
                <a16:creationId xmlns:a16="http://schemas.microsoft.com/office/drawing/2014/main" id="{00000000-0008-0000-0000-0000B2010000}"/>
              </a:ext>
            </a:extLst>
          </xdr:cNvPr>
          <xdr:cNvSpPr txBox="1"/>
        </xdr:nvSpPr>
        <xdr:spPr>
          <a:xfrm>
            <a:off x="6735113" y="485920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5" name="文字方塊 103">
            <a:extLst>
              <a:ext uri="{FF2B5EF4-FFF2-40B4-BE49-F238E27FC236}">
                <a16:creationId xmlns:a16="http://schemas.microsoft.com/office/drawing/2014/main" id="{00000000-0008-0000-0000-0000B3010000}"/>
              </a:ext>
            </a:extLst>
          </xdr:cNvPr>
          <xdr:cNvSpPr txBox="1"/>
        </xdr:nvSpPr>
        <xdr:spPr>
          <a:xfrm>
            <a:off x="7238370" y="484676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6" name="文字方塊 104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 txBox="1"/>
        </xdr:nvSpPr>
        <xdr:spPr>
          <a:xfrm>
            <a:off x="7216102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7" name="文字方塊 105">
            <a:extLst>
              <a:ext uri="{FF2B5EF4-FFF2-40B4-BE49-F238E27FC236}">
                <a16:creationId xmlns:a16="http://schemas.microsoft.com/office/drawing/2014/main" id="{00000000-0008-0000-0000-0000B5010000}"/>
              </a:ext>
            </a:extLst>
          </xdr:cNvPr>
          <xdr:cNvSpPr txBox="1"/>
        </xdr:nvSpPr>
        <xdr:spPr>
          <a:xfrm>
            <a:off x="7316098" y="454876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8" name="文字方塊 106">
            <a:extLst>
              <a:ext uri="{FF2B5EF4-FFF2-40B4-BE49-F238E27FC236}">
                <a16:creationId xmlns:a16="http://schemas.microsoft.com/office/drawing/2014/main" id="{00000000-0008-0000-0000-0000B6010000}"/>
              </a:ext>
            </a:extLst>
          </xdr:cNvPr>
          <xdr:cNvSpPr txBox="1"/>
        </xdr:nvSpPr>
        <xdr:spPr>
          <a:xfrm>
            <a:off x="7421355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9" name="文字方塊 107">
            <a:extLst>
              <a:ext uri="{FF2B5EF4-FFF2-40B4-BE49-F238E27FC236}">
                <a16:creationId xmlns:a16="http://schemas.microsoft.com/office/drawing/2014/main" id="{00000000-0008-0000-0000-0000B7010000}"/>
              </a:ext>
            </a:extLst>
          </xdr:cNvPr>
          <xdr:cNvSpPr txBox="1"/>
        </xdr:nvSpPr>
        <xdr:spPr>
          <a:xfrm>
            <a:off x="7013197" y="50549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0" name="文字方塊 108">
            <a:extLst>
              <a:ext uri="{FF2B5EF4-FFF2-40B4-BE49-F238E27FC236}">
                <a16:creationId xmlns:a16="http://schemas.microsoft.com/office/drawing/2014/main" id="{00000000-0008-0000-0000-0000B8010000}"/>
              </a:ext>
            </a:extLst>
          </xdr:cNvPr>
          <xdr:cNvSpPr txBox="1"/>
        </xdr:nvSpPr>
        <xdr:spPr>
          <a:xfrm>
            <a:off x="7575700" y="486747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1" name="文字方塊 109">
            <a:extLst>
              <a:ext uri="{FF2B5EF4-FFF2-40B4-BE49-F238E27FC236}">
                <a16:creationId xmlns:a16="http://schemas.microsoft.com/office/drawing/2014/main" id="{00000000-0008-0000-0000-0000B9010000}"/>
              </a:ext>
            </a:extLst>
          </xdr:cNvPr>
          <xdr:cNvSpPr txBox="1"/>
        </xdr:nvSpPr>
        <xdr:spPr>
          <a:xfrm>
            <a:off x="7748183" y="467875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2" name="文字方塊 110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SpPr txBox="1"/>
        </xdr:nvSpPr>
        <xdr:spPr>
          <a:xfrm>
            <a:off x="7957362" y="46790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3" name="文字方塊 111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SpPr txBox="1"/>
        </xdr:nvSpPr>
        <xdr:spPr>
          <a:xfrm>
            <a:off x="6512009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4" name="文字方塊 112">
            <a:extLst>
              <a:ext uri="{FF2B5EF4-FFF2-40B4-BE49-F238E27FC236}">
                <a16:creationId xmlns:a16="http://schemas.microsoft.com/office/drawing/2014/main" id="{00000000-0008-0000-0000-0000BC010000}"/>
              </a:ext>
            </a:extLst>
          </xdr:cNvPr>
          <xdr:cNvSpPr txBox="1"/>
        </xdr:nvSpPr>
        <xdr:spPr>
          <a:xfrm>
            <a:off x="6514721" y="452933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5" name="文字方塊 113">
            <a:extLst>
              <a:ext uri="{FF2B5EF4-FFF2-40B4-BE49-F238E27FC236}">
                <a16:creationId xmlns:a16="http://schemas.microsoft.com/office/drawing/2014/main" id="{00000000-0008-0000-0000-0000BD010000}"/>
              </a:ext>
            </a:extLst>
          </xdr:cNvPr>
          <xdr:cNvSpPr txBox="1"/>
        </xdr:nvSpPr>
        <xdr:spPr>
          <a:xfrm>
            <a:off x="6496357" y="474268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6" name="文字方塊 114">
            <a:extLst>
              <a:ext uri="{FF2B5EF4-FFF2-40B4-BE49-F238E27FC236}">
                <a16:creationId xmlns:a16="http://schemas.microsoft.com/office/drawing/2014/main" id="{00000000-0008-0000-0000-0000BE010000}"/>
              </a:ext>
            </a:extLst>
          </xdr:cNvPr>
          <xdr:cNvSpPr txBox="1"/>
        </xdr:nvSpPr>
        <xdr:spPr>
          <a:xfrm>
            <a:off x="5356643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7" name="文字方塊 118">
            <a:extLst>
              <a:ext uri="{FF2B5EF4-FFF2-40B4-BE49-F238E27FC236}">
                <a16:creationId xmlns:a16="http://schemas.microsoft.com/office/drawing/2014/main" id="{00000000-0008-0000-0000-0000BF010000}"/>
              </a:ext>
            </a:extLst>
          </xdr:cNvPr>
          <xdr:cNvSpPr txBox="1"/>
        </xdr:nvSpPr>
        <xdr:spPr>
          <a:xfrm>
            <a:off x="5699565" y="420713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8" name="文字方塊 119">
            <a:extLst>
              <a:ext uri="{FF2B5EF4-FFF2-40B4-BE49-F238E27FC236}">
                <a16:creationId xmlns:a16="http://schemas.microsoft.com/office/drawing/2014/main" id="{00000000-0008-0000-0000-0000C0010000}"/>
              </a:ext>
            </a:extLst>
          </xdr:cNvPr>
          <xdr:cNvSpPr txBox="1"/>
        </xdr:nvSpPr>
        <xdr:spPr>
          <a:xfrm>
            <a:off x="5869592" y="4205913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9" name="文字方塊 120">
            <a:extLst>
              <a:ext uri="{FF2B5EF4-FFF2-40B4-BE49-F238E27FC236}">
                <a16:creationId xmlns:a16="http://schemas.microsoft.com/office/drawing/2014/main" id="{00000000-0008-0000-0000-0000C1010000}"/>
              </a:ext>
            </a:extLst>
          </xdr:cNvPr>
          <xdr:cNvSpPr txBox="1"/>
        </xdr:nvSpPr>
        <xdr:spPr>
          <a:xfrm>
            <a:off x="6068776" y="4204687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0" name="文字方塊 121">
            <a:extLst>
              <a:ext uri="{FF2B5EF4-FFF2-40B4-BE49-F238E27FC236}">
                <a16:creationId xmlns:a16="http://schemas.microsoft.com/office/drawing/2014/main" id="{00000000-0008-0000-0000-0000C2010000}"/>
              </a:ext>
            </a:extLst>
          </xdr:cNvPr>
          <xdr:cNvSpPr txBox="1"/>
        </xdr:nvSpPr>
        <xdr:spPr>
          <a:xfrm>
            <a:off x="6430325" y="49845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1" name="文字方塊 122">
            <a:extLst>
              <a:ext uri="{FF2B5EF4-FFF2-40B4-BE49-F238E27FC236}">
                <a16:creationId xmlns:a16="http://schemas.microsoft.com/office/drawing/2014/main" id="{00000000-0008-0000-0000-0000C3010000}"/>
              </a:ext>
            </a:extLst>
          </xdr:cNvPr>
          <xdr:cNvSpPr txBox="1"/>
        </xdr:nvSpPr>
        <xdr:spPr>
          <a:xfrm>
            <a:off x="6605979" y="497822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2" name="文字方塊 123">
            <a:extLst>
              <a:ext uri="{FF2B5EF4-FFF2-40B4-BE49-F238E27FC236}">
                <a16:creationId xmlns:a16="http://schemas.microsoft.com/office/drawing/2014/main" id="{00000000-0008-0000-0000-0000C4010000}"/>
              </a:ext>
            </a:extLst>
          </xdr:cNvPr>
          <xdr:cNvSpPr txBox="1"/>
        </xdr:nvSpPr>
        <xdr:spPr>
          <a:xfrm>
            <a:off x="6791370" y="49750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3" name="文字方塊 124">
            <a:extLst>
              <a:ext uri="{FF2B5EF4-FFF2-40B4-BE49-F238E27FC236}">
                <a16:creationId xmlns:a16="http://schemas.microsoft.com/office/drawing/2014/main" id="{00000000-0008-0000-0000-0000C5010000}"/>
              </a:ext>
            </a:extLst>
          </xdr:cNvPr>
          <xdr:cNvSpPr txBox="1"/>
        </xdr:nvSpPr>
        <xdr:spPr>
          <a:xfrm>
            <a:off x="5388890" y="4617113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4" name="文字方塊 125">
            <a:extLst>
              <a:ext uri="{FF2B5EF4-FFF2-40B4-BE49-F238E27FC236}">
                <a16:creationId xmlns:a16="http://schemas.microsoft.com/office/drawing/2014/main" id="{00000000-0008-0000-0000-0000C6010000}"/>
              </a:ext>
            </a:extLst>
          </xdr:cNvPr>
          <xdr:cNvSpPr txBox="1"/>
        </xdr:nvSpPr>
        <xdr:spPr>
          <a:xfrm>
            <a:off x="5669166" y="486747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5" name="文字方塊 126">
            <a:extLst>
              <a:ext uri="{FF2B5EF4-FFF2-40B4-BE49-F238E27FC236}">
                <a16:creationId xmlns:a16="http://schemas.microsoft.com/office/drawing/2014/main" id="{00000000-0008-0000-0000-0000C7010000}"/>
              </a:ext>
            </a:extLst>
          </xdr:cNvPr>
          <xdr:cNvSpPr txBox="1"/>
        </xdr:nvSpPr>
        <xdr:spPr>
          <a:xfrm>
            <a:off x="5670318" y="5074647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6" name="文字方塊 48">
            <a:extLst>
              <a:ext uri="{FF2B5EF4-FFF2-40B4-BE49-F238E27FC236}">
                <a16:creationId xmlns:a16="http://schemas.microsoft.com/office/drawing/2014/main" id="{00000000-0008-0000-0000-0000C8010000}"/>
              </a:ext>
            </a:extLst>
          </xdr:cNvPr>
          <xdr:cNvSpPr txBox="1"/>
        </xdr:nvSpPr>
        <xdr:spPr>
          <a:xfrm>
            <a:off x="5725174" y="450793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457" name="文字方塊 55">
            <a:extLst>
              <a:ext uri="{FF2B5EF4-FFF2-40B4-BE49-F238E27FC236}">
                <a16:creationId xmlns:a16="http://schemas.microsoft.com/office/drawing/2014/main" id="{00000000-0008-0000-0000-0000C9010000}"/>
              </a:ext>
            </a:extLst>
          </xdr:cNvPr>
          <xdr:cNvSpPr txBox="1"/>
        </xdr:nvSpPr>
        <xdr:spPr>
          <a:xfrm>
            <a:off x="6130848" y="448549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458" name="文字方塊 82">
            <a:extLst>
              <a:ext uri="{FF2B5EF4-FFF2-40B4-BE49-F238E27FC236}">
                <a16:creationId xmlns:a16="http://schemas.microsoft.com/office/drawing/2014/main" id="{00000000-0008-0000-0000-0000CA010000}"/>
              </a:ext>
            </a:extLst>
          </xdr:cNvPr>
          <xdr:cNvSpPr txBox="1"/>
        </xdr:nvSpPr>
        <xdr:spPr>
          <a:xfrm>
            <a:off x="6245148" y="465694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459" name="文字方塊 84">
            <a:extLst>
              <a:ext uri="{FF2B5EF4-FFF2-40B4-BE49-F238E27FC236}">
                <a16:creationId xmlns:a16="http://schemas.microsoft.com/office/drawing/2014/main" id="{00000000-0008-0000-0000-0000CB010000}"/>
              </a:ext>
            </a:extLst>
          </xdr:cNvPr>
          <xdr:cNvSpPr txBox="1"/>
        </xdr:nvSpPr>
        <xdr:spPr>
          <a:xfrm>
            <a:off x="5922882" y="5331368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460" name="文字方塊 85">
            <a:extLst>
              <a:ext uri="{FF2B5EF4-FFF2-40B4-BE49-F238E27FC236}">
                <a16:creationId xmlns:a16="http://schemas.microsoft.com/office/drawing/2014/main" id="{00000000-0008-0000-0000-0000CC010000}"/>
              </a:ext>
            </a:extLst>
          </xdr:cNvPr>
          <xdr:cNvSpPr txBox="1"/>
        </xdr:nvSpPr>
        <xdr:spPr>
          <a:xfrm>
            <a:off x="6265782" y="5121818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461" name="文字方塊 115">
            <a:extLst>
              <a:ext uri="{FF2B5EF4-FFF2-40B4-BE49-F238E27FC236}">
                <a16:creationId xmlns:a16="http://schemas.microsoft.com/office/drawing/2014/main" id="{00000000-0008-0000-0000-0000CD010000}"/>
              </a:ext>
            </a:extLst>
          </xdr:cNvPr>
          <xdr:cNvSpPr txBox="1"/>
        </xdr:nvSpPr>
        <xdr:spPr>
          <a:xfrm>
            <a:off x="622133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462" name="文字方塊 116">
            <a:extLst>
              <a:ext uri="{FF2B5EF4-FFF2-40B4-BE49-F238E27FC236}">
                <a16:creationId xmlns:a16="http://schemas.microsoft.com/office/drawing/2014/main" id="{00000000-0008-0000-0000-0000CE010000}"/>
              </a:ext>
            </a:extLst>
          </xdr:cNvPr>
          <xdr:cNvSpPr txBox="1"/>
        </xdr:nvSpPr>
        <xdr:spPr>
          <a:xfrm>
            <a:off x="6475332" y="53948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463" name="文字方塊 117">
            <a:extLst>
              <a:ext uri="{FF2B5EF4-FFF2-40B4-BE49-F238E27FC236}">
                <a16:creationId xmlns:a16="http://schemas.microsoft.com/office/drawing/2014/main" id="{00000000-0008-0000-0000-0000CF010000}"/>
              </a:ext>
            </a:extLst>
          </xdr:cNvPr>
          <xdr:cNvSpPr txBox="1"/>
        </xdr:nvSpPr>
        <xdr:spPr>
          <a:xfrm>
            <a:off x="684998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464" name="文字方塊 127">
            <a:extLst>
              <a:ext uri="{FF2B5EF4-FFF2-40B4-BE49-F238E27FC236}">
                <a16:creationId xmlns:a16="http://schemas.microsoft.com/office/drawing/2014/main" id="{00000000-0008-0000-0000-0000D0010000}"/>
              </a:ext>
            </a:extLst>
          </xdr:cNvPr>
          <xdr:cNvSpPr txBox="1"/>
        </xdr:nvSpPr>
        <xdr:spPr>
          <a:xfrm>
            <a:off x="6805532" y="557901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465" name="文字方塊 1">
            <a:extLst>
              <a:ext uri="{FF2B5EF4-FFF2-40B4-BE49-F238E27FC236}">
                <a16:creationId xmlns:a16="http://schemas.microsoft.com/office/drawing/2014/main" id="{00000000-0008-0000-0000-0000D1010000}"/>
              </a:ext>
            </a:extLst>
          </xdr:cNvPr>
          <xdr:cNvSpPr txBox="1"/>
        </xdr:nvSpPr>
        <xdr:spPr>
          <a:xfrm>
            <a:off x="7529439" y="1141788"/>
            <a:ext cx="4203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6" name="文字方塊 2">
            <a:extLst>
              <a:ext uri="{FF2B5EF4-FFF2-40B4-BE49-F238E27FC236}">
                <a16:creationId xmlns:a16="http://schemas.microsoft.com/office/drawing/2014/main" id="{00000000-0008-0000-0000-0000D2010000}"/>
              </a:ext>
            </a:extLst>
          </xdr:cNvPr>
          <xdr:cNvSpPr txBox="1"/>
        </xdr:nvSpPr>
        <xdr:spPr>
          <a:xfrm>
            <a:off x="8421945" y="1694018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7" name="文字方塊 4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 txBox="1"/>
        </xdr:nvSpPr>
        <xdr:spPr>
          <a:xfrm>
            <a:off x="8019257" y="1559616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8" name="文字方塊 135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SpPr txBox="1"/>
        </xdr:nvSpPr>
        <xdr:spPr>
          <a:xfrm>
            <a:off x="7525723" y="1556113"/>
            <a:ext cx="42672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9" name="文字方塊 136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SpPr txBox="1"/>
        </xdr:nvSpPr>
        <xdr:spPr>
          <a:xfrm>
            <a:off x="9399973" y="883398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470" name="文字方塊 137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 txBox="1"/>
        </xdr:nvSpPr>
        <xdr:spPr>
          <a:xfrm>
            <a:off x="2906782" y="31642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1" name="文字方塊 137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SpPr txBox="1"/>
        </xdr:nvSpPr>
        <xdr:spPr>
          <a:xfrm>
            <a:off x="3054630" y="319485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c5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2" name="圖片 471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2461978" y="1923620"/>
            <a:ext cx="511424" cy="443118"/>
          </a:xfrm>
          <a:prstGeom prst="rect">
            <a:avLst/>
          </a:prstGeom>
        </xdr:spPr>
      </xdr:pic>
      <xdr:sp macro="" textlink="">
        <xdr:nvSpPr>
          <xdr:cNvPr id="473" name="文字方塊 137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 txBox="1"/>
        </xdr:nvSpPr>
        <xdr:spPr>
          <a:xfrm>
            <a:off x="3361448" y="31685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c6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4" name="文字方塊 141">
            <a:extLst>
              <a:ext uri="{FF2B5EF4-FFF2-40B4-BE49-F238E27FC236}">
                <a16:creationId xmlns:a16="http://schemas.microsoft.com/office/drawing/2014/main" id="{00000000-0008-0000-0000-0000DA010000}"/>
              </a:ext>
            </a:extLst>
          </xdr:cNvPr>
          <xdr:cNvSpPr txBox="1"/>
        </xdr:nvSpPr>
        <xdr:spPr>
          <a:xfrm>
            <a:off x="2794310" y="2048764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5" name="文字方塊 144">
            <a:extLst>
              <a:ext uri="{FF2B5EF4-FFF2-40B4-BE49-F238E27FC236}">
                <a16:creationId xmlns:a16="http://schemas.microsoft.com/office/drawing/2014/main" id="{00000000-0008-0000-0000-0000DB010000}"/>
              </a:ext>
            </a:extLst>
          </xdr:cNvPr>
          <xdr:cNvSpPr txBox="1"/>
        </xdr:nvSpPr>
        <xdr:spPr>
          <a:xfrm>
            <a:off x="2391567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6" name="文字方塊 145">
            <a:extLst>
              <a:ext uri="{FF2B5EF4-FFF2-40B4-BE49-F238E27FC236}">
                <a16:creationId xmlns:a16="http://schemas.microsoft.com/office/drawing/2014/main" id="{00000000-0008-0000-0000-0000DC010000}"/>
              </a:ext>
            </a:extLst>
          </xdr:cNvPr>
          <xdr:cNvSpPr txBox="1"/>
        </xdr:nvSpPr>
        <xdr:spPr>
          <a:xfrm>
            <a:off x="2588510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7" name="文字方塊 146">
            <a:extLst>
              <a:ext uri="{FF2B5EF4-FFF2-40B4-BE49-F238E27FC236}">
                <a16:creationId xmlns:a16="http://schemas.microsoft.com/office/drawing/2014/main" id="{00000000-0008-0000-0000-0000DD010000}"/>
              </a:ext>
            </a:extLst>
          </xdr:cNvPr>
          <xdr:cNvSpPr txBox="1"/>
        </xdr:nvSpPr>
        <xdr:spPr>
          <a:xfrm>
            <a:off x="2766901" y="1844906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8" name="圖片 477">
            <a:extLst>
              <a:ext uri="{FF2B5EF4-FFF2-40B4-BE49-F238E27FC236}">
                <a16:creationId xmlns:a16="http://schemas.microsoft.com/office/drawing/2014/main" id="{00000000-0008-0000-0000-0000DE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752558" y="5890141"/>
            <a:ext cx="3075313" cy="1584291"/>
          </a:xfrm>
          <a:prstGeom prst="rect">
            <a:avLst/>
          </a:prstGeom>
        </xdr:spPr>
      </xdr:pic>
      <xdr:sp macro="" textlink="">
        <xdr:nvSpPr>
          <xdr:cNvPr id="479" name="文字方塊 150">
            <a:extLst>
              <a:ext uri="{FF2B5EF4-FFF2-40B4-BE49-F238E27FC236}">
                <a16:creationId xmlns:a16="http://schemas.microsoft.com/office/drawing/2014/main" id="{00000000-0008-0000-0000-0000DF010000}"/>
              </a:ext>
            </a:extLst>
          </xdr:cNvPr>
          <xdr:cNvSpPr txBox="1"/>
        </xdr:nvSpPr>
        <xdr:spPr>
          <a:xfrm>
            <a:off x="3018940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480" name="文字方塊 151">
            <a:extLst>
              <a:ext uri="{FF2B5EF4-FFF2-40B4-BE49-F238E27FC236}">
                <a16:creationId xmlns:a16="http://schemas.microsoft.com/office/drawing/2014/main" id="{00000000-0008-0000-0000-0000E0010000}"/>
              </a:ext>
            </a:extLst>
          </xdr:cNvPr>
          <xdr:cNvSpPr txBox="1"/>
        </xdr:nvSpPr>
        <xdr:spPr>
          <a:xfrm>
            <a:off x="3584309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481" name="文字方塊 152">
            <a:extLst>
              <a:ext uri="{FF2B5EF4-FFF2-40B4-BE49-F238E27FC236}">
                <a16:creationId xmlns:a16="http://schemas.microsoft.com/office/drawing/2014/main" id="{00000000-0008-0000-0000-0000E1010000}"/>
              </a:ext>
            </a:extLst>
          </xdr:cNvPr>
          <xdr:cNvSpPr txBox="1"/>
        </xdr:nvSpPr>
        <xdr:spPr>
          <a:xfrm>
            <a:off x="4004446" y="648646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o3</a:t>
            </a:r>
          </a:p>
        </xdr:txBody>
      </xdr:sp>
      <xdr:pic>
        <xdr:nvPicPr>
          <xdr:cNvPr id="482" name="圖片 481">
            <a:extLst>
              <a:ext uri="{FF2B5EF4-FFF2-40B4-BE49-F238E27FC236}">
                <a16:creationId xmlns:a16="http://schemas.microsoft.com/office/drawing/2014/main" id="{00000000-0008-0000-0000-0000E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0255395" y="460083"/>
            <a:ext cx="4012278" cy="5452583"/>
          </a:xfrm>
          <a:prstGeom prst="rect">
            <a:avLst/>
          </a:prstGeom>
        </xdr:spPr>
      </xdr:pic>
      <xdr:sp macro="" textlink="">
        <xdr:nvSpPr>
          <xdr:cNvPr id="483" name="文字方塊 155">
            <a:extLst>
              <a:ext uri="{FF2B5EF4-FFF2-40B4-BE49-F238E27FC236}">
                <a16:creationId xmlns:a16="http://schemas.microsoft.com/office/drawing/2014/main" id="{00000000-0008-0000-0000-0000E3010000}"/>
              </a:ext>
            </a:extLst>
          </xdr:cNvPr>
          <xdr:cNvSpPr txBox="1"/>
        </xdr:nvSpPr>
        <xdr:spPr>
          <a:xfrm>
            <a:off x="12124783" y="296121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4" name="文字方塊 156">
            <a:extLst>
              <a:ext uri="{FF2B5EF4-FFF2-40B4-BE49-F238E27FC236}">
                <a16:creationId xmlns:a16="http://schemas.microsoft.com/office/drawing/2014/main" id="{00000000-0008-0000-0000-0000E4010000}"/>
              </a:ext>
            </a:extLst>
          </xdr:cNvPr>
          <xdr:cNvSpPr txBox="1"/>
        </xdr:nvSpPr>
        <xdr:spPr>
          <a:xfrm>
            <a:off x="12129358" y="314647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5" name="文字方塊 157">
            <a:extLst>
              <a:ext uri="{FF2B5EF4-FFF2-40B4-BE49-F238E27FC236}">
                <a16:creationId xmlns:a16="http://schemas.microsoft.com/office/drawing/2014/main" id="{00000000-0008-0000-0000-0000E5010000}"/>
              </a:ext>
            </a:extLst>
          </xdr:cNvPr>
          <xdr:cNvSpPr txBox="1"/>
        </xdr:nvSpPr>
        <xdr:spPr>
          <a:xfrm>
            <a:off x="12124783" y="259366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6" name="文字方塊 158">
            <a:extLst>
              <a:ext uri="{FF2B5EF4-FFF2-40B4-BE49-F238E27FC236}">
                <a16:creationId xmlns:a16="http://schemas.microsoft.com/office/drawing/2014/main" id="{00000000-0008-0000-0000-0000E6010000}"/>
              </a:ext>
            </a:extLst>
          </xdr:cNvPr>
          <xdr:cNvSpPr txBox="1"/>
        </xdr:nvSpPr>
        <xdr:spPr>
          <a:xfrm>
            <a:off x="12907206" y="27826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7" name="文字方塊 159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 txBox="1"/>
        </xdr:nvSpPr>
        <xdr:spPr>
          <a:xfrm>
            <a:off x="12575064" y="307931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8" name="文字方塊 160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SpPr txBox="1"/>
        </xdr:nvSpPr>
        <xdr:spPr>
          <a:xfrm>
            <a:off x="12581150" y="336192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89" name="直線接點 488">
            <a:extLst>
              <a:ext uri="{FF2B5EF4-FFF2-40B4-BE49-F238E27FC236}">
                <a16:creationId xmlns:a16="http://schemas.microsoft.com/office/drawing/2014/main" id="{00000000-0008-0000-0000-0000E9010000}"/>
              </a:ext>
            </a:extLst>
          </xdr:cNvPr>
          <xdr:cNvCxnSpPr/>
        </xdr:nvCxnSpPr>
        <xdr:spPr>
          <a:xfrm>
            <a:off x="13388340" y="4234450"/>
            <a:ext cx="0" cy="363628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" name="文字方塊 163">
            <a:extLst>
              <a:ext uri="{FF2B5EF4-FFF2-40B4-BE49-F238E27FC236}">
                <a16:creationId xmlns:a16="http://schemas.microsoft.com/office/drawing/2014/main" id="{00000000-0008-0000-0000-0000EA010000}"/>
              </a:ext>
            </a:extLst>
          </xdr:cNvPr>
          <xdr:cNvSpPr txBox="1"/>
        </xdr:nvSpPr>
        <xdr:spPr>
          <a:xfrm>
            <a:off x="13033285" y="428501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1" name="文字方塊 164">
            <a:extLst>
              <a:ext uri="{FF2B5EF4-FFF2-40B4-BE49-F238E27FC236}">
                <a16:creationId xmlns:a16="http://schemas.microsoft.com/office/drawing/2014/main" id="{00000000-0008-0000-0000-0000EB010000}"/>
              </a:ext>
            </a:extLst>
          </xdr:cNvPr>
          <xdr:cNvSpPr txBox="1"/>
        </xdr:nvSpPr>
        <xdr:spPr>
          <a:xfrm>
            <a:off x="12312586" y="43364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2" name="文字方塊 165">
            <a:extLst>
              <a:ext uri="{FF2B5EF4-FFF2-40B4-BE49-F238E27FC236}">
                <a16:creationId xmlns:a16="http://schemas.microsoft.com/office/drawing/2014/main" id="{00000000-0008-0000-0000-0000EC010000}"/>
              </a:ext>
            </a:extLst>
          </xdr:cNvPr>
          <xdr:cNvSpPr txBox="1"/>
        </xdr:nvSpPr>
        <xdr:spPr>
          <a:xfrm>
            <a:off x="12312586" y="44888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93" name="直線接點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CxnSpPr/>
        </xdr:nvCxnSpPr>
        <xdr:spPr>
          <a:xfrm>
            <a:off x="1811020" y="4025131"/>
            <a:ext cx="1712828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4" name="文字方塊 20">
            <a:extLst>
              <a:ext uri="{FF2B5EF4-FFF2-40B4-BE49-F238E27FC236}">
                <a16:creationId xmlns:a16="http://schemas.microsoft.com/office/drawing/2014/main" id="{00000000-0008-0000-0000-0000EE010000}"/>
              </a:ext>
            </a:extLst>
          </xdr:cNvPr>
          <xdr:cNvSpPr txBox="1"/>
        </xdr:nvSpPr>
        <xdr:spPr>
          <a:xfrm>
            <a:off x="2709344" y="4001619"/>
            <a:ext cx="39786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delta</a:t>
            </a:r>
            <a:endParaRPr lang="zh-TW" altLang="en-US" sz="700">
              <a:solidFill>
                <a:srgbClr val="0070C0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  <xdr:twoCellAnchor>
    <xdr:from>
      <xdr:col>15</xdr:col>
      <xdr:colOff>127462</xdr:colOff>
      <xdr:row>250</xdr:row>
      <xdr:rowOff>19743</xdr:rowOff>
    </xdr:from>
    <xdr:to>
      <xdr:col>31</xdr:col>
      <xdr:colOff>485654</xdr:colOff>
      <xdr:row>282</xdr:row>
      <xdr:rowOff>83940</xdr:rowOff>
    </xdr:to>
    <xdr:grpSp>
      <xdr:nvGrpSpPr>
        <xdr:cNvPr id="495" name="群組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GrpSpPr/>
      </xdr:nvGrpSpPr>
      <xdr:grpSpPr>
        <a:xfrm>
          <a:off x="19038917" y="56144507"/>
          <a:ext cx="10555137" cy="7199288"/>
          <a:chOff x="233976" y="675634"/>
          <a:chExt cx="10610555" cy="6182365"/>
        </a:xfrm>
      </xdr:grpSpPr>
      <xdr:grpSp>
        <xdr:nvGrpSpPr>
          <xdr:cNvPr id="496" name="群組 495">
            <a:extLst>
              <a:ext uri="{FF2B5EF4-FFF2-40B4-BE49-F238E27FC236}">
                <a16:creationId xmlns:a16="http://schemas.microsoft.com/office/drawing/2014/main" id="{00000000-0008-0000-0000-0000F0010000}"/>
              </a:ext>
            </a:extLst>
          </xdr:cNvPr>
          <xdr:cNvGrpSpPr/>
        </xdr:nvGrpSpPr>
        <xdr:grpSpPr>
          <a:xfrm>
            <a:off x="233976" y="1346477"/>
            <a:ext cx="5357324" cy="5212532"/>
            <a:chOff x="5978301" y="667568"/>
            <a:chExt cx="5357324" cy="5212532"/>
          </a:xfrm>
        </xdr:grpSpPr>
        <xdr:pic>
          <xdr:nvPicPr>
            <xdr:cNvPr id="523" name="圖片 522">
              <a:extLst>
                <a:ext uri="{FF2B5EF4-FFF2-40B4-BE49-F238E27FC236}">
                  <a16:creationId xmlns:a16="http://schemas.microsoft.com/office/drawing/2014/main" id="{00000000-0008-0000-0000-00000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78301" y="667568"/>
              <a:ext cx="5357324" cy="5212532"/>
            </a:xfrm>
            <a:prstGeom prst="rect">
              <a:avLst/>
            </a:prstGeom>
          </xdr:spPr>
        </xdr:pic>
        <xdr:sp macro="" textlink="">
          <xdr:nvSpPr>
            <xdr:cNvPr id="524" name="文字方塊 9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 txBox="1"/>
          </xdr:nvSpPr>
          <xdr:spPr>
            <a:xfrm>
              <a:off x="9594395" y="1646753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yy1</a:t>
              </a:r>
            </a:p>
          </xdr:txBody>
        </xdr:sp>
        <xdr:sp macro="" textlink="">
          <xdr:nvSpPr>
            <xdr:cNvPr id="525" name="文字方塊 12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 txBox="1"/>
          </xdr:nvSpPr>
          <xdr:spPr>
            <a:xfrm>
              <a:off x="9418183" y="961089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xx1</a:t>
              </a:r>
            </a:p>
          </xdr:txBody>
        </xdr:sp>
        <xdr:sp macro="" textlink="">
          <xdr:nvSpPr>
            <xdr:cNvPr id="526" name="文字方塊 13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 txBox="1"/>
          </xdr:nvSpPr>
          <xdr:spPr>
            <a:xfrm>
              <a:off x="9597601" y="961091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xx2</a:t>
              </a:r>
            </a:p>
          </xdr:txBody>
        </xdr:sp>
        <xdr:sp macro="" textlink="">
          <xdr:nvSpPr>
            <xdr:cNvPr id="527" name="文字方塊 14">
              <a:extLst>
                <a:ext uri="{FF2B5EF4-FFF2-40B4-BE49-F238E27FC236}">
                  <a16:creationId xmlns:a16="http://schemas.microsoft.com/office/drawing/2014/main" id="{00000000-0008-0000-0000-00000F020000}"/>
                </a:ext>
              </a:extLst>
            </xdr:cNvPr>
            <xdr:cNvSpPr txBox="1"/>
          </xdr:nvSpPr>
          <xdr:spPr>
            <a:xfrm>
              <a:off x="9762871" y="961090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xx3</a:t>
              </a:r>
            </a:p>
          </xdr:txBody>
        </xdr:sp>
        <xdr:sp macro="" textlink="">
          <xdr:nvSpPr>
            <xdr:cNvPr id="528" name="文字方塊 47">
              <a:extLst>
                <a:ext uri="{FF2B5EF4-FFF2-40B4-BE49-F238E27FC236}">
                  <a16:creationId xmlns:a16="http://schemas.microsoft.com/office/drawing/2014/main" id="{00000000-0008-0000-0000-000010020000}"/>
                </a:ext>
              </a:extLst>
            </xdr:cNvPr>
            <xdr:cNvSpPr txBox="1"/>
          </xdr:nvSpPr>
          <xdr:spPr>
            <a:xfrm>
              <a:off x="9908960" y="1149436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xx4</a:t>
              </a:r>
            </a:p>
          </xdr:txBody>
        </xdr:sp>
        <xdr:sp macro="" textlink="">
          <xdr:nvSpPr>
            <xdr:cNvPr id="529" name="文字方塊 50">
              <a:extLst>
                <a:ext uri="{FF2B5EF4-FFF2-40B4-BE49-F238E27FC236}">
                  <a16:creationId xmlns:a16="http://schemas.microsoft.com/office/drawing/2014/main" id="{00000000-0008-0000-0000-000011020000}"/>
                </a:ext>
              </a:extLst>
            </xdr:cNvPr>
            <xdr:cNvSpPr txBox="1"/>
          </xdr:nvSpPr>
          <xdr:spPr>
            <a:xfrm>
              <a:off x="9594395" y="2332415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yy2</a:t>
              </a:r>
            </a:p>
          </xdr:txBody>
        </xdr:sp>
        <xdr:sp macro="" textlink="">
          <xdr:nvSpPr>
            <xdr:cNvPr id="530" name="文字方塊 51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SpPr txBox="1"/>
          </xdr:nvSpPr>
          <xdr:spPr>
            <a:xfrm>
              <a:off x="9404396" y="159765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zz1</a:t>
              </a:r>
            </a:p>
          </xdr:txBody>
        </xdr:sp>
        <xdr:sp macro="" textlink="">
          <xdr:nvSpPr>
            <xdr:cNvPr id="531" name="文字方塊 52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SpPr txBox="1"/>
          </xdr:nvSpPr>
          <xdr:spPr>
            <a:xfrm>
              <a:off x="9439321" y="231520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zz2</a:t>
              </a:r>
            </a:p>
          </xdr:txBody>
        </xdr:sp>
        <xdr:sp macro="" textlink="">
          <xdr:nvSpPr>
            <xdr:cNvPr id="532" name="文字方塊 53">
              <a:extLst>
                <a:ext uri="{FF2B5EF4-FFF2-40B4-BE49-F238E27FC236}">
                  <a16:creationId xmlns:a16="http://schemas.microsoft.com/office/drawing/2014/main" id="{00000000-0008-0000-0000-000014020000}"/>
                </a:ext>
              </a:extLst>
            </xdr:cNvPr>
            <xdr:cNvSpPr txBox="1"/>
          </xdr:nvSpPr>
          <xdr:spPr>
            <a:xfrm>
              <a:off x="9853573" y="1646752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aaa1</a:t>
              </a:r>
            </a:p>
          </xdr:txBody>
        </xdr:sp>
        <xdr:sp macro="" textlink="">
          <xdr:nvSpPr>
            <xdr:cNvPr id="533" name="文字方塊 54">
              <a:extLst>
                <a:ext uri="{FF2B5EF4-FFF2-40B4-BE49-F238E27FC236}">
                  <a16:creationId xmlns:a16="http://schemas.microsoft.com/office/drawing/2014/main" id="{00000000-0008-0000-0000-000015020000}"/>
                </a:ext>
              </a:extLst>
            </xdr:cNvPr>
            <xdr:cNvSpPr txBox="1"/>
          </xdr:nvSpPr>
          <xdr:spPr>
            <a:xfrm>
              <a:off x="9879304" y="2309801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aaa2</a:t>
              </a:r>
            </a:p>
          </xdr:txBody>
        </xdr:sp>
        <xdr:sp macro="" textlink="">
          <xdr:nvSpPr>
            <xdr:cNvPr id="534" name="文字方塊 55">
              <a:extLst>
                <a:ext uri="{FF2B5EF4-FFF2-40B4-BE49-F238E27FC236}">
                  <a16:creationId xmlns:a16="http://schemas.microsoft.com/office/drawing/2014/main" id="{00000000-0008-0000-0000-000016020000}"/>
                </a:ext>
              </a:extLst>
            </xdr:cNvPr>
            <xdr:cNvSpPr txBox="1"/>
          </xdr:nvSpPr>
          <xdr:spPr>
            <a:xfrm>
              <a:off x="8069044" y="1678319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bbb1</a:t>
              </a:r>
            </a:p>
          </xdr:txBody>
        </xdr:sp>
        <xdr:sp macro="" textlink="">
          <xdr:nvSpPr>
            <xdr:cNvPr id="535" name="文字方塊 56">
              <a:extLst>
                <a:ext uri="{FF2B5EF4-FFF2-40B4-BE49-F238E27FC236}">
                  <a16:creationId xmlns:a16="http://schemas.microsoft.com/office/drawing/2014/main" id="{00000000-0008-0000-0000-000017020000}"/>
                </a:ext>
              </a:extLst>
            </xdr:cNvPr>
            <xdr:cNvSpPr txBox="1"/>
          </xdr:nvSpPr>
          <xdr:spPr>
            <a:xfrm>
              <a:off x="8075394" y="2056144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bbb2</a:t>
              </a:r>
            </a:p>
          </xdr:txBody>
        </xdr:sp>
        <xdr:sp macro="" textlink="">
          <xdr:nvSpPr>
            <xdr:cNvPr id="536" name="文字方塊 57">
              <a:extLst>
                <a:ext uri="{FF2B5EF4-FFF2-40B4-BE49-F238E27FC236}">
                  <a16:creationId xmlns:a16="http://schemas.microsoft.com/office/drawing/2014/main" id="{00000000-0008-0000-0000-000018020000}"/>
                </a:ext>
              </a:extLst>
            </xdr:cNvPr>
            <xdr:cNvSpPr txBox="1"/>
          </xdr:nvSpPr>
          <xdr:spPr>
            <a:xfrm>
              <a:off x="8541758" y="1750682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ccc1</a:t>
              </a:r>
            </a:p>
          </xdr:txBody>
        </xdr:sp>
        <xdr:sp macro="" textlink="">
          <xdr:nvSpPr>
            <xdr:cNvPr id="537" name="文字方塊 58">
              <a:extLst>
                <a:ext uri="{FF2B5EF4-FFF2-40B4-BE49-F238E27FC236}">
                  <a16:creationId xmlns:a16="http://schemas.microsoft.com/office/drawing/2014/main" id="{00000000-0008-0000-0000-000019020000}"/>
                </a:ext>
              </a:extLst>
            </xdr:cNvPr>
            <xdr:cNvSpPr txBox="1"/>
          </xdr:nvSpPr>
          <xdr:spPr>
            <a:xfrm>
              <a:off x="8980000" y="1740210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ccc2</a:t>
              </a:r>
            </a:p>
          </xdr:txBody>
        </xdr:sp>
        <xdr:sp macro="" textlink="">
          <xdr:nvSpPr>
            <xdr:cNvPr id="538" name="文字方塊 59">
              <a:extLst>
                <a:ext uri="{FF2B5EF4-FFF2-40B4-BE49-F238E27FC236}">
                  <a16:creationId xmlns:a16="http://schemas.microsoft.com/office/drawing/2014/main" id="{00000000-0008-0000-0000-00001A020000}"/>
                </a:ext>
              </a:extLst>
            </xdr:cNvPr>
            <xdr:cNvSpPr txBox="1"/>
          </xdr:nvSpPr>
          <xdr:spPr>
            <a:xfrm>
              <a:off x="8439389" y="1917168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ddd1</a:t>
              </a:r>
            </a:p>
          </xdr:txBody>
        </xdr:sp>
        <xdr:sp macro="" textlink="">
          <xdr:nvSpPr>
            <xdr:cNvPr id="539" name="文字方塊 60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 txBox="1"/>
          </xdr:nvSpPr>
          <xdr:spPr>
            <a:xfrm>
              <a:off x="9019461" y="1917167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ddd2</a:t>
              </a:r>
            </a:p>
          </xdr:txBody>
        </xdr:sp>
        <xdr:sp macro="" textlink="">
          <xdr:nvSpPr>
            <xdr:cNvPr id="540" name="文字方塊 61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 txBox="1"/>
          </xdr:nvSpPr>
          <xdr:spPr>
            <a:xfrm>
              <a:off x="8474862" y="2131065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eee1</a:t>
              </a:r>
            </a:p>
          </xdr:txBody>
        </xdr:sp>
        <xdr:sp macro="" textlink="">
          <xdr:nvSpPr>
            <xdr:cNvPr id="541" name="文字方塊 62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 txBox="1"/>
          </xdr:nvSpPr>
          <xdr:spPr>
            <a:xfrm>
              <a:off x="9040194" y="2129256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eee2</a:t>
              </a:r>
            </a:p>
          </xdr:txBody>
        </xdr:sp>
        <xdr:sp macro="" textlink="">
          <xdr:nvSpPr>
            <xdr:cNvPr id="542" name="文字方塊 63">
              <a:extLst>
                <a:ext uri="{FF2B5EF4-FFF2-40B4-BE49-F238E27FC236}">
                  <a16:creationId xmlns:a16="http://schemas.microsoft.com/office/drawing/2014/main" id="{00000000-0008-0000-0000-00001E020000}"/>
                </a:ext>
              </a:extLst>
            </xdr:cNvPr>
            <xdr:cNvSpPr txBox="1"/>
          </xdr:nvSpPr>
          <xdr:spPr>
            <a:xfrm>
              <a:off x="7246160" y="103059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fff1</a:t>
              </a:r>
            </a:p>
          </xdr:txBody>
        </xdr:sp>
        <xdr:sp macro="" textlink="">
          <xdr:nvSpPr>
            <xdr:cNvPr id="543" name="文字方塊 64">
              <a:extLst>
                <a:ext uri="{FF2B5EF4-FFF2-40B4-BE49-F238E27FC236}">
                  <a16:creationId xmlns:a16="http://schemas.microsoft.com/office/drawing/2014/main" id="{00000000-0008-0000-0000-00001F020000}"/>
                </a:ext>
              </a:extLst>
            </xdr:cNvPr>
            <xdr:cNvSpPr txBox="1"/>
          </xdr:nvSpPr>
          <xdr:spPr>
            <a:xfrm>
              <a:off x="7422690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fff2</a:t>
              </a:r>
            </a:p>
          </xdr:txBody>
        </xdr:sp>
        <xdr:sp macro="" textlink="">
          <xdr:nvSpPr>
            <xdr:cNvPr id="544" name="文字方塊 65">
              <a:extLst>
                <a:ext uri="{FF2B5EF4-FFF2-40B4-BE49-F238E27FC236}">
                  <a16:creationId xmlns:a16="http://schemas.microsoft.com/office/drawing/2014/main" id="{00000000-0008-0000-0000-000020020000}"/>
                </a:ext>
              </a:extLst>
            </xdr:cNvPr>
            <xdr:cNvSpPr txBox="1"/>
          </xdr:nvSpPr>
          <xdr:spPr>
            <a:xfrm>
              <a:off x="7627506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fff3</a:t>
              </a:r>
            </a:p>
          </xdr:txBody>
        </xdr:sp>
        <xdr:sp macro="" textlink="">
          <xdr:nvSpPr>
            <xdr:cNvPr id="545" name="文字方塊 66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SpPr txBox="1"/>
          </xdr:nvSpPr>
          <xdr:spPr>
            <a:xfrm>
              <a:off x="7837699" y="1191415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fff4</a:t>
              </a:r>
            </a:p>
          </xdr:txBody>
        </xdr:sp>
        <xdr:sp macro="" textlink="">
          <xdr:nvSpPr>
            <xdr:cNvPr id="546" name="文字方塊 67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 txBox="1"/>
          </xdr:nvSpPr>
          <xdr:spPr>
            <a:xfrm>
              <a:off x="7186301" y="155942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ggg1</a:t>
              </a:r>
            </a:p>
          </xdr:txBody>
        </xdr:sp>
        <xdr:sp macro="" textlink="">
          <xdr:nvSpPr>
            <xdr:cNvPr id="547" name="文字方塊 68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 txBox="1"/>
          </xdr:nvSpPr>
          <xdr:spPr>
            <a:xfrm>
              <a:off x="7418643" y="1467652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ggg2</a:t>
              </a:r>
            </a:p>
          </xdr:txBody>
        </xdr:sp>
        <xdr:sp macro="" textlink="">
          <xdr:nvSpPr>
            <xdr:cNvPr id="548" name="文字方塊 69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 txBox="1"/>
          </xdr:nvSpPr>
          <xdr:spPr>
            <a:xfrm>
              <a:off x="7632232" y="1465747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ggg3</a:t>
              </a:r>
            </a:p>
          </xdr:txBody>
        </xdr:sp>
        <xdr:sp macro="" textlink="">
          <xdr:nvSpPr>
            <xdr:cNvPr id="549" name="文字方塊 70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 txBox="1"/>
          </xdr:nvSpPr>
          <xdr:spPr>
            <a:xfrm>
              <a:off x="7831551" y="165428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ggg4</a:t>
              </a:r>
            </a:p>
          </xdr:txBody>
        </xdr:sp>
        <xdr:sp macro="" textlink="">
          <xdr:nvSpPr>
            <xdr:cNvPr id="550" name="文字方塊 71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 txBox="1"/>
          </xdr:nvSpPr>
          <xdr:spPr>
            <a:xfrm>
              <a:off x="9109639" y="1569933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hhh2</a:t>
              </a:r>
            </a:p>
          </xdr:txBody>
        </xdr:sp>
        <xdr:sp macro="" textlink="">
          <xdr:nvSpPr>
            <xdr:cNvPr id="551" name="文字方塊 72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 txBox="1"/>
          </xdr:nvSpPr>
          <xdr:spPr>
            <a:xfrm>
              <a:off x="8434618" y="1564536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hhh1</a:t>
              </a:r>
            </a:p>
          </xdr:txBody>
        </xdr:sp>
        <xdr:sp macro="" textlink="">
          <xdr:nvSpPr>
            <xdr:cNvPr id="552" name="文字方塊 73">
              <a:extLst>
                <a:ext uri="{FF2B5EF4-FFF2-40B4-BE49-F238E27FC236}">
                  <a16:creationId xmlns:a16="http://schemas.microsoft.com/office/drawing/2014/main" id="{00000000-0008-0000-0000-000028020000}"/>
                </a:ext>
              </a:extLst>
            </xdr:cNvPr>
            <xdr:cNvSpPr txBox="1"/>
          </xdr:nvSpPr>
          <xdr:spPr>
            <a:xfrm>
              <a:off x="9909356" y="1928158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iii1</a:t>
              </a:r>
            </a:p>
          </xdr:txBody>
        </xdr:sp>
        <xdr:sp macro="" textlink="">
          <xdr:nvSpPr>
            <xdr:cNvPr id="553" name="文字方塊 74">
              <a:extLst>
                <a:ext uri="{FF2B5EF4-FFF2-40B4-BE49-F238E27FC236}">
                  <a16:creationId xmlns:a16="http://schemas.microsoft.com/office/drawing/2014/main" id="{00000000-0008-0000-0000-000029020000}"/>
                </a:ext>
              </a:extLst>
            </xdr:cNvPr>
            <xdr:cNvSpPr txBox="1"/>
          </xdr:nvSpPr>
          <xdr:spPr>
            <a:xfrm>
              <a:off x="10118312" y="1885943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iii2</a:t>
              </a:r>
            </a:p>
          </xdr:txBody>
        </xdr:sp>
        <xdr:sp macro="" textlink="">
          <xdr:nvSpPr>
            <xdr:cNvPr id="554" name="文字方塊 75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 txBox="1"/>
          </xdr:nvSpPr>
          <xdr:spPr>
            <a:xfrm>
              <a:off x="10294330" y="1892625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iii3</a:t>
              </a:r>
            </a:p>
          </xdr:txBody>
        </xdr:sp>
        <xdr:sp macro="" textlink="">
          <xdr:nvSpPr>
            <xdr:cNvPr id="555" name="文字方塊 76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 txBox="1"/>
          </xdr:nvSpPr>
          <xdr:spPr>
            <a:xfrm>
              <a:off x="10530899" y="1885942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iii4</a:t>
              </a:r>
            </a:p>
          </xdr:txBody>
        </xdr:sp>
      </xdr:grpSp>
      <xdr:sp macro="" textlink="">
        <xdr:nvSpPr>
          <xdr:cNvPr id="497" name="文字方塊 78">
            <a:extLst>
              <a:ext uri="{FF2B5EF4-FFF2-40B4-BE49-F238E27FC236}">
                <a16:creationId xmlns:a16="http://schemas.microsoft.com/office/drawing/2014/main" id="{00000000-0008-0000-0000-0000F1010000}"/>
              </a:ext>
            </a:extLst>
          </xdr:cNvPr>
          <xdr:cNvSpPr txBox="1"/>
        </xdr:nvSpPr>
        <xdr:spPr>
          <a:xfrm>
            <a:off x="233976" y="977145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160</a:t>
            </a:r>
            <a:endParaRPr lang="zh-TW" altLang="en-US"/>
          </a:p>
        </xdr:txBody>
      </xdr:sp>
      <xdr:pic>
        <xdr:nvPicPr>
          <xdr:cNvPr id="498" name="圖片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4813"/>
          <a:stretch/>
        </xdr:blipFill>
        <xdr:spPr>
          <a:xfrm>
            <a:off x="6340282" y="1157800"/>
            <a:ext cx="4349884" cy="5700199"/>
          </a:xfrm>
          <a:prstGeom prst="rect">
            <a:avLst/>
          </a:prstGeom>
        </xdr:spPr>
      </xdr:pic>
      <xdr:sp macro="" textlink="">
        <xdr:nvSpPr>
          <xdr:cNvPr id="499" name="文字方塊 16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SpPr txBox="1"/>
        </xdr:nvSpPr>
        <xdr:spPr>
          <a:xfrm>
            <a:off x="6484569" y="67563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200</a:t>
            </a:r>
            <a:endParaRPr lang="zh-TW" altLang="en-US"/>
          </a:p>
        </xdr:txBody>
      </xdr:sp>
      <xdr:sp macro="" textlink="">
        <xdr:nvSpPr>
          <xdr:cNvPr id="500" name="文字方塊 169">
            <a:extLst>
              <a:ext uri="{FF2B5EF4-FFF2-40B4-BE49-F238E27FC236}">
                <a16:creationId xmlns:a16="http://schemas.microsoft.com/office/drawing/2014/main" id="{00000000-0008-0000-0000-0000F4010000}"/>
              </a:ext>
            </a:extLst>
          </xdr:cNvPr>
          <xdr:cNvSpPr txBox="1"/>
        </xdr:nvSpPr>
        <xdr:spPr>
          <a:xfrm>
            <a:off x="8117906" y="2104147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iii1</a:t>
            </a:r>
          </a:p>
        </xdr:txBody>
      </xdr:sp>
      <xdr:sp macro="" textlink="">
        <xdr:nvSpPr>
          <xdr:cNvPr id="501" name="文字方塊 170">
            <a:extLst>
              <a:ext uri="{FF2B5EF4-FFF2-40B4-BE49-F238E27FC236}">
                <a16:creationId xmlns:a16="http://schemas.microsoft.com/office/drawing/2014/main" id="{00000000-0008-0000-0000-0000F5010000}"/>
              </a:ext>
            </a:extLst>
          </xdr:cNvPr>
          <xdr:cNvSpPr txBox="1"/>
        </xdr:nvSpPr>
        <xdr:spPr>
          <a:xfrm>
            <a:off x="8326862" y="2061932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iii2</a:t>
            </a:r>
          </a:p>
        </xdr:txBody>
      </xdr:sp>
      <xdr:sp macro="" textlink="">
        <xdr:nvSpPr>
          <xdr:cNvPr id="502" name="文字方塊 171">
            <a:extLst>
              <a:ext uri="{FF2B5EF4-FFF2-40B4-BE49-F238E27FC236}">
                <a16:creationId xmlns:a16="http://schemas.microsoft.com/office/drawing/2014/main" id="{00000000-0008-0000-0000-0000F6010000}"/>
              </a:ext>
            </a:extLst>
          </xdr:cNvPr>
          <xdr:cNvSpPr txBox="1"/>
        </xdr:nvSpPr>
        <xdr:spPr>
          <a:xfrm>
            <a:off x="8502880" y="2068614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iii3</a:t>
            </a:r>
          </a:p>
        </xdr:txBody>
      </xdr:sp>
      <xdr:sp macro="" textlink="">
        <xdr:nvSpPr>
          <xdr:cNvPr id="503" name="文字方塊 172">
            <a:extLst>
              <a:ext uri="{FF2B5EF4-FFF2-40B4-BE49-F238E27FC236}">
                <a16:creationId xmlns:a16="http://schemas.microsoft.com/office/drawing/2014/main" id="{00000000-0008-0000-0000-0000F7010000}"/>
              </a:ext>
            </a:extLst>
          </xdr:cNvPr>
          <xdr:cNvSpPr txBox="1"/>
        </xdr:nvSpPr>
        <xdr:spPr>
          <a:xfrm>
            <a:off x="8712981" y="2325661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iii4</a:t>
            </a:r>
          </a:p>
        </xdr:txBody>
      </xdr:sp>
      <xdr:sp macro="" textlink="">
        <xdr:nvSpPr>
          <xdr:cNvPr id="504" name="文字方塊 173">
            <a:extLst>
              <a:ext uri="{FF2B5EF4-FFF2-40B4-BE49-F238E27FC236}">
                <a16:creationId xmlns:a16="http://schemas.microsoft.com/office/drawing/2014/main" id="{00000000-0008-0000-0000-0000F8010000}"/>
              </a:ext>
            </a:extLst>
          </xdr:cNvPr>
          <xdr:cNvSpPr txBox="1"/>
        </xdr:nvSpPr>
        <xdr:spPr>
          <a:xfrm>
            <a:off x="10452881" y="290819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aaa1</a:t>
            </a:r>
          </a:p>
        </xdr:txBody>
      </xdr:sp>
      <xdr:sp macro="" textlink="">
        <xdr:nvSpPr>
          <xdr:cNvPr id="505" name="文字方塊 174">
            <a:extLst>
              <a:ext uri="{FF2B5EF4-FFF2-40B4-BE49-F238E27FC236}">
                <a16:creationId xmlns:a16="http://schemas.microsoft.com/office/drawing/2014/main" id="{00000000-0008-0000-0000-0000F9010000}"/>
              </a:ext>
            </a:extLst>
          </xdr:cNvPr>
          <xdr:cNvSpPr txBox="1"/>
        </xdr:nvSpPr>
        <xdr:spPr>
          <a:xfrm>
            <a:off x="10452881" y="336793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aaa2</a:t>
            </a:r>
          </a:p>
        </xdr:txBody>
      </xdr:sp>
      <xdr:sp macro="" textlink="">
        <xdr:nvSpPr>
          <xdr:cNvPr id="506" name="文字方塊 175">
            <a:extLst>
              <a:ext uri="{FF2B5EF4-FFF2-40B4-BE49-F238E27FC236}">
                <a16:creationId xmlns:a16="http://schemas.microsoft.com/office/drawing/2014/main" id="{00000000-0008-0000-0000-0000FA010000}"/>
              </a:ext>
            </a:extLst>
          </xdr:cNvPr>
          <xdr:cNvSpPr txBox="1"/>
        </xdr:nvSpPr>
        <xdr:spPr>
          <a:xfrm>
            <a:off x="9050775" y="24715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hhh1</a:t>
            </a:r>
          </a:p>
        </xdr:txBody>
      </xdr:sp>
      <xdr:sp macro="" textlink="">
        <xdr:nvSpPr>
          <xdr:cNvPr id="507" name="文字方塊 176">
            <a:extLst>
              <a:ext uri="{FF2B5EF4-FFF2-40B4-BE49-F238E27FC236}">
                <a16:creationId xmlns:a16="http://schemas.microsoft.com/office/drawing/2014/main" id="{00000000-0008-0000-0000-0000FB010000}"/>
              </a:ext>
            </a:extLst>
          </xdr:cNvPr>
          <xdr:cNvSpPr txBox="1"/>
        </xdr:nvSpPr>
        <xdr:spPr>
          <a:xfrm>
            <a:off x="9673222" y="24960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hhh2</a:t>
            </a:r>
          </a:p>
        </xdr:txBody>
      </xdr:sp>
      <xdr:sp macro="" textlink="">
        <xdr:nvSpPr>
          <xdr:cNvPr id="508" name="文字方塊 177">
            <a:extLst>
              <a:ext uri="{FF2B5EF4-FFF2-40B4-BE49-F238E27FC236}">
                <a16:creationId xmlns:a16="http://schemas.microsoft.com/office/drawing/2014/main" id="{00000000-0008-0000-0000-0000FC010000}"/>
              </a:ext>
            </a:extLst>
          </xdr:cNvPr>
          <xdr:cNvSpPr txBox="1"/>
        </xdr:nvSpPr>
        <xdr:spPr>
          <a:xfrm>
            <a:off x="7816567" y="2443500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qqq1</a:t>
            </a:r>
          </a:p>
        </xdr:txBody>
      </xdr:sp>
      <xdr:sp macro="" textlink="">
        <xdr:nvSpPr>
          <xdr:cNvPr id="509" name="文字方塊 178">
            <a:extLst>
              <a:ext uri="{FF2B5EF4-FFF2-40B4-BE49-F238E27FC236}">
                <a16:creationId xmlns:a16="http://schemas.microsoft.com/office/drawing/2014/main" id="{00000000-0008-0000-0000-0000FD010000}"/>
              </a:ext>
            </a:extLst>
          </xdr:cNvPr>
          <xdr:cNvSpPr txBox="1"/>
        </xdr:nvSpPr>
        <xdr:spPr>
          <a:xfrm>
            <a:off x="8012392" y="243322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qqq2</a:t>
            </a:r>
          </a:p>
        </xdr:txBody>
      </xdr:sp>
      <xdr:sp macro="" textlink="">
        <xdr:nvSpPr>
          <xdr:cNvPr id="510" name="文字方塊 180">
            <a:extLst>
              <a:ext uri="{FF2B5EF4-FFF2-40B4-BE49-F238E27FC236}">
                <a16:creationId xmlns:a16="http://schemas.microsoft.com/office/drawing/2014/main" id="{00000000-0008-0000-0000-0000FE010000}"/>
              </a:ext>
            </a:extLst>
          </xdr:cNvPr>
          <xdr:cNvSpPr txBox="1"/>
        </xdr:nvSpPr>
        <xdr:spPr>
          <a:xfrm>
            <a:off x="8208217" y="24358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qqq3</a:t>
            </a:r>
          </a:p>
        </xdr:txBody>
      </xdr:sp>
      <xdr:sp macro="" textlink="">
        <xdr:nvSpPr>
          <xdr:cNvPr id="511" name="文字方塊 181">
            <a:extLst>
              <a:ext uri="{FF2B5EF4-FFF2-40B4-BE49-F238E27FC236}">
                <a16:creationId xmlns:a16="http://schemas.microsoft.com/office/drawing/2014/main" id="{00000000-0008-0000-0000-0000FF010000}"/>
              </a:ext>
            </a:extLst>
          </xdr:cNvPr>
          <xdr:cNvSpPr txBox="1"/>
        </xdr:nvSpPr>
        <xdr:spPr>
          <a:xfrm>
            <a:off x="8404739" y="269289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qqq4</a:t>
            </a:r>
          </a:p>
        </xdr:txBody>
      </xdr:sp>
      <xdr:sp macro="" textlink="">
        <xdr:nvSpPr>
          <xdr:cNvPr id="512" name="文字方塊 182">
            <a:extLst>
              <a:ext uri="{FF2B5EF4-FFF2-40B4-BE49-F238E27FC236}">
                <a16:creationId xmlns:a16="http://schemas.microsoft.com/office/drawing/2014/main" id="{00000000-0008-0000-0000-000000020000}"/>
              </a:ext>
            </a:extLst>
          </xdr:cNvPr>
          <xdr:cNvSpPr txBox="1"/>
        </xdr:nvSpPr>
        <xdr:spPr>
          <a:xfrm>
            <a:off x="909194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ppp1</a:t>
            </a:r>
          </a:p>
        </xdr:txBody>
      </xdr:sp>
      <xdr:sp macro="" textlink="">
        <xdr:nvSpPr>
          <xdr:cNvPr id="513" name="文字方塊 183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SpPr txBox="1"/>
        </xdr:nvSpPr>
        <xdr:spPr>
          <a:xfrm>
            <a:off x="9665106" y="2863417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ppp2</a:t>
            </a:r>
          </a:p>
        </xdr:txBody>
      </xdr:sp>
      <xdr:sp macro="" textlink="">
        <xdr:nvSpPr>
          <xdr:cNvPr id="514" name="文字方塊 184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SpPr txBox="1"/>
        </xdr:nvSpPr>
        <xdr:spPr>
          <a:xfrm>
            <a:off x="10206544" y="3011433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rrr1</a:t>
            </a:r>
          </a:p>
        </xdr:txBody>
      </xdr:sp>
      <xdr:sp macro="" textlink="">
        <xdr:nvSpPr>
          <xdr:cNvPr id="515" name="文字方塊 185">
            <a:extLst>
              <a:ext uri="{FF2B5EF4-FFF2-40B4-BE49-F238E27FC236}">
                <a16:creationId xmlns:a16="http://schemas.microsoft.com/office/drawing/2014/main" id="{00000000-0008-0000-0000-000003020000}"/>
              </a:ext>
            </a:extLst>
          </xdr:cNvPr>
          <xdr:cNvSpPr txBox="1"/>
        </xdr:nvSpPr>
        <xdr:spPr>
          <a:xfrm>
            <a:off x="10206544" y="348076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rrr2</a:t>
            </a:r>
          </a:p>
        </xdr:txBody>
      </xdr:sp>
      <xdr:sp macro="" textlink="">
        <xdr:nvSpPr>
          <xdr:cNvPr id="516" name="文字方塊 186">
            <a:extLst>
              <a:ext uri="{FF2B5EF4-FFF2-40B4-BE49-F238E27FC236}">
                <a16:creationId xmlns:a16="http://schemas.microsoft.com/office/drawing/2014/main" id="{00000000-0008-0000-0000-000004020000}"/>
              </a:ext>
            </a:extLst>
          </xdr:cNvPr>
          <xdr:cNvSpPr txBox="1"/>
        </xdr:nvSpPr>
        <xdr:spPr>
          <a:xfrm>
            <a:off x="809609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sss1</a:t>
            </a:r>
          </a:p>
        </xdr:txBody>
      </xdr:sp>
      <xdr:sp macro="" textlink="">
        <xdr:nvSpPr>
          <xdr:cNvPr id="517" name="文字方塊 187">
            <a:extLst>
              <a:ext uri="{FF2B5EF4-FFF2-40B4-BE49-F238E27FC236}">
                <a16:creationId xmlns:a16="http://schemas.microsoft.com/office/drawing/2014/main" id="{00000000-0008-0000-0000-000005020000}"/>
              </a:ext>
            </a:extLst>
          </xdr:cNvPr>
          <xdr:cNvSpPr txBox="1"/>
        </xdr:nvSpPr>
        <xdr:spPr>
          <a:xfrm>
            <a:off x="8291923" y="278865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sss2</a:t>
            </a:r>
          </a:p>
        </xdr:txBody>
      </xdr:sp>
      <xdr:sp macro="" textlink="">
        <xdr:nvSpPr>
          <xdr:cNvPr id="518" name="文字方塊 188">
            <a:extLst>
              <a:ext uri="{FF2B5EF4-FFF2-40B4-BE49-F238E27FC236}">
                <a16:creationId xmlns:a16="http://schemas.microsoft.com/office/drawing/2014/main" id="{00000000-0008-0000-0000-000006020000}"/>
              </a:ext>
            </a:extLst>
          </xdr:cNvPr>
          <xdr:cNvSpPr txBox="1"/>
        </xdr:nvSpPr>
        <xdr:spPr>
          <a:xfrm>
            <a:off x="8466841" y="2786649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sss3</a:t>
            </a:r>
          </a:p>
        </xdr:txBody>
      </xdr:sp>
      <xdr:sp macro="" textlink="">
        <xdr:nvSpPr>
          <xdr:cNvPr id="519" name="文字方塊 189">
            <a:extLst>
              <a:ext uri="{FF2B5EF4-FFF2-40B4-BE49-F238E27FC236}">
                <a16:creationId xmlns:a16="http://schemas.microsoft.com/office/drawing/2014/main" id="{00000000-0008-0000-0000-000007020000}"/>
              </a:ext>
            </a:extLst>
          </xdr:cNvPr>
          <xdr:cNvSpPr txBox="1"/>
        </xdr:nvSpPr>
        <xdr:spPr>
          <a:xfrm>
            <a:off x="8709531" y="306139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sss4</a:t>
            </a:r>
          </a:p>
        </xdr:txBody>
      </xdr:sp>
      <xdr:sp macro="" textlink="">
        <xdr:nvSpPr>
          <xdr:cNvPr id="520" name="文字方塊 190">
            <a:extLst>
              <a:ext uri="{FF2B5EF4-FFF2-40B4-BE49-F238E27FC236}">
                <a16:creationId xmlns:a16="http://schemas.microsoft.com/office/drawing/2014/main" id="{00000000-0008-0000-0000-000008020000}"/>
              </a:ext>
            </a:extLst>
          </xdr:cNvPr>
          <xdr:cNvSpPr txBox="1"/>
        </xdr:nvSpPr>
        <xdr:spPr>
          <a:xfrm>
            <a:off x="9127139" y="316141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ttt1</a:t>
            </a:r>
          </a:p>
        </xdr:txBody>
      </xdr:sp>
      <xdr:sp macro="" textlink="">
        <xdr:nvSpPr>
          <xdr:cNvPr id="521" name="文字方塊 191">
            <a:extLst>
              <a:ext uri="{FF2B5EF4-FFF2-40B4-BE49-F238E27FC236}">
                <a16:creationId xmlns:a16="http://schemas.microsoft.com/office/drawing/2014/main" id="{00000000-0008-0000-0000-000009020000}"/>
              </a:ext>
            </a:extLst>
          </xdr:cNvPr>
          <xdr:cNvSpPr txBox="1"/>
        </xdr:nvSpPr>
        <xdr:spPr>
          <a:xfrm>
            <a:off x="9740000" y="31763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ttt2</a:t>
            </a:r>
          </a:p>
        </xdr:txBody>
      </xdr:sp>
      <xdr:sp macro="" textlink="">
        <xdr:nvSpPr>
          <xdr:cNvPr id="522" name="文字方塊 192">
            <a:extLst>
              <a:ext uri="{FF2B5EF4-FFF2-40B4-BE49-F238E27FC236}">
                <a16:creationId xmlns:a16="http://schemas.microsoft.com/office/drawing/2014/main" id="{00000000-0008-0000-0000-00000A020000}"/>
              </a:ext>
            </a:extLst>
          </xdr:cNvPr>
          <xdr:cNvSpPr txBox="1"/>
        </xdr:nvSpPr>
        <xdr:spPr>
          <a:xfrm>
            <a:off x="9963854" y="2919834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uuu</a:t>
            </a:r>
          </a:p>
        </xdr:txBody>
      </xdr:sp>
    </xdr:grpSp>
    <xdr:clientData/>
  </xdr:twoCellAnchor>
  <xdr:twoCellAnchor>
    <xdr:from>
      <xdr:col>22</xdr:col>
      <xdr:colOff>28921</xdr:colOff>
      <xdr:row>215</xdr:row>
      <xdr:rowOff>5714</xdr:rowOff>
    </xdr:from>
    <xdr:to>
      <xdr:col>29</xdr:col>
      <xdr:colOff>418362</xdr:colOff>
      <xdr:row>246</xdr:row>
      <xdr:rowOff>102998</xdr:rowOff>
    </xdr:to>
    <xdr:grpSp>
      <xdr:nvGrpSpPr>
        <xdr:cNvPr id="765" name="群組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GrpSpPr/>
      </xdr:nvGrpSpPr>
      <xdr:grpSpPr>
        <a:xfrm>
          <a:off x="23401539" y="48171041"/>
          <a:ext cx="4850605" cy="7142321"/>
          <a:chOff x="1043327" y="370804"/>
          <a:chExt cx="4876755" cy="6116392"/>
        </a:xfrm>
      </xdr:grpSpPr>
      <xdr:pic>
        <xdr:nvPicPr>
          <xdr:cNvPr id="785" name="圖片 784">
            <a:extLst>
              <a:ext uri="{FF2B5EF4-FFF2-40B4-BE49-F238E27FC236}">
                <a16:creationId xmlns:a16="http://schemas.microsoft.com/office/drawing/2014/main" id="{00000000-0008-0000-0000-000011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t="8379" r="2055"/>
          <a:stretch/>
        </xdr:blipFill>
        <xdr:spPr>
          <a:xfrm>
            <a:off x="1043327" y="740136"/>
            <a:ext cx="4876755" cy="5747060"/>
          </a:xfrm>
          <a:prstGeom prst="rect">
            <a:avLst/>
          </a:prstGeom>
        </xdr:spPr>
      </xdr:pic>
      <xdr:sp macro="" textlink="">
        <xdr:nvSpPr>
          <xdr:cNvPr id="786" name="文字方塊 81">
            <a:extLst>
              <a:ext uri="{FF2B5EF4-FFF2-40B4-BE49-F238E27FC236}">
                <a16:creationId xmlns:a16="http://schemas.microsoft.com/office/drawing/2014/main" id="{00000000-0008-0000-0000-000012030000}"/>
              </a:ext>
            </a:extLst>
          </xdr:cNvPr>
          <xdr:cNvSpPr txBox="1"/>
        </xdr:nvSpPr>
        <xdr:spPr>
          <a:xfrm>
            <a:off x="3371005" y="849460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787" name="文字方塊 82">
            <a:extLst>
              <a:ext uri="{FF2B5EF4-FFF2-40B4-BE49-F238E27FC236}">
                <a16:creationId xmlns:a16="http://schemas.microsoft.com/office/drawing/2014/main" id="{00000000-0008-0000-0000-000013030000}"/>
              </a:ext>
            </a:extLst>
          </xdr:cNvPr>
          <xdr:cNvSpPr txBox="1"/>
        </xdr:nvSpPr>
        <xdr:spPr>
          <a:xfrm>
            <a:off x="4093591" y="845225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788" name="文字方塊 83">
            <a:extLst>
              <a:ext uri="{FF2B5EF4-FFF2-40B4-BE49-F238E27FC236}">
                <a16:creationId xmlns:a16="http://schemas.microsoft.com/office/drawing/2014/main" id="{00000000-0008-0000-0000-000014030000}"/>
              </a:ext>
            </a:extLst>
          </xdr:cNvPr>
          <xdr:cNvSpPr txBox="1"/>
        </xdr:nvSpPr>
        <xdr:spPr>
          <a:xfrm>
            <a:off x="4920274" y="176284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789" name="文字方塊 84">
            <a:extLst>
              <a:ext uri="{FF2B5EF4-FFF2-40B4-BE49-F238E27FC236}">
                <a16:creationId xmlns:a16="http://schemas.microsoft.com/office/drawing/2014/main" id="{00000000-0008-0000-0000-000015030000}"/>
              </a:ext>
            </a:extLst>
          </xdr:cNvPr>
          <xdr:cNvSpPr txBox="1"/>
        </xdr:nvSpPr>
        <xdr:spPr>
          <a:xfrm>
            <a:off x="4929602" y="228292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790" name="文字方塊 85">
            <a:extLst>
              <a:ext uri="{FF2B5EF4-FFF2-40B4-BE49-F238E27FC236}">
                <a16:creationId xmlns:a16="http://schemas.microsoft.com/office/drawing/2014/main" id="{00000000-0008-0000-0000-000016030000}"/>
              </a:ext>
            </a:extLst>
          </xdr:cNvPr>
          <xdr:cNvSpPr txBox="1"/>
        </xdr:nvSpPr>
        <xdr:spPr>
          <a:xfrm>
            <a:off x="4931951" y="332329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791" name="文字方塊 86">
            <a:extLst>
              <a:ext uri="{FF2B5EF4-FFF2-40B4-BE49-F238E27FC236}">
                <a16:creationId xmlns:a16="http://schemas.microsoft.com/office/drawing/2014/main" id="{00000000-0008-0000-0000-000017030000}"/>
              </a:ext>
            </a:extLst>
          </xdr:cNvPr>
          <xdr:cNvSpPr txBox="1"/>
        </xdr:nvSpPr>
        <xdr:spPr>
          <a:xfrm>
            <a:off x="4920274" y="4876111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792" name="文字方塊 87">
            <a:extLst>
              <a:ext uri="{FF2B5EF4-FFF2-40B4-BE49-F238E27FC236}">
                <a16:creationId xmlns:a16="http://schemas.microsoft.com/office/drawing/2014/main" id="{00000000-0008-0000-0000-000018030000}"/>
              </a:ext>
            </a:extLst>
          </xdr:cNvPr>
          <xdr:cNvSpPr txBox="1"/>
        </xdr:nvSpPr>
        <xdr:spPr>
          <a:xfrm>
            <a:off x="4990946" y="11495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793" name="文字方塊 88">
            <a:extLst>
              <a:ext uri="{FF2B5EF4-FFF2-40B4-BE49-F238E27FC236}">
                <a16:creationId xmlns:a16="http://schemas.microsoft.com/office/drawing/2014/main" id="{00000000-0008-0000-0000-000019030000}"/>
              </a:ext>
            </a:extLst>
          </xdr:cNvPr>
          <xdr:cNvSpPr txBox="1"/>
        </xdr:nvSpPr>
        <xdr:spPr>
          <a:xfrm>
            <a:off x="5170364" y="1149555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794" name="文字方塊 89">
            <a:extLst>
              <a:ext uri="{FF2B5EF4-FFF2-40B4-BE49-F238E27FC236}">
                <a16:creationId xmlns:a16="http://schemas.microsoft.com/office/drawing/2014/main" id="{00000000-0008-0000-0000-00001A030000}"/>
              </a:ext>
            </a:extLst>
          </xdr:cNvPr>
          <xdr:cNvSpPr txBox="1"/>
        </xdr:nvSpPr>
        <xdr:spPr>
          <a:xfrm>
            <a:off x="5335634" y="1149554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795" name="文字方塊 90">
            <a:extLst>
              <a:ext uri="{FF2B5EF4-FFF2-40B4-BE49-F238E27FC236}">
                <a16:creationId xmlns:a16="http://schemas.microsoft.com/office/drawing/2014/main" id="{00000000-0008-0000-0000-00001B030000}"/>
              </a:ext>
            </a:extLst>
          </xdr:cNvPr>
          <xdr:cNvSpPr txBox="1"/>
        </xdr:nvSpPr>
        <xdr:spPr>
          <a:xfrm>
            <a:off x="4664144" y="184135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796" name="文字方塊 91">
            <a:extLst>
              <a:ext uri="{FF2B5EF4-FFF2-40B4-BE49-F238E27FC236}">
                <a16:creationId xmlns:a16="http://schemas.microsoft.com/office/drawing/2014/main" id="{00000000-0008-0000-0000-00001C030000}"/>
              </a:ext>
            </a:extLst>
          </xdr:cNvPr>
          <xdr:cNvSpPr txBox="1"/>
        </xdr:nvSpPr>
        <xdr:spPr>
          <a:xfrm>
            <a:off x="4664144" y="2319119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797" name="文字方塊 92">
            <a:extLst>
              <a:ext uri="{FF2B5EF4-FFF2-40B4-BE49-F238E27FC236}">
                <a16:creationId xmlns:a16="http://schemas.microsoft.com/office/drawing/2014/main" id="{00000000-0008-0000-0000-00001D030000}"/>
              </a:ext>
            </a:extLst>
          </xdr:cNvPr>
          <xdr:cNvSpPr txBox="1"/>
        </xdr:nvSpPr>
        <xdr:spPr>
          <a:xfrm>
            <a:off x="3443952" y="199118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98" name="文字方塊 93">
            <a:extLst>
              <a:ext uri="{FF2B5EF4-FFF2-40B4-BE49-F238E27FC236}">
                <a16:creationId xmlns:a16="http://schemas.microsoft.com/office/drawing/2014/main" id="{00000000-0008-0000-0000-00001E030000}"/>
              </a:ext>
            </a:extLst>
          </xdr:cNvPr>
          <xdr:cNvSpPr txBox="1"/>
        </xdr:nvSpPr>
        <xdr:spPr>
          <a:xfrm>
            <a:off x="4026488" y="199470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799" name="文字方塊 94">
            <a:extLst>
              <a:ext uri="{FF2B5EF4-FFF2-40B4-BE49-F238E27FC236}">
                <a16:creationId xmlns:a16="http://schemas.microsoft.com/office/drawing/2014/main" id="{00000000-0008-0000-0000-00001F030000}"/>
              </a:ext>
            </a:extLst>
          </xdr:cNvPr>
          <xdr:cNvSpPr txBox="1"/>
        </xdr:nvSpPr>
        <xdr:spPr>
          <a:xfrm>
            <a:off x="2279182" y="156364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0" name="文字方塊 95">
            <a:extLst>
              <a:ext uri="{FF2B5EF4-FFF2-40B4-BE49-F238E27FC236}">
                <a16:creationId xmlns:a16="http://schemas.microsoft.com/office/drawing/2014/main" id="{00000000-0008-0000-0000-000020030000}"/>
              </a:ext>
            </a:extLst>
          </xdr:cNvPr>
          <xdr:cNvSpPr txBox="1"/>
        </xdr:nvSpPr>
        <xdr:spPr>
          <a:xfrm>
            <a:off x="2434174" y="1565552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1" name="文字方塊 96">
            <a:extLst>
              <a:ext uri="{FF2B5EF4-FFF2-40B4-BE49-F238E27FC236}">
                <a16:creationId xmlns:a16="http://schemas.microsoft.com/office/drawing/2014/main" id="{00000000-0008-0000-0000-000021030000}"/>
              </a:ext>
            </a:extLst>
          </xdr:cNvPr>
          <xdr:cNvSpPr txBox="1"/>
        </xdr:nvSpPr>
        <xdr:spPr>
          <a:xfrm>
            <a:off x="2611044" y="1561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2" name="文字方塊 97">
            <a:extLst>
              <a:ext uri="{FF2B5EF4-FFF2-40B4-BE49-F238E27FC236}">
                <a16:creationId xmlns:a16="http://schemas.microsoft.com/office/drawing/2014/main" id="{00000000-0008-0000-0000-000022030000}"/>
              </a:ext>
            </a:extLst>
          </xdr:cNvPr>
          <xdr:cNvSpPr txBox="1"/>
        </xdr:nvSpPr>
        <xdr:spPr>
          <a:xfrm>
            <a:off x="2835181" y="179223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3" name="文字方塊 98">
            <a:extLst>
              <a:ext uri="{FF2B5EF4-FFF2-40B4-BE49-F238E27FC236}">
                <a16:creationId xmlns:a16="http://schemas.microsoft.com/office/drawing/2014/main" id="{00000000-0008-0000-0000-000023030000}"/>
              </a:ext>
            </a:extLst>
          </xdr:cNvPr>
          <xdr:cNvSpPr txBox="1"/>
        </xdr:nvSpPr>
        <xdr:spPr>
          <a:xfrm>
            <a:off x="4377412" y="18883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4" name="文字方塊 99">
            <a:extLst>
              <a:ext uri="{FF2B5EF4-FFF2-40B4-BE49-F238E27FC236}">
                <a16:creationId xmlns:a16="http://schemas.microsoft.com/office/drawing/2014/main" id="{00000000-0008-0000-0000-000024030000}"/>
              </a:ext>
            </a:extLst>
          </xdr:cNvPr>
          <xdr:cNvSpPr txBox="1"/>
        </xdr:nvSpPr>
        <xdr:spPr>
          <a:xfrm>
            <a:off x="4369217" y="226575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5" name="文字方塊 100">
            <a:extLst>
              <a:ext uri="{FF2B5EF4-FFF2-40B4-BE49-F238E27FC236}">
                <a16:creationId xmlns:a16="http://schemas.microsoft.com/office/drawing/2014/main" id="{00000000-0008-0000-0000-000025030000}"/>
              </a:ext>
            </a:extLst>
          </xdr:cNvPr>
          <xdr:cNvSpPr txBox="1"/>
        </xdr:nvSpPr>
        <xdr:spPr>
          <a:xfrm>
            <a:off x="3639279" y="1713477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6" name="文字方塊 101">
            <a:extLst>
              <a:ext uri="{FF2B5EF4-FFF2-40B4-BE49-F238E27FC236}">
                <a16:creationId xmlns:a16="http://schemas.microsoft.com/office/drawing/2014/main" id="{00000000-0008-0000-0000-000026030000}"/>
              </a:ext>
            </a:extLst>
          </xdr:cNvPr>
          <xdr:cNvSpPr txBox="1"/>
        </xdr:nvSpPr>
        <xdr:spPr>
          <a:xfrm>
            <a:off x="3788501" y="1712383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7" name="文字方塊 102">
            <a:extLst>
              <a:ext uri="{FF2B5EF4-FFF2-40B4-BE49-F238E27FC236}">
                <a16:creationId xmlns:a16="http://schemas.microsoft.com/office/drawing/2014/main" id="{00000000-0008-0000-0000-000027030000}"/>
              </a:ext>
            </a:extLst>
          </xdr:cNvPr>
          <xdr:cNvSpPr txBox="1"/>
        </xdr:nvSpPr>
        <xdr:spPr>
          <a:xfrm>
            <a:off x="2252544" y="8282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8" name="文字方塊 103">
            <a:extLst>
              <a:ext uri="{FF2B5EF4-FFF2-40B4-BE49-F238E27FC236}">
                <a16:creationId xmlns:a16="http://schemas.microsoft.com/office/drawing/2014/main" id="{00000000-0008-0000-0000-000028030000}"/>
              </a:ext>
            </a:extLst>
          </xdr:cNvPr>
          <xdr:cNvSpPr txBox="1"/>
        </xdr:nvSpPr>
        <xdr:spPr>
          <a:xfrm>
            <a:off x="2438561" y="82445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9" name="文字方塊 104">
            <a:extLst>
              <a:ext uri="{FF2B5EF4-FFF2-40B4-BE49-F238E27FC236}">
                <a16:creationId xmlns:a16="http://schemas.microsoft.com/office/drawing/2014/main" id="{00000000-0008-0000-0000-000029030000}"/>
              </a:ext>
            </a:extLst>
          </xdr:cNvPr>
          <xdr:cNvSpPr txBox="1"/>
        </xdr:nvSpPr>
        <xdr:spPr>
          <a:xfrm>
            <a:off x="2631988" y="82462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0" name="文字方塊 105">
            <a:extLst>
              <a:ext uri="{FF2B5EF4-FFF2-40B4-BE49-F238E27FC236}">
                <a16:creationId xmlns:a16="http://schemas.microsoft.com/office/drawing/2014/main" id="{00000000-0008-0000-0000-00002A030000}"/>
              </a:ext>
            </a:extLst>
          </xdr:cNvPr>
          <xdr:cNvSpPr txBox="1"/>
        </xdr:nvSpPr>
        <xdr:spPr>
          <a:xfrm>
            <a:off x="2832135" y="102400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1" name="文字方塊 106">
            <a:extLst>
              <a:ext uri="{FF2B5EF4-FFF2-40B4-BE49-F238E27FC236}">
                <a16:creationId xmlns:a16="http://schemas.microsoft.com/office/drawing/2014/main" id="{00000000-0008-0000-0000-00002B030000}"/>
              </a:ext>
            </a:extLst>
          </xdr:cNvPr>
          <xdr:cNvSpPr txBox="1"/>
        </xdr:nvSpPr>
        <xdr:spPr>
          <a:xfrm>
            <a:off x="2491188" y="2118337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2" name="文字方塊 107">
            <a:extLst>
              <a:ext uri="{FF2B5EF4-FFF2-40B4-BE49-F238E27FC236}">
                <a16:creationId xmlns:a16="http://schemas.microsoft.com/office/drawing/2014/main" id="{00000000-0008-0000-0000-00002C030000}"/>
              </a:ext>
            </a:extLst>
          </xdr:cNvPr>
          <xdr:cNvSpPr txBox="1"/>
        </xdr:nvSpPr>
        <xdr:spPr>
          <a:xfrm>
            <a:off x="2737675" y="210595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3" name="文字方塊 108">
            <a:extLst>
              <a:ext uri="{FF2B5EF4-FFF2-40B4-BE49-F238E27FC236}">
                <a16:creationId xmlns:a16="http://schemas.microsoft.com/office/drawing/2014/main" id="{00000000-0008-0000-0000-00002D030000}"/>
              </a:ext>
            </a:extLst>
          </xdr:cNvPr>
          <xdr:cNvSpPr txBox="1"/>
        </xdr:nvSpPr>
        <xdr:spPr>
          <a:xfrm>
            <a:off x="2967583" y="2111544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4" name="文字方塊 109">
            <a:extLst>
              <a:ext uri="{FF2B5EF4-FFF2-40B4-BE49-F238E27FC236}">
                <a16:creationId xmlns:a16="http://schemas.microsoft.com/office/drawing/2014/main" id="{00000000-0008-0000-0000-00002E030000}"/>
              </a:ext>
            </a:extLst>
          </xdr:cNvPr>
          <xdr:cNvSpPr txBox="1"/>
        </xdr:nvSpPr>
        <xdr:spPr>
          <a:xfrm>
            <a:off x="3255786" y="231050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5" name="文字方塊 110">
            <a:extLst>
              <a:ext uri="{FF2B5EF4-FFF2-40B4-BE49-F238E27FC236}">
                <a16:creationId xmlns:a16="http://schemas.microsoft.com/office/drawing/2014/main" id="{00000000-0008-0000-0000-00002F030000}"/>
              </a:ext>
            </a:extLst>
          </xdr:cNvPr>
          <xdr:cNvSpPr txBox="1"/>
        </xdr:nvSpPr>
        <xdr:spPr>
          <a:xfrm>
            <a:off x="3573520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6" name="文字方塊 111">
            <a:extLst>
              <a:ext uri="{FF2B5EF4-FFF2-40B4-BE49-F238E27FC236}">
                <a16:creationId xmlns:a16="http://schemas.microsoft.com/office/drawing/2014/main" id="{00000000-0008-0000-0000-000030030000}"/>
              </a:ext>
            </a:extLst>
          </xdr:cNvPr>
          <xdr:cNvSpPr txBox="1"/>
        </xdr:nvSpPr>
        <xdr:spPr>
          <a:xfrm>
            <a:off x="3895943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17" name="直線接點 816">
            <a:extLst>
              <a:ext uri="{FF2B5EF4-FFF2-40B4-BE49-F238E27FC236}">
                <a16:creationId xmlns:a16="http://schemas.microsoft.com/office/drawing/2014/main" id="{00000000-0008-0000-0000-000031030000}"/>
              </a:ext>
            </a:extLst>
          </xdr:cNvPr>
          <xdr:cNvCxnSpPr>
            <a:cxnSpLocks/>
          </xdr:cNvCxnSpPr>
        </xdr:nvCxnSpPr>
        <xdr:spPr>
          <a:xfrm>
            <a:off x="2438561" y="3451688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8" name="文字方塊 113">
            <a:extLst>
              <a:ext uri="{FF2B5EF4-FFF2-40B4-BE49-F238E27FC236}">
                <a16:creationId xmlns:a16="http://schemas.microsoft.com/office/drawing/2014/main" id="{00000000-0008-0000-0000-000032030000}"/>
              </a:ext>
            </a:extLst>
          </xdr:cNvPr>
          <xdr:cNvSpPr txBox="1"/>
        </xdr:nvSpPr>
        <xdr:spPr>
          <a:xfrm>
            <a:off x="2395156" y="2772625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9" name="文字方塊 114">
            <a:extLst>
              <a:ext uri="{FF2B5EF4-FFF2-40B4-BE49-F238E27FC236}">
                <a16:creationId xmlns:a16="http://schemas.microsoft.com/office/drawing/2014/main" id="{00000000-0008-0000-0000-000033030000}"/>
              </a:ext>
            </a:extLst>
          </xdr:cNvPr>
          <xdr:cNvSpPr txBox="1"/>
        </xdr:nvSpPr>
        <xdr:spPr>
          <a:xfrm>
            <a:off x="2404956" y="3079481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0" name="文字方塊 115">
            <a:extLst>
              <a:ext uri="{FF2B5EF4-FFF2-40B4-BE49-F238E27FC236}">
                <a16:creationId xmlns:a16="http://schemas.microsoft.com/office/drawing/2014/main" id="{00000000-0008-0000-0000-000034030000}"/>
              </a:ext>
            </a:extLst>
          </xdr:cNvPr>
          <xdr:cNvSpPr txBox="1"/>
        </xdr:nvSpPr>
        <xdr:spPr>
          <a:xfrm>
            <a:off x="3009397" y="26223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1" name="文字方塊 116">
            <a:extLst>
              <a:ext uri="{FF2B5EF4-FFF2-40B4-BE49-F238E27FC236}">
                <a16:creationId xmlns:a16="http://schemas.microsoft.com/office/drawing/2014/main" id="{00000000-0008-0000-0000-000035030000}"/>
              </a:ext>
            </a:extLst>
          </xdr:cNvPr>
          <xdr:cNvSpPr txBox="1"/>
        </xdr:nvSpPr>
        <xdr:spPr>
          <a:xfrm>
            <a:off x="3409488" y="26209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2" name="文字方塊 117">
            <a:extLst>
              <a:ext uri="{FF2B5EF4-FFF2-40B4-BE49-F238E27FC236}">
                <a16:creationId xmlns:a16="http://schemas.microsoft.com/office/drawing/2014/main" id="{00000000-0008-0000-0000-000036030000}"/>
              </a:ext>
            </a:extLst>
          </xdr:cNvPr>
          <xdr:cNvSpPr txBox="1"/>
        </xdr:nvSpPr>
        <xdr:spPr>
          <a:xfrm>
            <a:off x="1666196" y="305804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3" name="文字方塊 118">
            <a:extLst>
              <a:ext uri="{FF2B5EF4-FFF2-40B4-BE49-F238E27FC236}">
                <a16:creationId xmlns:a16="http://schemas.microsoft.com/office/drawing/2014/main" id="{00000000-0008-0000-0000-000037030000}"/>
              </a:ext>
            </a:extLst>
          </xdr:cNvPr>
          <xdr:cNvSpPr txBox="1"/>
        </xdr:nvSpPr>
        <xdr:spPr>
          <a:xfrm>
            <a:off x="1850284" y="305901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4" name="文字方塊 119">
            <a:extLst>
              <a:ext uri="{FF2B5EF4-FFF2-40B4-BE49-F238E27FC236}">
                <a16:creationId xmlns:a16="http://schemas.microsoft.com/office/drawing/2014/main" id="{00000000-0008-0000-0000-000038030000}"/>
              </a:ext>
            </a:extLst>
          </xdr:cNvPr>
          <xdr:cNvSpPr txBox="1"/>
        </xdr:nvSpPr>
        <xdr:spPr>
          <a:xfrm>
            <a:off x="2071549" y="305861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5" name="文字方塊 120">
            <a:extLst>
              <a:ext uri="{FF2B5EF4-FFF2-40B4-BE49-F238E27FC236}">
                <a16:creationId xmlns:a16="http://schemas.microsoft.com/office/drawing/2014/main" id="{00000000-0008-0000-0000-000039030000}"/>
              </a:ext>
            </a:extLst>
          </xdr:cNvPr>
          <xdr:cNvSpPr txBox="1"/>
        </xdr:nvSpPr>
        <xdr:spPr>
          <a:xfrm>
            <a:off x="2083252" y="327348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6" name="文字方塊 121">
            <a:extLst>
              <a:ext uri="{FF2B5EF4-FFF2-40B4-BE49-F238E27FC236}">
                <a16:creationId xmlns:a16="http://schemas.microsoft.com/office/drawing/2014/main" id="{00000000-0008-0000-0000-00003A030000}"/>
              </a:ext>
            </a:extLst>
          </xdr:cNvPr>
          <xdr:cNvSpPr txBox="1"/>
        </xdr:nvSpPr>
        <xdr:spPr>
          <a:xfrm>
            <a:off x="2980896" y="3254251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7" name="文字方塊 122">
            <a:extLst>
              <a:ext uri="{FF2B5EF4-FFF2-40B4-BE49-F238E27FC236}">
                <a16:creationId xmlns:a16="http://schemas.microsoft.com/office/drawing/2014/main" id="{00000000-0008-0000-0000-00003B030000}"/>
              </a:ext>
            </a:extLst>
          </xdr:cNvPr>
          <xdr:cNvSpPr txBox="1"/>
        </xdr:nvSpPr>
        <xdr:spPr>
          <a:xfrm>
            <a:off x="4342092" y="3872858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8" name="文字方塊 123">
            <a:extLst>
              <a:ext uri="{FF2B5EF4-FFF2-40B4-BE49-F238E27FC236}">
                <a16:creationId xmlns:a16="http://schemas.microsoft.com/office/drawing/2014/main" id="{00000000-0008-0000-0000-00003C030000}"/>
              </a:ext>
            </a:extLst>
          </xdr:cNvPr>
          <xdr:cNvSpPr txBox="1"/>
        </xdr:nvSpPr>
        <xdr:spPr>
          <a:xfrm>
            <a:off x="4337379" y="4104685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9" name="文字方塊 124">
            <a:extLst>
              <a:ext uri="{FF2B5EF4-FFF2-40B4-BE49-F238E27FC236}">
                <a16:creationId xmlns:a16="http://schemas.microsoft.com/office/drawing/2014/main" id="{00000000-0008-0000-0000-00003D030000}"/>
              </a:ext>
            </a:extLst>
          </xdr:cNvPr>
          <xdr:cNvSpPr txBox="1"/>
        </xdr:nvSpPr>
        <xdr:spPr>
          <a:xfrm>
            <a:off x="3568546" y="437647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0" name="文字方塊 125">
            <a:extLst>
              <a:ext uri="{FF2B5EF4-FFF2-40B4-BE49-F238E27FC236}">
                <a16:creationId xmlns:a16="http://schemas.microsoft.com/office/drawing/2014/main" id="{00000000-0008-0000-0000-00003E030000}"/>
              </a:ext>
            </a:extLst>
          </xdr:cNvPr>
          <xdr:cNvSpPr txBox="1"/>
        </xdr:nvSpPr>
        <xdr:spPr>
          <a:xfrm>
            <a:off x="3867089" y="4372210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1" name="文字方塊 126">
            <a:extLst>
              <a:ext uri="{FF2B5EF4-FFF2-40B4-BE49-F238E27FC236}">
                <a16:creationId xmlns:a16="http://schemas.microsoft.com/office/drawing/2014/main" id="{00000000-0008-0000-0000-00003F030000}"/>
              </a:ext>
            </a:extLst>
          </xdr:cNvPr>
          <xdr:cNvSpPr txBox="1"/>
        </xdr:nvSpPr>
        <xdr:spPr>
          <a:xfrm>
            <a:off x="3113026" y="4360945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2" name="文字方塊 127">
            <a:extLst>
              <a:ext uri="{FF2B5EF4-FFF2-40B4-BE49-F238E27FC236}">
                <a16:creationId xmlns:a16="http://schemas.microsoft.com/office/drawing/2014/main" id="{00000000-0008-0000-0000-000040030000}"/>
              </a:ext>
            </a:extLst>
          </xdr:cNvPr>
          <xdr:cNvSpPr txBox="1"/>
        </xdr:nvSpPr>
        <xdr:spPr>
          <a:xfrm>
            <a:off x="3001126" y="4861720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3" name="文字方塊 128">
            <a:extLst>
              <a:ext uri="{FF2B5EF4-FFF2-40B4-BE49-F238E27FC236}">
                <a16:creationId xmlns:a16="http://schemas.microsoft.com/office/drawing/2014/main" id="{00000000-0008-0000-0000-000041030000}"/>
              </a:ext>
            </a:extLst>
          </xdr:cNvPr>
          <xdr:cNvSpPr txBox="1"/>
        </xdr:nvSpPr>
        <xdr:spPr>
          <a:xfrm>
            <a:off x="3225329" y="45594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4" name="文字方塊 129">
            <a:extLst>
              <a:ext uri="{FF2B5EF4-FFF2-40B4-BE49-F238E27FC236}">
                <a16:creationId xmlns:a16="http://schemas.microsoft.com/office/drawing/2014/main" id="{00000000-0008-0000-0000-000042030000}"/>
              </a:ext>
            </a:extLst>
          </xdr:cNvPr>
          <xdr:cNvSpPr txBox="1"/>
        </xdr:nvSpPr>
        <xdr:spPr>
          <a:xfrm>
            <a:off x="2880363" y="53137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5" name="文字方塊 130">
            <a:extLst>
              <a:ext uri="{FF2B5EF4-FFF2-40B4-BE49-F238E27FC236}">
                <a16:creationId xmlns:a16="http://schemas.microsoft.com/office/drawing/2014/main" id="{00000000-0008-0000-0000-000043030000}"/>
              </a:ext>
            </a:extLst>
          </xdr:cNvPr>
          <xdr:cNvSpPr txBox="1"/>
        </xdr:nvSpPr>
        <xdr:spPr>
          <a:xfrm>
            <a:off x="3383620" y="530126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6" name="文字方塊 131">
            <a:extLst>
              <a:ext uri="{FF2B5EF4-FFF2-40B4-BE49-F238E27FC236}">
                <a16:creationId xmlns:a16="http://schemas.microsoft.com/office/drawing/2014/main" id="{00000000-0008-0000-0000-000044030000}"/>
              </a:ext>
            </a:extLst>
          </xdr:cNvPr>
          <xdr:cNvSpPr txBox="1"/>
        </xdr:nvSpPr>
        <xdr:spPr>
          <a:xfrm>
            <a:off x="3361352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7" name="文字方塊 132">
            <a:extLst>
              <a:ext uri="{FF2B5EF4-FFF2-40B4-BE49-F238E27FC236}">
                <a16:creationId xmlns:a16="http://schemas.microsoft.com/office/drawing/2014/main" id="{00000000-0008-0000-0000-000045030000}"/>
              </a:ext>
            </a:extLst>
          </xdr:cNvPr>
          <xdr:cNvSpPr txBox="1"/>
        </xdr:nvSpPr>
        <xdr:spPr>
          <a:xfrm>
            <a:off x="3461348" y="500326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8" name="文字方塊 133">
            <a:extLst>
              <a:ext uri="{FF2B5EF4-FFF2-40B4-BE49-F238E27FC236}">
                <a16:creationId xmlns:a16="http://schemas.microsoft.com/office/drawing/2014/main" id="{00000000-0008-0000-0000-000046030000}"/>
              </a:ext>
            </a:extLst>
          </xdr:cNvPr>
          <xdr:cNvSpPr txBox="1"/>
        </xdr:nvSpPr>
        <xdr:spPr>
          <a:xfrm>
            <a:off x="3566605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9" name="文字方塊 134">
            <a:extLst>
              <a:ext uri="{FF2B5EF4-FFF2-40B4-BE49-F238E27FC236}">
                <a16:creationId xmlns:a16="http://schemas.microsoft.com/office/drawing/2014/main" id="{00000000-0008-0000-0000-000047030000}"/>
              </a:ext>
            </a:extLst>
          </xdr:cNvPr>
          <xdr:cNvSpPr txBox="1"/>
        </xdr:nvSpPr>
        <xdr:spPr>
          <a:xfrm>
            <a:off x="3158447" y="55094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0" name="文字方塊 135">
            <a:extLst>
              <a:ext uri="{FF2B5EF4-FFF2-40B4-BE49-F238E27FC236}">
                <a16:creationId xmlns:a16="http://schemas.microsoft.com/office/drawing/2014/main" id="{00000000-0008-0000-0000-000048030000}"/>
              </a:ext>
            </a:extLst>
          </xdr:cNvPr>
          <xdr:cNvSpPr txBox="1"/>
        </xdr:nvSpPr>
        <xdr:spPr>
          <a:xfrm>
            <a:off x="3720950" y="532198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1" name="文字方塊 136">
            <a:extLst>
              <a:ext uri="{FF2B5EF4-FFF2-40B4-BE49-F238E27FC236}">
                <a16:creationId xmlns:a16="http://schemas.microsoft.com/office/drawing/2014/main" id="{00000000-0008-0000-0000-000049030000}"/>
              </a:ext>
            </a:extLst>
          </xdr:cNvPr>
          <xdr:cNvSpPr txBox="1"/>
        </xdr:nvSpPr>
        <xdr:spPr>
          <a:xfrm>
            <a:off x="3893433" y="513325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2" name="文字方塊 137">
            <a:extLst>
              <a:ext uri="{FF2B5EF4-FFF2-40B4-BE49-F238E27FC236}">
                <a16:creationId xmlns:a16="http://schemas.microsoft.com/office/drawing/2014/main" id="{00000000-0008-0000-0000-00004A030000}"/>
              </a:ext>
            </a:extLst>
          </xdr:cNvPr>
          <xdr:cNvSpPr txBox="1"/>
        </xdr:nvSpPr>
        <xdr:spPr>
          <a:xfrm>
            <a:off x="4102612" y="51335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3" name="文字方塊 138">
            <a:extLst>
              <a:ext uri="{FF2B5EF4-FFF2-40B4-BE49-F238E27FC236}">
                <a16:creationId xmlns:a16="http://schemas.microsoft.com/office/drawing/2014/main" id="{00000000-0008-0000-0000-00004B030000}"/>
              </a:ext>
            </a:extLst>
          </xdr:cNvPr>
          <xdr:cNvSpPr txBox="1"/>
        </xdr:nvSpPr>
        <xdr:spPr>
          <a:xfrm>
            <a:off x="2657259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4" name="文字方塊 139">
            <a:extLst>
              <a:ext uri="{FF2B5EF4-FFF2-40B4-BE49-F238E27FC236}">
                <a16:creationId xmlns:a16="http://schemas.microsoft.com/office/drawing/2014/main" id="{00000000-0008-0000-0000-00004C030000}"/>
              </a:ext>
            </a:extLst>
          </xdr:cNvPr>
          <xdr:cNvSpPr txBox="1"/>
        </xdr:nvSpPr>
        <xdr:spPr>
          <a:xfrm>
            <a:off x="2659971" y="498383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5" name="文字方塊 140">
            <a:extLst>
              <a:ext uri="{FF2B5EF4-FFF2-40B4-BE49-F238E27FC236}">
                <a16:creationId xmlns:a16="http://schemas.microsoft.com/office/drawing/2014/main" id="{00000000-0008-0000-0000-00004D030000}"/>
              </a:ext>
            </a:extLst>
          </xdr:cNvPr>
          <xdr:cNvSpPr txBox="1"/>
        </xdr:nvSpPr>
        <xdr:spPr>
          <a:xfrm>
            <a:off x="2641607" y="519718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6" name="文字方塊 141">
            <a:extLst>
              <a:ext uri="{FF2B5EF4-FFF2-40B4-BE49-F238E27FC236}">
                <a16:creationId xmlns:a16="http://schemas.microsoft.com/office/drawing/2014/main" id="{00000000-0008-0000-0000-00004E030000}"/>
              </a:ext>
            </a:extLst>
          </xdr:cNvPr>
          <xdr:cNvSpPr txBox="1"/>
        </xdr:nvSpPr>
        <xdr:spPr>
          <a:xfrm>
            <a:off x="1501893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7" name="文字方塊 142">
            <a:extLst>
              <a:ext uri="{FF2B5EF4-FFF2-40B4-BE49-F238E27FC236}">
                <a16:creationId xmlns:a16="http://schemas.microsoft.com/office/drawing/2014/main" id="{00000000-0008-0000-0000-00004F030000}"/>
              </a:ext>
            </a:extLst>
          </xdr:cNvPr>
          <xdr:cNvSpPr txBox="1"/>
        </xdr:nvSpPr>
        <xdr:spPr>
          <a:xfrm>
            <a:off x="1844815" y="4661641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8" name="文字方塊 143">
            <a:extLst>
              <a:ext uri="{FF2B5EF4-FFF2-40B4-BE49-F238E27FC236}">
                <a16:creationId xmlns:a16="http://schemas.microsoft.com/office/drawing/2014/main" id="{00000000-0008-0000-0000-000050030000}"/>
              </a:ext>
            </a:extLst>
          </xdr:cNvPr>
          <xdr:cNvSpPr txBox="1"/>
        </xdr:nvSpPr>
        <xdr:spPr>
          <a:xfrm>
            <a:off x="2014842" y="4660415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9" name="文字方塊 144">
            <a:extLst>
              <a:ext uri="{FF2B5EF4-FFF2-40B4-BE49-F238E27FC236}">
                <a16:creationId xmlns:a16="http://schemas.microsoft.com/office/drawing/2014/main" id="{00000000-0008-0000-0000-000051030000}"/>
              </a:ext>
            </a:extLst>
          </xdr:cNvPr>
          <xdr:cNvSpPr txBox="1"/>
        </xdr:nvSpPr>
        <xdr:spPr>
          <a:xfrm>
            <a:off x="2214026" y="465918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0" name="文字方塊 145">
            <a:extLst>
              <a:ext uri="{FF2B5EF4-FFF2-40B4-BE49-F238E27FC236}">
                <a16:creationId xmlns:a16="http://schemas.microsoft.com/office/drawing/2014/main" id="{00000000-0008-0000-0000-000052030000}"/>
              </a:ext>
            </a:extLst>
          </xdr:cNvPr>
          <xdr:cNvSpPr txBox="1"/>
        </xdr:nvSpPr>
        <xdr:spPr>
          <a:xfrm>
            <a:off x="2575575" y="543904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1" name="文字方塊 146">
            <a:extLst>
              <a:ext uri="{FF2B5EF4-FFF2-40B4-BE49-F238E27FC236}">
                <a16:creationId xmlns:a16="http://schemas.microsoft.com/office/drawing/2014/main" id="{00000000-0008-0000-0000-000053030000}"/>
              </a:ext>
            </a:extLst>
          </xdr:cNvPr>
          <xdr:cNvSpPr txBox="1"/>
        </xdr:nvSpPr>
        <xdr:spPr>
          <a:xfrm>
            <a:off x="2751229" y="543272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2" name="文字方塊 147">
            <a:extLst>
              <a:ext uri="{FF2B5EF4-FFF2-40B4-BE49-F238E27FC236}">
                <a16:creationId xmlns:a16="http://schemas.microsoft.com/office/drawing/2014/main" id="{00000000-0008-0000-0000-000054030000}"/>
              </a:ext>
            </a:extLst>
          </xdr:cNvPr>
          <xdr:cNvSpPr txBox="1"/>
        </xdr:nvSpPr>
        <xdr:spPr>
          <a:xfrm>
            <a:off x="2936620" y="54295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3" name="文字方塊 148">
            <a:extLst>
              <a:ext uri="{FF2B5EF4-FFF2-40B4-BE49-F238E27FC236}">
                <a16:creationId xmlns:a16="http://schemas.microsoft.com/office/drawing/2014/main" id="{00000000-0008-0000-0000-000055030000}"/>
              </a:ext>
            </a:extLst>
          </xdr:cNvPr>
          <xdr:cNvSpPr txBox="1"/>
        </xdr:nvSpPr>
        <xdr:spPr>
          <a:xfrm>
            <a:off x="1534140" y="5071615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4" name="文字方塊 149">
            <a:extLst>
              <a:ext uri="{FF2B5EF4-FFF2-40B4-BE49-F238E27FC236}">
                <a16:creationId xmlns:a16="http://schemas.microsoft.com/office/drawing/2014/main" id="{00000000-0008-0000-0000-000056030000}"/>
              </a:ext>
            </a:extLst>
          </xdr:cNvPr>
          <xdr:cNvSpPr txBox="1"/>
        </xdr:nvSpPr>
        <xdr:spPr>
          <a:xfrm>
            <a:off x="1814416" y="5321981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5" name="文字方塊 150">
            <a:extLst>
              <a:ext uri="{FF2B5EF4-FFF2-40B4-BE49-F238E27FC236}">
                <a16:creationId xmlns:a16="http://schemas.microsoft.com/office/drawing/2014/main" id="{00000000-0008-0000-0000-000057030000}"/>
              </a:ext>
            </a:extLst>
          </xdr:cNvPr>
          <xdr:cNvSpPr txBox="1"/>
        </xdr:nvSpPr>
        <xdr:spPr>
          <a:xfrm>
            <a:off x="1815568" y="552914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6" name="文字方塊 151">
            <a:extLst>
              <a:ext uri="{FF2B5EF4-FFF2-40B4-BE49-F238E27FC236}">
                <a16:creationId xmlns:a16="http://schemas.microsoft.com/office/drawing/2014/main" id="{00000000-0008-0000-0000-000058030000}"/>
              </a:ext>
            </a:extLst>
          </xdr:cNvPr>
          <xdr:cNvSpPr txBox="1"/>
        </xdr:nvSpPr>
        <xdr:spPr>
          <a:xfrm>
            <a:off x="1870424" y="496243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857" name="文字方塊 152">
            <a:extLst>
              <a:ext uri="{FF2B5EF4-FFF2-40B4-BE49-F238E27FC236}">
                <a16:creationId xmlns:a16="http://schemas.microsoft.com/office/drawing/2014/main" id="{00000000-0008-0000-0000-000059030000}"/>
              </a:ext>
            </a:extLst>
          </xdr:cNvPr>
          <xdr:cNvSpPr txBox="1"/>
        </xdr:nvSpPr>
        <xdr:spPr>
          <a:xfrm>
            <a:off x="2276098" y="493999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858" name="文字方塊 153">
            <a:extLst>
              <a:ext uri="{FF2B5EF4-FFF2-40B4-BE49-F238E27FC236}">
                <a16:creationId xmlns:a16="http://schemas.microsoft.com/office/drawing/2014/main" id="{00000000-0008-0000-0000-00005A030000}"/>
              </a:ext>
            </a:extLst>
          </xdr:cNvPr>
          <xdr:cNvSpPr txBox="1"/>
        </xdr:nvSpPr>
        <xdr:spPr>
          <a:xfrm>
            <a:off x="2390398" y="511144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859" name="文字方塊 154">
            <a:extLst>
              <a:ext uri="{FF2B5EF4-FFF2-40B4-BE49-F238E27FC236}">
                <a16:creationId xmlns:a16="http://schemas.microsoft.com/office/drawing/2014/main" id="{00000000-0008-0000-0000-00005B030000}"/>
              </a:ext>
            </a:extLst>
          </xdr:cNvPr>
          <xdr:cNvSpPr txBox="1"/>
        </xdr:nvSpPr>
        <xdr:spPr>
          <a:xfrm>
            <a:off x="2068132" y="5785870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860" name="文字方塊 155">
            <a:extLst>
              <a:ext uri="{FF2B5EF4-FFF2-40B4-BE49-F238E27FC236}">
                <a16:creationId xmlns:a16="http://schemas.microsoft.com/office/drawing/2014/main" id="{00000000-0008-0000-0000-00005C030000}"/>
              </a:ext>
            </a:extLst>
          </xdr:cNvPr>
          <xdr:cNvSpPr txBox="1"/>
        </xdr:nvSpPr>
        <xdr:spPr>
          <a:xfrm>
            <a:off x="2411032" y="5576320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861" name="文字方塊 156">
            <a:extLst>
              <a:ext uri="{FF2B5EF4-FFF2-40B4-BE49-F238E27FC236}">
                <a16:creationId xmlns:a16="http://schemas.microsoft.com/office/drawing/2014/main" id="{00000000-0008-0000-0000-00005D030000}"/>
              </a:ext>
            </a:extLst>
          </xdr:cNvPr>
          <xdr:cNvSpPr txBox="1"/>
        </xdr:nvSpPr>
        <xdr:spPr>
          <a:xfrm>
            <a:off x="236658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862" name="文字方塊 157">
            <a:extLst>
              <a:ext uri="{FF2B5EF4-FFF2-40B4-BE49-F238E27FC236}">
                <a16:creationId xmlns:a16="http://schemas.microsoft.com/office/drawing/2014/main" id="{00000000-0008-0000-0000-00005E030000}"/>
              </a:ext>
            </a:extLst>
          </xdr:cNvPr>
          <xdr:cNvSpPr txBox="1"/>
        </xdr:nvSpPr>
        <xdr:spPr>
          <a:xfrm>
            <a:off x="2620582" y="58493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863" name="文字方塊 158">
            <a:extLst>
              <a:ext uri="{FF2B5EF4-FFF2-40B4-BE49-F238E27FC236}">
                <a16:creationId xmlns:a16="http://schemas.microsoft.com/office/drawing/2014/main" id="{00000000-0008-0000-0000-00005F030000}"/>
              </a:ext>
            </a:extLst>
          </xdr:cNvPr>
          <xdr:cNvSpPr txBox="1"/>
        </xdr:nvSpPr>
        <xdr:spPr>
          <a:xfrm>
            <a:off x="299523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864" name="文字方塊 159">
            <a:extLst>
              <a:ext uri="{FF2B5EF4-FFF2-40B4-BE49-F238E27FC236}">
                <a16:creationId xmlns:a16="http://schemas.microsoft.com/office/drawing/2014/main" id="{00000000-0008-0000-0000-000060030000}"/>
              </a:ext>
            </a:extLst>
          </xdr:cNvPr>
          <xdr:cNvSpPr txBox="1"/>
        </xdr:nvSpPr>
        <xdr:spPr>
          <a:xfrm>
            <a:off x="2950782" y="603352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865" name="文字方塊 160">
            <a:extLst>
              <a:ext uri="{FF2B5EF4-FFF2-40B4-BE49-F238E27FC236}">
                <a16:creationId xmlns:a16="http://schemas.microsoft.com/office/drawing/2014/main" id="{00000000-0008-0000-0000-000061030000}"/>
              </a:ext>
            </a:extLst>
          </xdr:cNvPr>
          <xdr:cNvSpPr txBox="1"/>
        </xdr:nvSpPr>
        <xdr:spPr>
          <a:xfrm>
            <a:off x="3674689" y="1596290"/>
            <a:ext cx="4411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m6</a:t>
            </a:r>
          </a:p>
        </xdr:txBody>
      </xdr:sp>
      <xdr:sp macro="" textlink="">
        <xdr:nvSpPr>
          <xdr:cNvPr id="866" name="文字方塊 161">
            <a:extLst>
              <a:ext uri="{FF2B5EF4-FFF2-40B4-BE49-F238E27FC236}">
                <a16:creationId xmlns:a16="http://schemas.microsoft.com/office/drawing/2014/main" id="{00000000-0008-0000-0000-000062030000}"/>
              </a:ext>
            </a:extLst>
          </xdr:cNvPr>
          <xdr:cNvSpPr txBox="1"/>
        </xdr:nvSpPr>
        <xdr:spPr>
          <a:xfrm>
            <a:off x="4567195" y="2148520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867" name="文字方塊 162">
            <a:extLst>
              <a:ext uri="{FF2B5EF4-FFF2-40B4-BE49-F238E27FC236}">
                <a16:creationId xmlns:a16="http://schemas.microsoft.com/office/drawing/2014/main" id="{00000000-0008-0000-0000-000063030000}"/>
              </a:ext>
            </a:extLst>
          </xdr:cNvPr>
          <xdr:cNvSpPr txBox="1"/>
        </xdr:nvSpPr>
        <xdr:spPr>
          <a:xfrm>
            <a:off x="4164507" y="2014118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868" name="文字方塊 163">
            <a:extLst>
              <a:ext uri="{FF2B5EF4-FFF2-40B4-BE49-F238E27FC236}">
                <a16:creationId xmlns:a16="http://schemas.microsoft.com/office/drawing/2014/main" id="{00000000-0008-0000-0000-000064030000}"/>
              </a:ext>
            </a:extLst>
          </xdr:cNvPr>
          <xdr:cNvSpPr txBox="1"/>
        </xdr:nvSpPr>
        <xdr:spPr>
          <a:xfrm>
            <a:off x="3670973" y="2010615"/>
            <a:ext cx="4459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M8</a:t>
            </a:r>
          </a:p>
        </xdr:txBody>
      </xdr:sp>
      <xdr:sp macro="" textlink="">
        <xdr:nvSpPr>
          <xdr:cNvPr id="869" name="文字方塊 164">
            <a:extLst>
              <a:ext uri="{FF2B5EF4-FFF2-40B4-BE49-F238E27FC236}">
                <a16:creationId xmlns:a16="http://schemas.microsoft.com/office/drawing/2014/main" id="{00000000-0008-0000-0000-000065030000}"/>
              </a:ext>
            </a:extLst>
          </xdr:cNvPr>
          <xdr:cNvSpPr txBox="1"/>
        </xdr:nvSpPr>
        <xdr:spPr>
          <a:xfrm>
            <a:off x="5545223" y="1337900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870" name="文字方塊 165">
            <a:extLst>
              <a:ext uri="{FF2B5EF4-FFF2-40B4-BE49-F238E27FC236}">
                <a16:creationId xmlns:a16="http://schemas.microsoft.com/office/drawing/2014/main" id="{00000000-0008-0000-0000-000066030000}"/>
              </a:ext>
            </a:extLst>
          </xdr:cNvPr>
          <xdr:cNvSpPr txBox="1"/>
        </xdr:nvSpPr>
        <xdr:spPr>
          <a:xfrm>
            <a:off x="1130472" y="37080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110</a:t>
            </a:r>
            <a:endParaRPr lang="zh-TW" altLang="en-US"/>
          </a:p>
        </xdr:txBody>
      </xdr:sp>
    </xdr:grpSp>
    <xdr:clientData/>
  </xdr:twoCellAnchor>
  <xdr:twoCellAnchor>
    <xdr:from>
      <xdr:col>14</xdr:col>
      <xdr:colOff>562008</xdr:colOff>
      <xdr:row>214</xdr:row>
      <xdr:rowOff>204007</xdr:rowOff>
    </xdr:from>
    <xdr:to>
      <xdr:col>21</xdr:col>
      <xdr:colOff>158962</xdr:colOff>
      <xdr:row>246</xdr:row>
      <xdr:rowOff>44680</xdr:rowOff>
    </xdr:to>
    <xdr:grpSp>
      <xdr:nvGrpSpPr>
        <xdr:cNvPr id="766" name="群組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GrpSpPr/>
      </xdr:nvGrpSpPr>
      <xdr:grpSpPr>
        <a:xfrm>
          <a:off x="18836153" y="48161516"/>
          <a:ext cx="4058118" cy="7093528"/>
          <a:chOff x="6760439" y="370804"/>
          <a:chExt cx="4084268" cy="6058074"/>
        </a:xfrm>
      </xdr:grpSpPr>
      <xdr:sp macro="" textlink="">
        <xdr:nvSpPr>
          <xdr:cNvPr id="767" name="文字方塊 78">
            <a:extLst>
              <a:ext uri="{FF2B5EF4-FFF2-40B4-BE49-F238E27FC236}">
                <a16:creationId xmlns:a16="http://schemas.microsoft.com/office/drawing/2014/main" id="{00000000-0008-0000-0000-0000FF020000}"/>
              </a:ext>
            </a:extLst>
          </xdr:cNvPr>
          <xdr:cNvSpPr txBox="1"/>
        </xdr:nvSpPr>
        <xdr:spPr>
          <a:xfrm>
            <a:off x="6763066" y="370804"/>
            <a:ext cx="58473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/>
              <a:t>80</a:t>
            </a:r>
            <a:endParaRPr lang="zh-TW" altLang="en-US"/>
          </a:p>
        </xdr:txBody>
      </xdr:sp>
      <xdr:pic>
        <xdr:nvPicPr>
          <xdr:cNvPr id="768" name="圖片 767">
            <a:extLst>
              <a:ext uri="{FF2B5EF4-FFF2-40B4-BE49-F238E27FC236}">
                <a16:creationId xmlns:a16="http://schemas.microsoft.com/office/drawing/2014/main" id="{00000000-0008-0000-0000-000000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760439" y="648607"/>
            <a:ext cx="3928450" cy="5780271"/>
          </a:xfrm>
          <a:prstGeom prst="rect">
            <a:avLst/>
          </a:prstGeom>
        </xdr:spPr>
      </xdr:pic>
      <xdr:sp macro="" textlink="">
        <xdr:nvSpPr>
          <xdr:cNvPr id="769" name="文字方塊 3">
            <a:extLst>
              <a:ext uri="{FF2B5EF4-FFF2-40B4-BE49-F238E27FC236}">
                <a16:creationId xmlns:a16="http://schemas.microsoft.com/office/drawing/2014/main" id="{00000000-0008-0000-0000-000001030000}"/>
              </a:ext>
            </a:extLst>
          </xdr:cNvPr>
          <xdr:cNvSpPr txBox="1"/>
        </xdr:nvSpPr>
        <xdr:spPr>
          <a:xfrm>
            <a:off x="8197922" y="1484891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0" name="文字方塊 5">
            <a:extLst>
              <a:ext uri="{FF2B5EF4-FFF2-40B4-BE49-F238E27FC236}">
                <a16:creationId xmlns:a16="http://schemas.microsoft.com/office/drawing/2014/main" id="{00000000-0008-0000-0000-000002030000}"/>
              </a:ext>
            </a:extLst>
          </xdr:cNvPr>
          <xdr:cNvSpPr txBox="1"/>
        </xdr:nvSpPr>
        <xdr:spPr>
          <a:xfrm>
            <a:off x="8373182" y="1418216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1" name="文字方塊 6">
            <a:extLst>
              <a:ext uri="{FF2B5EF4-FFF2-40B4-BE49-F238E27FC236}">
                <a16:creationId xmlns:a16="http://schemas.microsoft.com/office/drawing/2014/main" id="{00000000-0008-0000-0000-000003030000}"/>
              </a:ext>
            </a:extLst>
          </xdr:cNvPr>
          <xdr:cNvSpPr txBox="1"/>
        </xdr:nvSpPr>
        <xdr:spPr>
          <a:xfrm>
            <a:off x="8548442" y="1410147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2" name="文字方塊 7">
            <a:extLst>
              <a:ext uri="{FF2B5EF4-FFF2-40B4-BE49-F238E27FC236}">
                <a16:creationId xmlns:a16="http://schemas.microsoft.com/office/drawing/2014/main" id="{00000000-0008-0000-0000-000004030000}"/>
              </a:ext>
            </a:extLst>
          </xdr:cNvPr>
          <xdr:cNvSpPr txBox="1"/>
        </xdr:nvSpPr>
        <xdr:spPr>
          <a:xfrm>
            <a:off x="8724664" y="1719328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3" name="文字方塊 8">
            <a:extLst>
              <a:ext uri="{FF2B5EF4-FFF2-40B4-BE49-F238E27FC236}">
                <a16:creationId xmlns:a16="http://schemas.microsoft.com/office/drawing/2014/main" id="{00000000-0008-0000-0000-000005030000}"/>
              </a:ext>
            </a:extLst>
          </xdr:cNvPr>
          <xdr:cNvSpPr txBox="1"/>
        </xdr:nvSpPr>
        <xdr:spPr>
          <a:xfrm>
            <a:off x="10469283" y="1572276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4" name="文字方塊 10">
            <a:extLst>
              <a:ext uri="{FF2B5EF4-FFF2-40B4-BE49-F238E27FC236}">
                <a16:creationId xmlns:a16="http://schemas.microsoft.com/office/drawing/2014/main" id="{00000000-0008-0000-0000-000006030000}"/>
              </a:ext>
            </a:extLst>
          </xdr:cNvPr>
          <xdr:cNvSpPr txBox="1"/>
        </xdr:nvSpPr>
        <xdr:spPr>
          <a:xfrm>
            <a:off x="10469283" y="2014118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5" name="文字方塊 11">
            <a:extLst>
              <a:ext uri="{FF2B5EF4-FFF2-40B4-BE49-F238E27FC236}">
                <a16:creationId xmlns:a16="http://schemas.microsoft.com/office/drawing/2014/main" id="{00000000-0008-0000-0000-000007030000}"/>
              </a:ext>
            </a:extLst>
          </xdr:cNvPr>
          <xdr:cNvSpPr txBox="1"/>
        </xdr:nvSpPr>
        <xdr:spPr>
          <a:xfrm>
            <a:off x="9792550" y="1617735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6" name="文字方塊 15">
            <a:extLst>
              <a:ext uri="{FF2B5EF4-FFF2-40B4-BE49-F238E27FC236}">
                <a16:creationId xmlns:a16="http://schemas.microsoft.com/office/drawing/2014/main" id="{00000000-0008-0000-0000-000008030000}"/>
              </a:ext>
            </a:extLst>
          </xdr:cNvPr>
          <xdr:cNvSpPr txBox="1"/>
        </xdr:nvSpPr>
        <xdr:spPr>
          <a:xfrm>
            <a:off x="9792550" y="1974824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7" name="文字方塊 17">
            <a:extLst>
              <a:ext uri="{FF2B5EF4-FFF2-40B4-BE49-F238E27FC236}">
                <a16:creationId xmlns:a16="http://schemas.microsoft.com/office/drawing/2014/main" id="{00000000-0008-0000-0000-000009030000}"/>
              </a:ext>
            </a:extLst>
          </xdr:cNvPr>
          <xdr:cNvSpPr txBox="1"/>
        </xdr:nvSpPr>
        <xdr:spPr>
          <a:xfrm>
            <a:off x="8071729" y="1867102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8" name="文字方塊 18">
            <a:extLst>
              <a:ext uri="{FF2B5EF4-FFF2-40B4-BE49-F238E27FC236}">
                <a16:creationId xmlns:a16="http://schemas.microsoft.com/office/drawing/2014/main" id="{00000000-0008-0000-0000-00000A030000}"/>
              </a:ext>
            </a:extLst>
          </xdr:cNvPr>
          <xdr:cNvSpPr txBox="1"/>
        </xdr:nvSpPr>
        <xdr:spPr>
          <a:xfrm>
            <a:off x="8342770" y="1792230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9" name="文字方塊 19">
            <a:extLst>
              <a:ext uri="{FF2B5EF4-FFF2-40B4-BE49-F238E27FC236}">
                <a16:creationId xmlns:a16="http://schemas.microsoft.com/office/drawing/2014/main" id="{00000000-0008-0000-0000-00000B030000}"/>
              </a:ext>
            </a:extLst>
          </xdr:cNvPr>
          <xdr:cNvSpPr txBox="1"/>
        </xdr:nvSpPr>
        <xdr:spPr>
          <a:xfrm>
            <a:off x="8711405" y="1860406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0" name="文字方塊 20">
            <a:extLst>
              <a:ext uri="{FF2B5EF4-FFF2-40B4-BE49-F238E27FC236}">
                <a16:creationId xmlns:a16="http://schemas.microsoft.com/office/drawing/2014/main" id="{00000000-0008-0000-0000-00000C030000}"/>
              </a:ext>
            </a:extLst>
          </xdr:cNvPr>
          <xdr:cNvSpPr txBox="1"/>
        </xdr:nvSpPr>
        <xdr:spPr>
          <a:xfrm>
            <a:off x="8019962" y="2050314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1" name="文字方塊 21">
            <a:extLst>
              <a:ext uri="{FF2B5EF4-FFF2-40B4-BE49-F238E27FC236}">
                <a16:creationId xmlns:a16="http://schemas.microsoft.com/office/drawing/2014/main" id="{00000000-0008-0000-0000-00000D030000}"/>
              </a:ext>
            </a:extLst>
          </xdr:cNvPr>
          <xdr:cNvSpPr txBox="1"/>
        </xdr:nvSpPr>
        <xdr:spPr>
          <a:xfrm>
            <a:off x="9109875" y="1510606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2" name="文字方塊 22">
            <a:extLst>
              <a:ext uri="{FF2B5EF4-FFF2-40B4-BE49-F238E27FC236}">
                <a16:creationId xmlns:a16="http://schemas.microsoft.com/office/drawing/2014/main" id="{00000000-0008-0000-0000-00000E030000}"/>
              </a:ext>
            </a:extLst>
          </xdr:cNvPr>
          <xdr:cNvSpPr txBox="1"/>
        </xdr:nvSpPr>
        <xdr:spPr>
          <a:xfrm>
            <a:off x="9363210" y="151001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3" name="文字方塊 23">
            <a:extLst>
              <a:ext uri="{FF2B5EF4-FFF2-40B4-BE49-F238E27FC236}">
                <a16:creationId xmlns:a16="http://schemas.microsoft.com/office/drawing/2014/main" id="{00000000-0008-0000-0000-00000F030000}"/>
              </a:ext>
            </a:extLst>
          </xdr:cNvPr>
          <xdr:cNvSpPr txBox="1"/>
        </xdr:nvSpPr>
        <xdr:spPr>
          <a:xfrm>
            <a:off x="9116235" y="1811734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4" name="文字方塊 24">
            <a:extLst>
              <a:ext uri="{FF2B5EF4-FFF2-40B4-BE49-F238E27FC236}">
                <a16:creationId xmlns:a16="http://schemas.microsoft.com/office/drawing/2014/main" id="{00000000-0008-0000-0000-000010030000}"/>
              </a:ext>
            </a:extLst>
          </xdr:cNvPr>
          <xdr:cNvSpPr txBox="1"/>
        </xdr:nvSpPr>
        <xdr:spPr>
          <a:xfrm>
            <a:off x="9363210" y="181114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56024</xdr:colOff>
      <xdr:row>287</xdr:row>
      <xdr:rowOff>94990</xdr:rowOff>
    </xdr:from>
    <xdr:to>
      <xdr:col>22</xdr:col>
      <xdr:colOff>381765</xdr:colOff>
      <xdr:row>318</xdr:row>
      <xdr:rowOff>134799</xdr:rowOff>
    </xdr:to>
    <xdr:grpSp>
      <xdr:nvGrpSpPr>
        <xdr:cNvPr id="888" name="群組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GrpSpPr/>
      </xdr:nvGrpSpPr>
      <xdr:grpSpPr>
        <a:xfrm>
          <a:off x="18967479" y="64380081"/>
          <a:ext cx="4786904" cy="6974009"/>
          <a:chOff x="18820274" y="57649803"/>
          <a:chExt cx="4826304" cy="6159621"/>
        </a:xfrm>
      </xdr:grpSpPr>
      <xdr:grpSp>
        <xdr:nvGrpSpPr>
          <xdr:cNvPr id="871" name="群組 870">
            <a:extLst>
              <a:ext uri="{FF2B5EF4-FFF2-40B4-BE49-F238E27FC236}">
                <a16:creationId xmlns:a16="http://schemas.microsoft.com/office/drawing/2014/main" id="{00000000-0008-0000-0000-000067030000}"/>
              </a:ext>
            </a:extLst>
          </xdr:cNvPr>
          <xdr:cNvGrpSpPr/>
        </xdr:nvGrpSpPr>
        <xdr:grpSpPr>
          <a:xfrm>
            <a:off x="18934748" y="58078687"/>
            <a:ext cx="4711830" cy="5730737"/>
            <a:chOff x="1194712" y="1072653"/>
            <a:chExt cx="4717545" cy="5734547"/>
          </a:xfrm>
        </xdr:grpSpPr>
        <xdr:pic>
          <xdr:nvPicPr>
            <xdr:cNvPr id="872" name="圖片 871">
              <a:extLst>
                <a:ext uri="{FF2B5EF4-FFF2-40B4-BE49-F238E27FC236}">
                  <a16:creationId xmlns:a16="http://schemas.microsoft.com/office/drawing/2014/main" id="{00000000-0008-0000-0000-000068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94712" y="1072653"/>
              <a:ext cx="4282811" cy="5734547"/>
            </a:xfrm>
            <a:prstGeom prst="rect">
              <a:avLst/>
            </a:prstGeom>
          </xdr:spPr>
        </xdr:pic>
        <xdr:sp macro="" textlink="">
          <xdr:nvSpPr>
            <xdr:cNvPr id="873" name="文字方塊 5">
              <a:extLst>
                <a:ext uri="{FF2B5EF4-FFF2-40B4-BE49-F238E27FC236}">
                  <a16:creationId xmlns:a16="http://schemas.microsoft.com/office/drawing/2014/main" id="{00000000-0008-0000-0000-000069030000}"/>
                </a:ext>
              </a:extLst>
            </xdr:cNvPr>
            <xdr:cNvSpPr txBox="1"/>
          </xdr:nvSpPr>
          <xdr:spPr>
            <a:xfrm>
              <a:off x="4963245" y="2337256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yyy1</a:t>
              </a:r>
            </a:p>
          </xdr:txBody>
        </xdr:sp>
        <xdr:sp macro="" textlink="">
          <xdr:nvSpPr>
            <xdr:cNvPr id="874" name="文字方塊 6">
              <a:extLst>
                <a:ext uri="{FF2B5EF4-FFF2-40B4-BE49-F238E27FC236}">
                  <a16:creationId xmlns:a16="http://schemas.microsoft.com/office/drawing/2014/main" id="{00000000-0008-0000-0000-00006A030000}"/>
                </a:ext>
              </a:extLst>
            </xdr:cNvPr>
            <xdr:cNvSpPr txBox="1"/>
          </xdr:nvSpPr>
          <xdr:spPr>
            <a:xfrm>
              <a:off x="5198582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yyy2</a:t>
              </a:r>
            </a:p>
          </xdr:txBody>
        </xdr:sp>
        <xdr:sp macro="" textlink="">
          <xdr:nvSpPr>
            <xdr:cNvPr id="875" name="文字方塊 7">
              <a:extLst>
                <a:ext uri="{FF2B5EF4-FFF2-40B4-BE49-F238E27FC236}">
                  <a16:creationId xmlns:a16="http://schemas.microsoft.com/office/drawing/2014/main" id="{00000000-0008-0000-0000-00006B030000}"/>
                </a:ext>
              </a:extLst>
            </xdr:cNvPr>
            <xdr:cNvSpPr txBox="1"/>
          </xdr:nvSpPr>
          <xdr:spPr>
            <a:xfrm>
              <a:off x="5433919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yyy3</a:t>
              </a:r>
            </a:p>
          </xdr:txBody>
        </xdr:sp>
        <xdr:sp macro="" textlink="">
          <xdr:nvSpPr>
            <xdr:cNvPr id="876" name="文字方塊 8">
              <a:extLst>
                <a:ext uri="{FF2B5EF4-FFF2-40B4-BE49-F238E27FC236}">
                  <a16:creationId xmlns:a16="http://schemas.microsoft.com/office/drawing/2014/main" id="{00000000-0008-0000-0000-00006C030000}"/>
                </a:ext>
              </a:extLst>
            </xdr:cNvPr>
            <xdr:cNvSpPr txBox="1"/>
          </xdr:nvSpPr>
          <xdr:spPr>
            <a:xfrm>
              <a:off x="4869580" y="3244849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zzz2</a:t>
              </a:r>
            </a:p>
          </xdr:txBody>
        </xdr:sp>
        <xdr:sp macro="" textlink="">
          <xdr:nvSpPr>
            <xdr:cNvPr id="877" name="文字方塊 9">
              <a:extLst>
                <a:ext uri="{FF2B5EF4-FFF2-40B4-BE49-F238E27FC236}">
                  <a16:creationId xmlns:a16="http://schemas.microsoft.com/office/drawing/2014/main" id="{00000000-0008-0000-0000-00006D030000}"/>
                </a:ext>
              </a:extLst>
            </xdr:cNvPr>
            <xdr:cNvSpPr txBox="1"/>
          </xdr:nvSpPr>
          <xdr:spPr>
            <a:xfrm>
              <a:off x="4257711" y="3262312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zzz1</a:t>
              </a:r>
            </a:p>
          </xdr:txBody>
        </xdr:sp>
        <xdr:sp macro="" textlink="">
          <xdr:nvSpPr>
            <xdr:cNvPr id="878" name="文字方塊 11">
              <a:extLst>
                <a:ext uri="{FF2B5EF4-FFF2-40B4-BE49-F238E27FC236}">
                  <a16:creationId xmlns:a16="http://schemas.microsoft.com/office/drawing/2014/main" id="{00000000-0008-0000-0000-00006E030000}"/>
                </a:ext>
              </a:extLst>
            </xdr:cNvPr>
            <xdr:cNvSpPr txBox="1"/>
          </xdr:nvSpPr>
          <xdr:spPr>
            <a:xfrm>
              <a:off x="5477523" y="3073399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aaaa1</a:t>
              </a:r>
            </a:p>
          </xdr:txBody>
        </xdr:sp>
        <xdr:sp macro="" textlink="">
          <xdr:nvSpPr>
            <xdr:cNvPr id="879" name="文字方塊 12">
              <a:extLst>
                <a:ext uri="{FF2B5EF4-FFF2-40B4-BE49-F238E27FC236}">
                  <a16:creationId xmlns:a16="http://schemas.microsoft.com/office/drawing/2014/main" id="{00000000-0008-0000-0000-00006F030000}"/>
                </a:ext>
              </a:extLst>
            </xdr:cNvPr>
            <xdr:cNvSpPr txBox="1"/>
          </xdr:nvSpPr>
          <xdr:spPr>
            <a:xfrm>
              <a:off x="5477523" y="3477756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aaaa2</a:t>
              </a:r>
            </a:p>
          </xdr:txBody>
        </xdr:sp>
        <xdr:sp macro="" textlink="">
          <xdr:nvSpPr>
            <xdr:cNvPr id="880" name="文字方塊 13">
              <a:extLst>
                <a:ext uri="{FF2B5EF4-FFF2-40B4-BE49-F238E27FC236}">
                  <a16:creationId xmlns:a16="http://schemas.microsoft.com/office/drawing/2014/main" id="{00000000-0008-0000-0000-000070030000}"/>
                </a:ext>
              </a:extLst>
            </xdr:cNvPr>
            <xdr:cNvSpPr txBox="1"/>
          </xdr:nvSpPr>
          <xdr:spPr>
            <a:xfrm>
              <a:off x="3058245" y="2765881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bbbb1</a:t>
              </a:r>
            </a:p>
          </xdr:txBody>
        </xdr:sp>
        <xdr:sp macro="" textlink="">
          <xdr:nvSpPr>
            <xdr:cNvPr id="881" name="文字方塊 14">
              <a:extLst>
                <a:ext uri="{FF2B5EF4-FFF2-40B4-BE49-F238E27FC236}">
                  <a16:creationId xmlns:a16="http://schemas.microsoft.com/office/drawing/2014/main" id="{00000000-0008-0000-0000-000071030000}"/>
                </a:ext>
              </a:extLst>
            </xdr:cNvPr>
            <xdr:cNvSpPr txBox="1"/>
          </xdr:nvSpPr>
          <xdr:spPr>
            <a:xfrm>
              <a:off x="3315005" y="2658159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bbbb2</a:t>
              </a:r>
            </a:p>
          </xdr:txBody>
        </xdr:sp>
        <xdr:sp macro="" textlink="">
          <xdr:nvSpPr>
            <xdr:cNvPr id="882" name="文字方塊 15">
              <a:extLst>
                <a:ext uri="{FF2B5EF4-FFF2-40B4-BE49-F238E27FC236}">
                  <a16:creationId xmlns:a16="http://schemas.microsoft.com/office/drawing/2014/main" id="{00000000-0008-0000-0000-000072030000}"/>
                </a:ext>
              </a:extLst>
            </xdr:cNvPr>
            <xdr:cNvSpPr txBox="1"/>
          </xdr:nvSpPr>
          <xdr:spPr>
            <a:xfrm>
              <a:off x="3724580" y="2769398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bbbb3</a:t>
              </a:r>
            </a:p>
          </xdr:txBody>
        </xdr:sp>
        <xdr:sp macro="" textlink="">
          <xdr:nvSpPr>
            <xdr:cNvPr id="883" name="文字方塊 16">
              <a:extLst>
                <a:ext uri="{FF2B5EF4-FFF2-40B4-BE49-F238E27FC236}">
                  <a16:creationId xmlns:a16="http://schemas.microsoft.com/office/drawing/2014/main" id="{00000000-0008-0000-0000-000073030000}"/>
                </a:ext>
              </a:extLst>
            </xdr:cNvPr>
            <xdr:cNvSpPr txBox="1"/>
          </xdr:nvSpPr>
          <xdr:spPr>
            <a:xfrm>
              <a:off x="4257711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cccc1</a:t>
              </a:r>
            </a:p>
          </xdr:txBody>
        </xdr:sp>
        <xdr:sp macro="" textlink="">
          <xdr:nvSpPr>
            <xdr:cNvPr id="884" name="文字方塊 17">
              <a:extLst>
                <a:ext uri="{FF2B5EF4-FFF2-40B4-BE49-F238E27FC236}">
                  <a16:creationId xmlns:a16="http://schemas.microsoft.com/office/drawing/2014/main" id="{00000000-0008-0000-0000-000074030000}"/>
                </a:ext>
              </a:extLst>
            </xdr:cNvPr>
            <xdr:cNvSpPr txBox="1"/>
          </xdr:nvSpPr>
          <xdr:spPr>
            <a:xfrm>
              <a:off x="4816682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cccc2</a:t>
              </a:r>
            </a:p>
          </xdr:txBody>
        </xdr:sp>
        <xdr:sp macro="" textlink="">
          <xdr:nvSpPr>
            <xdr:cNvPr id="885" name="文字方塊 18">
              <a:extLst>
                <a:ext uri="{FF2B5EF4-FFF2-40B4-BE49-F238E27FC236}">
                  <a16:creationId xmlns:a16="http://schemas.microsoft.com/office/drawing/2014/main" id="{00000000-0008-0000-0000-000075030000}"/>
                </a:ext>
              </a:extLst>
            </xdr:cNvPr>
            <xdr:cNvSpPr txBox="1"/>
          </xdr:nvSpPr>
          <xdr:spPr>
            <a:xfrm>
              <a:off x="3707230" y="3088142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dddd1</a:t>
              </a:r>
            </a:p>
          </xdr:txBody>
        </xdr:sp>
        <xdr:sp macro="" textlink="">
          <xdr:nvSpPr>
            <xdr:cNvPr id="886" name="文字方塊 19">
              <a:extLst>
                <a:ext uri="{FF2B5EF4-FFF2-40B4-BE49-F238E27FC236}">
                  <a16:creationId xmlns:a16="http://schemas.microsoft.com/office/drawing/2014/main" id="{00000000-0008-0000-0000-000076030000}"/>
                </a:ext>
              </a:extLst>
            </xdr:cNvPr>
            <xdr:cNvSpPr txBox="1"/>
          </xdr:nvSpPr>
          <xdr:spPr>
            <a:xfrm>
              <a:off x="3711822" y="3460293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dddd2</a:t>
              </a:r>
            </a:p>
          </xdr:txBody>
        </xdr:sp>
      </xdr:grpSp>
      <xdr:sp macro="" textlink="">
        <xdr:nvSpPr>
          <xdr:cNvPr id="887" name="文字方塊 78">
            <a:extLst>
              <a:ext uri="{FF2B5EF4-FFF2-40B4-BE49-F238E27FC236}">
                <a16:creationId xmlns:a16="http://schemas.microsoft.com/office/drawing/2014/main" id="{00000000-0008-0000-0000-000077030000}"/>
              </a:ext>
            </a:extLst>
          </xdr:cNvPr>
          <xdr:cNvSpPr txBox="1"/>
        </xdr:nvSpPr>
        <xdr:spPr>
          <a:xfrm>
            <a:off x="18820274" y="57649803"/>
            <a:ext cx="533855" cy="3528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250</a:t>
            </a:r>
            <a:endParaRPr lang="zh-TW" altLang="en-US"/>
          </a:p>
        </xdr:txBody>
      </xdr:sp>
    </xdr:grpSp>
    <xdr:clientData/>
  </xdr:twoCellAnchor>
  <xdr:twoCellAnchor>
    <xdr:from>
      <xdr:col>15</xdr:col>
      <xdr:colOff>0</xdr:colOff>
      <xdr:row>320</xdr:row>
      <xdr:rowOff>71438</xdr:rowOff>
    </xdr:from>
    <xdr:to>
      <xdr:col>34</xdr:col>
      <xdr:colOff>477759</xdr:colOff>
      <xdr:row>354</xdr:row>
      <xdr:rowOff>79886</xdr:rowOff>
    </xdr:to>
    <xdr:grpSp>
      <xdr:nvGrpSpPr>
        <xdr:cNvPr id="889" name="群組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GrpSpPr/>
      </xdr:nvGrpSpPr>
      <xdr:grpSpPr>
        <a:xfrm>
          <a:off x="18911455" y="71706365"/>
          <a:ext cx="12586631" cy="7663085"/>
          <a:chOff x="0" y="183957"/>
          <a:chExt cx="12693572" cy="6674043"/>
        </a:xfrm>
      </xdr:grpSpPr>
      <xdr:pic>
        <xdr:nvPicPr>
          <xdr:cNvPr id="890" name="圖片 889">
            <a:extLst>
              <a:ext uri="{FF2B5EF4-FFF2-40B4-BE49-F238E27FC236}">
                <a16:creationId xmlns:a16="http://schemas.microsoft.com/office/drawing/2014/main" id="{00000000-0008-0000-0000-00007A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t="1059"/>
          <a:stretch/>
        </xdr:blipFill>
        <xdr:spPr>
          <a:xfrm>
            <a:off x="0" y="291679"/>
            <a:ext cx="4362610" cy="6566321"/>
          </a:xfrm>
          <a:prstGeom prst="rect">
            <a:avLst/>
          </a:prstGeom>
        </xdr:spPr>
      </xdr:pic>
      <xdr:sp macro="" textlink="">
        <xdr:nvSpPr>
          <xdr:cNvPr id="891" name="文字方塊 5">
            <a:extLst>
              <a:ext uri="{FF2B5EF4-FFF2-40B4-BE49-F238E27FC236}">
                <a16:creationId xmlns:a16="http://schemas.microsoft.com/office/drawing/2014/main" id="{00000000-0008-0000-0000-00007B030000}"/>
              </a:ext>
            </a:extLst>
          </xdr:cNvPr>
          <xdr:cNvSpPr txBox="1"/>
        </xdr:nvSpPr>
        <xdr:spPr>
          <a:xfrm>
            <a:off x="1714419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2" name="文字方塊 7">
            <a:extLst>
              <a:ext uri="{FF2B5EF4-FFF2-40B4-BE49-F238E27FC236}">
                <a16:creationId xmlns:a16="http://schemas.microsoft.com/office/drawing/2014/main" id="{00000000-0008-0000-0000-00007C030000}"/>
              </a:ext>
            </a:extLst>
          </xdr:cNvPr>
          <xdr:cNvSpPr txBox="1"/>
        </xdr:nvSpPr>
        <xdr:spPr>
          <a:xfrm>
            <a:off x="2126585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3" name="文字方塊 8">
            <a:extLst>
              <a:ext uri="{FF2B5EF4-FFF2-40B4-BE49-F238E27FC236}">
                <a16:creationId xmlns:a16="http://schemas.microsoft.com/office/drawing/2014/main" id="{00000000-0008-0000-0000-00007D030000}"/>
              </a:ext>
            </a:extLst>
          </xdr:cNvPr>
          <xdr:cNvSpPr txBox="1"/>
        </xdr:nvSpPr>
        <xdr:spPr>
          <a:xfrm>
            <a:off x="2455369" y="803617"/>
            <a:ext cx="4587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</a:p>
        </xdr:txBody>
      </xdr:sp>
      <xdr:sp macro="" textlink="">
        <xdr:nvSpPr>
          <xdr:cNvPr id="894" name="文字方塊 9">
            <a:extLst>
              <a:ext uri="{FF2B5EF4-FFF2-40B4-BE49-F238E27FC236}">
                <a16:creationId xmlns:a16="http://schemas.microsoft.com/office/drawing/2014/main" id="{00000000-0008-0000-0000-00007E030000}"/>
              </a:ext>
            </a:extLst>
          </xdr:cNvPr>
          <xdr:cNvSpPr txBox="1"/>
        </xdr:nvSpPr>
        <xdr:spPr>
          <a:xfrm>
            <a:off x="1204565" y="1184439"/>
            <a:ext cx="3433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XXX</a:t>
            </a:r>
          </a:p>
        </xdr:txBody>
      </xdr:sp>
      <xdr:pic>
        <xdr:nvPicPr>
          <xdr:cNvPr id="895" name="圖片 894">
            <a:extLst>
              <a:ext uri="{FF2B5EF4-FFF2-40B4-BE49-F238E27FC236}">
                <a16:creationId xmlns:a16="http://schemas.microsoft.com/office/drawing/2014/main" id="{00000000-0008-0000-0000-00007F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4825448" y="295106"/>
            <a:ext cx="3899611" cy="6562894"/>
          </a:xfrm>
          <a:prstGeom prst="rect">
            <a:avLst/>
          </a:prstGeom>
        </xdr:spPr>
      </xdr:pic>
      <xdr:sp macro="" textlink="">
        <xdr:nvSpPr>
          <xdr:cNvPr id="896" name="文字方塊 16">
            <a:extLst>
              <a:ext uri="{FF2B5EF4-FFF2-40B4-BE49-F238E27FC236}">
                <a16:creationId xmlns:a16="http://schemas.microsoft.com/office/drawing/2014/main" id="{00000000-0008-0000-0000-000080030000}"/>
              </a:ext>
            </a:extLst>
          </xdr:cNvPr>
          <xdr:cNvSpPr txBox="1"/>
        </xdr:nvSpPr>
        <xdr:spPr>
          <a:xfrm>
            <a:off x="6844624" y="816417"/>
            <a:ext cx="4058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97" name="直線接點 896">
            <a:extLst>
              <a:ext uri="{FF2B5EF4-FFF2-40B4-BE49-F238E27FC236}">
                <a16:creationId xmlns:a16="http://schemas.microsoft.com/office/drawing/2014/main" id="{00000000-0008-0000-0000-000081030000}"/>
              </a:ext>
            </a:extLst>
          </xdr:cNvPr>
          <xdr:cNvCxnSpPr/>
        </xdr:nvCxnSpPr>
        <xdr:spPr>
          <a:xfrm>
            <a:off x="6124735" y="816417"/>
            <a:ext cx="204787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8" name="文字方塊 19">
            <a:extLst>
              <a:ext uri="{FF2B5EF4-FFF2-40B4-BE49-F238E27FC236}">
                <a16:creationId xmlns:a16="http://schemas.microsoft.com/office/drawing/2014/main" id="{00000000-0008-0000-0000-000082030000}"/>
              </a:ext>
            </a:extLst>
          </xdr:cNvPr>
          <xdr:cNvSpPr txBox="1"/>
        </xdr:nvSpPr>
        <xdr:spPr>
          <a:xfrm>
            <a:off x="7148672" y="1184439"/>
            <a:ext cx="3898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eeee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9" name="文字方塊 20">
            <a:extLst>
              <a:ext uri="{FF2B5EF4-FFF2-40B4-BE49-F238E27FC236}">
                <a16:creationId xmlns:a16="http://schemas.microsoft.com/office/drawing/2014/main" id="{00000000-0008-0000-0000-000083030000}"/>
              </a:ext>
            </a:extLst>
          </xdr:cNvPr>
          <xdr:cNvSpPr txBox="1"/>
        </xdr:nvSpPr>
        <xdr:spPr>
          <a:xfrm>
            <a:off x="6328227" y="968995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ffff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0" name="文字方塊 21">
            <a:extLst>
              <a:ext uri="{FF2B5EF4-FFF2-40B4-BE49-F238E27FC236}">
                <a16:creationId xmlns:a16="http://schemas.microsoft.com/office/drawing/2014/main" id="{00000000-0008-0000-0000-000084030000}"/>
              </a:ext>
            </a:extLst>
          </xdr:cNvPr>
          <xdr:cNvSpPr txBox="1"/>
        </xdr:nvSpPr>
        <xdr:spPr>
          <a:xfrm>
            <a:off x="5962135" y="1292161"/>
            <a:ext cx="37702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gggg</a:t>
            </a:r>
          </a:p>
        </xdr:txBody>
      </xdr:sp>
      <xdr:cxnSp macro="">
        <xdr:nvCxnSpPr>
          <xdr:cNvPr id="901" name="直線接點 900">
            <a:extLst>
              <a:ext uri="{FF2B5EF4-FFF2-40B4-BE49-F238E27FC236}">
                <a16:creationId xmlns:a16="http://schemas.microsoft.com/office/drawing/2014/main" id="{00000000-0008-0000-0000-000085030000}"/>
              </a:ext>
            </a:extLst>
          </xdr:cNvPr>
          <xdr:cNvCxnSpPr>
            <a:cxnSpLocks/>
          </xdr:cNvCxnSpPr>
        </xdr:nvCxnSpPr>
        <xdr:spPr>
          <a:xfrm>
            <a:off x="1448233" y="968995"/>
            <a:ext cx="2473052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02" name="圖片 901">
            <a:extLst>
              <a:ext uri="{FF2B5EF4-FFF2-40B4-BE49-F238E27FC236}">
                <a16:creationId xmlns:a16="http://schemas.microsoft.com/office/drawing/2014/main" id="{00000000-0008-0000-0000-000086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8793962" y="399401"/>
            <a:ext cx="3899610" cy="6376388"/>
          </a:xfrm>
          <a:prstGeom prst="rect">
            <a:avLst/>
          </a:prstGeom>
        </xdr:spPr>
      </xdr:pic>
      <xdr:sp macro="" textlink="">
        <xdr:nvSpPr>
          <xdr:cNvPr id="903" name="文字方塊 26">
            <a:extLst>
              <a:ext uri="{FF2B5EF4-FFF2-40B4-BE49-F238E27FC236}">
                <a16:creationId xmlns:a16="http://schemas.microsoft.com/office/drawing/2014/main" id="{00000000-0008-0000-0000-000087030000}"/>
              </a:ext>
            </a:extLst>
          </xdr:cNvPr>
          <xdr:cNvSpPr txBox="1"/>
        </xdr:nvSpPr>
        <xdr:spPr>
          <a:xfrm>
            <a:off x="11316812" y="600973"/>
            <a:ext cx="31931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tttt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4" name="文字方塊 27">
            <a:extLst>
              <a:ext uri="{FF2B5EF4-FFF2-40B4-BE49-F238E27FC236}">
                <a16:creationId xmlns:a16="http://schemas.microsoft.com/office/drawing/2014/main" id="{00000000-0008-0000-0000-000088030000}"/>
              </a:ext>
            </a:extLst>
          </xdr:cNvPr>
          <xdr:cNvSpPr txBox="1"/>
        </xdr:nvSpPr>
        <xdr:spPr>
          <a:xfrm>
            <a:off x="10858377" y="1076717"/>
            <a:ext cx="40267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uuuu</a:t>
            </a:r>
          </a:p>
        </xdr:txBody>
      </xdr:sp>
      <xdr:sp macro="" textlink="">
        <xdr:nvSpPr>
          <xdr:cNvPr id="905" name="文字方塊 29">
            <a:extLst>
              <a:ext uri="{FF2B5EF4-FFF2-40B4-BE49-F238E27FC236}">
                <a16:creationId xmlns:a16="http://schemas.microsoft.com/office/drawing/2014/main" id="{00000000-0008-0000-0000-000089030000}"/>
              </a:ext>
            </a:extLst>
          </xdr:cNvPr>
          <xdr:cNvSpPr txBox="1"/>
        </xdr:nvSpPr>
        <xdr:spPr>
          <a:xfrm>
            <a:off x="10020177" y="1411884"/>
            <a:ext cx="37061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vvvv</a:t>
            </a:r>
          </a:p>
        </xdr:txBody>
      </xdr:sp>
    </xdr:grpSp>
    <xdr:clientData/>
  </xdr:twoCellAnchor>
  <xdr:twoCellAnchor>
    <xdr:from>
      <xdr:col>15</xdr:col>
      <xdr:colOff>47626</xdr:colOff>
      <xdr:row>358</xdr:row>
      <xdr:rowOff>23813</xdr:rowOff>
    </xdr:from>
    <xdr:to>
      <xdr:col>27</xdr:col>
      <xdr:colOff>122694</xdr:colOff>
      <xdr:row>391</xdr:row>
      <xdr:rowOff>18432</xdr:rowOff>
    </xdr:to>
    <xdr:grpSp>
      <xdr:nvGrpSpPr>
        <xdr:cNvPr id="906" name="群組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GrpSpPr/>
      </xdr:nvGrpSpPr>
      <xdr:grpSpPr>
        <a:xfrm>
          <a:off x="18959081" y="80144649"/>
          <a:ext cx="7722777" cy="7115856"/>
          <a:chOff x="1654671" y="0"/>
          <a:chExt cx="7794128" cy="6801184"/>
        </a:xfrm>
      </xdr:grpSpPr>
      <xdr:pic>
        <xdr:nvPicPr>
          <xdr:cNvPr id="907" name="圖片 906">
            <a:extLst>
              <a:ext uri="{FF2B5EF4-FFF2-40B4-BE49-F238E27FC236}">
                <a16:creationId xmlns:a16="http://schemas.microsoft.com/office/drawing/2014/main" id="{00000000-0008-0000-0000-00008B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654671" y="0"/>
            <a:ext cx="3933329" cy="6801184"/>
          </a:xfrm>
          <a:prstGeom prst="rect">
            <a:avLst/>
          </a:prstGeom>
        </xdr:spPr>
      </xdr:pic>
      <xdr:sp macro="" textlink="">
        <xdr:nvSpPr>
          <xdr:cNvPr id="908" name="文字方塊 5">
            <a:extLst>
              <a:ext uri="{FF2B5EF4-FFF2-40B4-BE49-F238E27FC236}">
                <a16:creationId xmlns:a16="http://schemas.microsoft.com/office/drawing/2014/main" id="{00000000-0008-0000-0000-00008C030000}"/>
              </a:ext>
            </a:extLst>
          </xdr:cNvPr>
          <xdr:cNvSpPr txBox="1"/>
        </xdr:nvSpPr>
        <xdr:spPr>
          <a:xfrm>
            <a:off x="2813010" y="64805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hhhh1</a:t>
            </a:r>
          </a:p>
        </xdr:txBody>
      </xdr:sp>
      <xdr:sp macro="" textlink="">
        <xdr:nvSpPr>
          <xdr:cNvPr id="909" name="文字方塊 6">
            <a:extLst>
              <a:ext uri="{FF2B5EF4-FFF2-40B4-BE49-F238E27FC236}">
                <a16:creationId xmlns:a16="http://schemas.microsoft.com/office/drawing/2014/main" id="{00000000-0008-0000-0000-00008D030000}"/>
              </a:ext>
            </a:extLst>
          </xdr:cNvPr>
          <xdr:cNvSpPr txBox="1"/>
        </xdr:nvSpPr>
        <xdr:spPr>
          <a:xfrm>
            <a:off x="2818630" y="92237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hhhh2</a:t>
            </a:r>
          </a:p>
        </xdr:txBody>
      </xdr:sp>
      <xdr:sp macro="" textlink="">
        <xdr:nvSpPr>
          <xdr:cNvPr id="910" name="文字方塊 7">
            <a:extLst>
              <a:ext uri="{FF2B5EF4-FFF2-40B4-BE49-F238E27FC236}">
                <a16:creationId xmlns:a16="http://schemas.microsoft.com/office/drawing/2014/main" id="{00000000-0008-0000-0000-00008E030000}"/>
              </a:ext>
            </a:extLst>
          </xdr:cNvPr>
          <xdr:cNvSpPr txBox="1"/>
        </xdr:nvSpPr>
        <xdr:spPr>
          <a:xfrm>
            <a:off x="2813010" y="1296112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hhhh3</a:t>
            </a:r>
          </a:p>
        </xdr:txBody>
      </xdr:sp>
      <xdr:sp macro="" textlink="">
        <xdr:nvSpPr>
          <xdr:cNvPr id="911" name="文字方塊 12">
            <a:extLst>
              <a:ext uri="{FF2B5EF4-FFF2-40B4-BE49-F238E27FC236}">
                <a16:creationId xmlns:a16="http://schemas.microsoft.com/office/drawing/2014/main" id="{00000000-0008-0000-0000-00008F030000}"/>
              </a:ext>
            </a:extLst>
          </xdr:cNvPr>
          <xdr:cNvSpPr txBox="1"/>
        </xdr:nvSpPr>
        <xdr:spPr>
          <a:xfrm>
            <a:off x="2672587" y="461188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JJJJ</a:t>
            </a:r>
          </a:p>
        </xdr:txBody>
      </xdr:sp>
      <xdr:sp macro="" textlink="">
        <xdr:nvSpPr>
          <xdr:cNvPr id="912" name="文字方塊 13">
            <a:extLst>
              <a:ext uri="{FF2B5EF4-FFF2-40B4-BE49-F238E27FC236}">
                <a16:creationId xmlns:a16="http://schemas.microsoft.com/office/drawing/2014/main" id="{00000000-0008-0000-0000-000090030000}"/>
              </a:ext>
            </a:extLst>
          </xdr:cNvPr>
          <xdr:cNvSpPr txBox="1"/>
        </xdr:nvSpPr>
        <xdr:spPr>
          <a:xfrm>
            <a:off x="4341367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kkkk1</a:t>
            </a:r>
          </a:p>
        </xdr:txBody>
      </xdr:sp>
      <xdr:sp macro="" textlink="">
        <xdr:nvSpPr>
          <xdr:cNvPr id="913" name="文字方塊 14">
            <a:extLst>
              <a:ext uri="{FF2B5EF4-FFF2-40B4-BE49-F238E27FC236}">
                <a16:creationId xmlns:a16="http://schemas.microsoft.com/office/drawing/2014/main" id="{00000000-0008-0000-0000-000091030000}"/>
              </a:ext>
            </a:extLst>
          </xdr:cNvPr>
          <xdr:cNvSpPr txBox="1"/>
        </xdr:nvSpPr>
        <xdr:spPr>
          <a:xfrm>
            <a:off x="4630927" y="75577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kkkk2</a:t>
            </a:r>
          </a:p>
        </xdr:txBody>
      </xdr:sp>
      <xdr:sp macro="" textlink="">
        <xdr:nvSpPr>
          <xdr:cNvPr id="914" name="文字方塊 15">
            <a:extLst>
              <a:ext uri="{FF2B5EF4-FFF2-40B4-BE49-F238E27FC236}">
                <a16:creationId xmlns:a16="http://schemas.microsoft.com/office/drawing/2014/main" id="{00000000-0008-0000-0000-000092030000}"/>
              </a:ext>
            </a:extLst>
          </xdr:cNvPr>
          <xdr:cNvSpPr txBox="1"/>
        </xdr:nvSpPr>
        <xdr:spPr>
          <a:xfrm>
            <a:off x="5006846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kkkk3</a:t>
            </a:r>
          </a:p>
        </xdr:txBody>
      </xdr:sp>
      <xdr:sp macro="" textlink="">
        <xdr:nvSpPr>
          <xdr:cNvPr id="915" name="文字方塊 16">
            <a:extLst>
              <a:ext uri="{FF2B5EF4-FFF2-40B4-BE49-F238E27FC236}">
                <a16:creationId xmlns:a16="http://schemas.microsoft.com/office/drawing/2014/main" id="{00000000-0008-0000-0000-000093030000}"/>
              </a:ext>
            </a:extLst>
          </xdr:cNvPr>
          <xdr:cNvSpPr txBox="1"/>
        </xdr:nvSpPr>
        <xdr:spPr>
          <a:xfrm>
            <a:off x="3870813" y="1022403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llll1</a:t>
            </a:r>
          </a:p>
        </xdr:txBody>
      </xdr:sp>
      <xdr:sp macro="" textlink="">
        <xdr:nvSpPr>
          <xdr:cNvPr id="916" name="文字方塊 17">
            <a:extLst>
              <a:ext uri="{FF2B5EF4-FFF2-40B4-BE49-F238E27FC236}">
                <a16:creationId xmlns:a16="http://schemas.microsoft.com/office/drawing/2014/main" id="{00000000-0008-0000-0000-000094030000}"/>
              </a:ext>
            </a:extLst>
          </xdr:cNvPr>
          <xdr:cNvSpPr txBox="1"/>
        </xdr:nvSpPr>
        <xdr:spPr>
          <a:xfrm>
            <a:off x="3464565" y="1022403"/>
            <a:ext cx="33054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Llll3</a:t>
            </a:r>
          </a:p>
        </xdr:txBody>
      </xdr:sp>
      <xdr:sp macro="" textlink="">
        <xdr:nvSpPr>
          <xdr:cNvPr id="917" name="文字方塊 18">
            <a:extLst>
              <a:ext uri="{FF2B5EF4-FFF2-40B4-BE49-F238E27FC236}">
                <a16:creationId xmlns:a16="http://schemas.microsoft.com/office/drawing/2014/main" id="{00000000-0008-0000-0000-000095030000}"/>
              </a:ext>
            </a:extLst>
          </xdr:cNvPr>
          <xdr:cNvSpPr txBox="1"/>
        </xdr:nvSpPr>
        <xdr:spPr>
          <a:xfrm>
            <a:off x="4416500" y="1122430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mmmm1</a:t>
            </a:r>
          </a:p>
        </xdr:txBody>
      </xdr:sp>
      <xdr:sp macro="" textlink="">
        <xdr:nvSpPr>
          <xdr:cNvPr id="918" name="文字方塊 19">
            <a:extLst>
              <a:ext uri="{FF2B5EF4-FFF2-40B4-BE49-F238E27FC236}">
                <a16:creationId xmlns:a16="http://schemas.microsoft.com/office/drawing/2014/main" id="{00000000-0008-0000-0000-000096030000}"/>
              </a:ext>
            </a:extLst>
          </xdr:cNvPr>
          <xdr:cNvSpPr txBox="1"/>
        </xdr:nvSpPr>
        <xdr:spPr>
          <a:xfrm>
            <a:off x="3957007" y="1363767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mmmm2</a:t>
            </a:r>
          </a:p>
        </xdr:txBody>
      </xdr:sp>
      <xdr:sp macro="" textlink="">
        <xdr:nvSpPr>
          <xdr:cNvPr id="919" name="文字方塊 20">
            <a:extLst>
              <a:ext uri="{FF2B5EF4-FFF2-40B4-BE49-F238E27FC236}">
                <a16:creationId xmlns:a16="http://schemas.microsoft.com/office/drawing/2014/main" id="{00000000-0008-0000-0000-000097030000}"/>
              </a:ext>
            </a:extLst>
          </xdr:cNvPr>
          <xdr:cNvSpPr txBox="1"/>
        </xdr:nvSpPr>
        <xdr:spPr>
          <a:xfrm>
            <a:off x="3322525" y="1341832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mmmm3</a:t>
            </a:r>
          </a:p>
        </xdr:txBody>
      </xdr:sp>
      <xdr:sp macro="" textlink="">
        <xdr:nvSpPr>
          <xdr:cNvPr id="920" name="文字方塊 21">
            <a:extLst>
              <a:ext uri="{FF2B5EF4-FFF2-40B4-BE49-F238E27FC236}">
                <a16:creationId xmlns:a16="http://schemas.microsoft.com/office/drawing/2014/main" id="{00000000-0008-0000-0000-000098030000}"/>
              </a:ext>
            </a:extLst>
          </xdr:cNvPr>
          <xdr:cNvSpPr txBox="1"/>
        </xdr:nvSpPr>
        <xdr:spPr>
          <a:xfrm>
            <a:off x="3781033" y="822348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llll2</a:t>
            </a:r>
          </a:p>
        </xdr:txBody>
      </xdr:sp>
      <xdr:sp macro="" textlink="">
        <xdr:nvSpPr>
          <xdr:cNvPr id="921" name="文字方塊 23">
            <a:extLst>
              <a:ext uri="{FF2B5EF4-FFF2-40B4-BE49-F238E27FC236}">
                <a16:creationId xmlns:a16="http://schemas.microsoft.com/office/drawing/2014/main" id="{00000000-0008-0000-0000-000099030000}"/>
              </a:ext>
            </a:extLst>
          </xdr:cNvPr>
          <xdr:cNvSpPr txBox="1"/>
        </xdr:nvSpPr>
        <xdr:spPr>
          <a:xfrm>
            <a:off x="3987492" y="648056"/>
            <a:ext cx="37061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nnnn</a:t>
            </a:r>
          </a:p>
        </xdr:txBody>
      </xdr:sp>
      <xdr:sp macro="" textlink="">
        <xdr:nvSpPr>
          <xdr:cNvPr id="922" name="文字方塊 24">
            <a:extLst>
              <a:ext uri="{FF2B5EF4-FFF2-40B4-BE49-F238E27FC236}">
                <a16:creationId xmlns:a16="http://schemas.microsoft.com/office/drawing/2014/main" id="{00000000-0008-0000-0000-00009A030000}"/>
              </a:ext>
            </a:extLst>
          </xdr:cNvPr>
          <xdr:cNvSpPr txBox="1"/>
        </xdr:nvSpPr>
        <xdr:spPr>
          <a:xfrm>
            <a:off x="4640545" y="1263739"/>
            <a:ext cx="37702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oooo</a:t>
            </a:r>
          </a:p>
        </xdr:txBody>
      </xdr:sp>
      <xdr:sp macro="" textlink="">
        <xdr:nvSpPr>
          <xdr:cNvPr id="923" name="文字方塊 25">
            <a:extLst>
              <a:ext uri="{FF2B5EF4-FFF2-40B4-BE49-F238E27FC236}">
                <a16:creationId xmlns:a16="http://schemas.microsoft.com/office/drawing/2014/main" id="{00000000-0008-0000-0000-00009B030000}"/>
              </a:ext>
            </a:extLst>
          </xdr:cNvPr>
          <xdr:cNvSpPr txBox="1"/>
        </xdr:nvSpPr>
        <xdr:spPr>
          <a:xfrm>
            <a:off x="4475098" y="1389054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pppp1</a:t>
            </a:r>
          </a:p>
        </xdr:txBody>
      </xdr:sp>
      <xdr:sp macro="" textlink="">
        <xdr:nvSpPr>
          <xdr:cNvPr id="924" name="文字方塊 26">
            <a:extLst>
              <a:ext uri="{FF2B5EF4-FFF2-40B4-BE49-F238E27FC236}">
                <a16:creationId xmlns:a16="http://schemas.microsoft.com/office/drawing/2014/main" id="{00000000-0008-0000-0000-00009C030000}"/>
              </a:ext>
            </a:extLst>
          </xdr:cNvPr>
          <xdr:cNvSpPr txBox="1"/>
        </xdr:nvSpPr>
        <xdr:spPr>
          <a:xfrm>
            <a:off x="4887287" y="1316418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pppp2</a:t>
            </a:r>
          </a:p>
        </xdr:txBody>
      </xdr:sp>
      <xdr:pic>
        <xdr:nvPicPr>
          <xdr:cNvPr id="925" name="圖片 924">
            <a:extLst>
              <a:ext uri="{FF2B5EF4-FFF2-40B4-BE49-F238E27FC236}">
                <a16:creationId xmlns:a16="http://schemas.microsoft.com/office/drawing/2014/main" id="{00000000-0008-0000-0000-00009D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5794458" y="194064"/>
            <a:ext cx="3654341" cy="6543514"/>
          </a:xfrm>
          <a:prstGeom prst="rect">
            <a:avLst/>
          </a:prstGeom>
        </xdr:spPr>
      </xdr:pic>
      <xdr:sp macro="" textlink="">
        <xdr:nvSpPr>
          <xdr:cNvPr id="926" name="文字方塊 29">
            <a:extLst>
              <a:ext uri="{FF2B5EF4-FFF2-40B4-BE49-F238E27FC236}">
                <a16:creationId xmlns:a16="http://schemas.microsoft.com/office/drawing/2014/main" id="{00000000-0008-0000-0000-00009E030000}"/>
              </a:ext>
            </a:extLst>
          </xdr:cNvPr>
          <xdr:cNvSpPr txBox="1"/>
        </xdr:nvSpPr>
        <xdr:spPr>
          <a:xfrm>
            <a:off x="8074982" y="44466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qqqq1</a:t>
            </a:r>
          </a:p>
        </xdr:txBody>
      </xdr:sp>
      <xdr:sp macro="" textlink="">
        <xdr:nvSpPr>
          <xdr:cNvPr id="927" name="文字方塊 30">
            <a:extLst>
              <a:ext uri="{FF2B5EF4-FFF2-40B4-BE49-F238E27FC236}">
                <a16:creationId xmlns:a16="http://schemas.microsoft.com/office/drawing/2014/main" id="{00000000-0008-0000-0000-00009F030000}"/>
              </a:ext>
            </a:extLst>
          </xdr:cNvPr>
          <xdr:cNvSpPr txBox="1"/>
        </xdr:nvSpPr>
        <xdr:spPr>
          <a:xfrm>
            <a:off x="8287707" y="45990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qqqq2</a:t>
            </a:r>
          </a:p>
        </xdr:txBody>
      </xdr:sp>
      <xdr:sp macro="" textlink="">
        <xdr:nvSpPr>
          <xdr:cNvPr id="928" name="文字方塊 31">
            <a:extLst>
              <a:ext uri="{FF2B5EF4-FFF2-40B4-BE49-F238E27FC236}">
                <a16:creationId xmlns:a16="http://schemas.microsoft.com/office/drawing/2014/main" id="{00000000-0008-0000-0000-0000A0030000}"/>
              </a:ext>
            </a:extLst>
          </xdr:cNvPr>
          <xdr:cNvSpPr txBox="1"/>
        </xdr:nvSpPr>
        <xdr:spPr>
          <a:xfrm>
            <a:off x="7862257" y="4246637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rrrr</a:t>
            </a:r>
          </a:p>
        </xdr:txBody>
      </xdr:sp>
      <xdr:sp macro="" textlink="">
        <xdr:nvSpPr>
          <xdr:cNvPr id="929" name="文字方塊 32">
            <a:extLst>
              <a:ext uri="{FF2B5EF4-FFF2-40B4-BE49-F238E27FC236}">
                <a16:creationId xmlns:a16="http://schemas.microsoft.com/office/drawing/2014/main" id="{00000000-0008-0000-0000-0000A1030000}"/>
              </a:ext>
            </a:extLst>
          </xdr:cNvPr>
          <xdr:cNvSpPr txBox="1"/>
        </xdr:nvSpPr>
        <xdr:spPr>
          <a:xfrm>
            <a:off x="8282731" y="3976762"/>
            <a:ext cx="32573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ssss</a:t>
            </a:r>
          </a:p>
        </xdr:txBody>
      </xdr:sp>
      <xdr:pic>
        <xdr:nvPicPr>
          <xdr:cNvPr id="930" name="圖片 929">
            <a:extLst>
              <a:ext uri="{FF2B5EF4-FFF2-40B4-BE49-F238E27FC236}">
                <a16:creationId xmlns:a16="http://schemas.microsoft.com/office/drawing/2014/main" id="{00000000-0008-0000-0000-0000A2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3500202" y="402450"/>
            <a:ext cx="1272544" cy="304554"/>
          </a:xfrm>
          <a:prstGeom prst="rect">
            <a:avLst/>
          </a:prstGeom>
        </xdr:spPr>
      </xdr:pic>
      <xdr:sp macro="" textlink="">
        <xdr:nvSpPr>
          <xdr:cNvPr id="931" name="文字方塊 8">
            <a:extLst>
              <a:ext uri="{FF2B5EF4-FFF2-40B4-BE49-F238E27FC236}">
                <a16:creationId xmlns:a16="http://schemas.microsoft.com/office/drawing/2014/main" id="{00000000-0008-0000-0000-0000A3030000}"/>
              </a:ext>
            </a:extLst>
          </xdr:cNvPr>
          <xdr:cNvSpPr txBox="1"/>
        </xdr:nvSpPr>
        <xdr:spPr>
          <a:xfrm>
            <a:off x="3356420" y="373736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iiii1</a:t>
            </a:r>
          </a:p>
        </xdr:txBody>
      </xdr:sp>
      <xdr:sp macro="" textlink="">
        <xdr:nvSpPr>
          <xdr:cNvPr id="932" name="文字方塊 22">
            <a:extLst>
              <a:ext uri="{FF2B5EF4-FFF2-40B4-BE49-F238E27FC236}">
                <a16:creationId xmlns:a16="http://schemas.microsoft.com/office/drawing/2014/main" id="{00000000-0008-0000-0000-0000A4030000}"/>
              </a:ext>
            </a:extLst>
          </xdr:cNvPr>
          <xdr:cNvSpPr txBox="1"/>
        </xdr:nvSpPr>
        <xdr:spPr>
          <a:xfrm>
            <a:off x="362133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iiii2</a:t>
            </a:r>
          </a:p>
        </xdr:txBody>
      </xdr:sp>
      <xdr:sp macro="" textlink="">
        <xdr:nvSpPr>
          <xdr:cNvPr id="933" name="文字方塊 27">
            <a:extLst>
              <a:ext uri="{FF2B5EF4-FFF2-40B4-BE49-F238E27FC236}">
                <a16:creationId xmlns:a16="http://schemas.microsoft.com/office/drawing/2014/main" id="{00000000-0008-0000-0000-0000A5030000}"/>
              </a:ext>
            </a:extLst>
          </xdr:cNvPr>
          <xdr:cNvSpPr txBox="1"/>
        </xdr:nvSpPr>
        <xdr:spPr>
          <a:xfrm>
            <a:off x="379510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iiii3</a:t>
            </a:r>
          </a:p>
        </xdr:txBody>
      </xdr:sp>
      <xdr:sp macro="" textlink="">
        <xdr:nvSpPr>
          <xdr:cNvPr id="934" name="文字方塊 33">
            <a:extLst>
              <a:ext uri="{FF2B5EF4-FFF2-40B4-BE49-F238E27FC236}">
                <a16:creationId xmlns:a16="http://schemas.microsoft.com/office/drawing/2014/main" id="{00000000-0008-0000-0000-0000A6030000}"/>
              </a:ext>
            </a:extLst>
          </xdr:cNvPr>
          <xdr:cNvSpPr txBox="1"/>
        </xdr:nvSpPr>
        <xdr:spPr>
          <a:xfrm>
            <a:off x="4027266" y="30980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iiii4</a:t>
            </a:r>
          </a:p>
        </xdr:txBody>
      </xdr:sp>
    </xdr:grpSp>
    <xdr:clientData/>
  </xdr:twoCellAnchor>
  <xdr:twoCellAnchor>
    <xdr:from>
      <xdr:col>15</xdr:col>
      <xdr:colOff>333375</xdr:colOff>
      <xdr:row>397</xdr:row>
      <xdr:rowOff>47625</xdr:rowOff>
    </xdr:from>
    <xdr:to>
      <xdr:col>26</xdr:col>
      <xdr:colOff>496155</xdr:colOff>
      <xdr:row>431</xdr:row>
      <xdr:rowOff>86875</xdr:rowOff>
    </xdr:to>
    <xdr:grpSp>
      <xdr:nvGrpSpPr>
        <xdr:cNvPr id="935" name="群組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GrpSpPr/>
      </xdr:nvGrpSpPr>
      <xdr:grpSpPr>
        <a:xfrm>
          <a:off x="19244830" y="88571243"/>
          <a:ext cx="7173180" cy="7486068"/>
          <a:chOff x="1583421" y="65049"/>
          <a:chExt cx="7233188" cy="6899155"/>
        </a:xfrm>
      </xdr:grpSpPr>
      <xdr:pic>
        <xdr:nvPicPr>
          <xdr:cNvPr id="936" name="圖片 935">
            <a:extLst>
              <a:ext uri="{FF2B5EF4-FFF2-40B4-BE49-F238E27FC236}">
                <a16:creationId xmlns:a16="http://schemas.microsoft.com/office/drawing/2014/main" id="{00000000-0008-0000-0000-0000A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1583421" y="65049"/>
            <a:ext cx="4268737" cy="6727901"/>
          </a:xfrm>
          <a:prstGeom prst="rect">
            <a:avLst/>
          </a:prstGeom>
        </xdr:spPr>
      </xdr:pic>
      <xdr:sp macro="" textlink="">
        <xdr:nvSpPr>
          <xdr:cNvPr id="937" name="文字方塊 5">
            <a:extLst>
              <a:ext uri="{FF2B5EF4-FFF2-40B4-BE49-F238E27FC236}">
                <a16:creationId xmlns:a16="http://schemas.microsoft.com/office/drawing/2014/main" id="{00000000-0008-0000-0000-0000A9030000}"/>
              </a:ext>
            </a:extLst>
          </xdr:cNvPr>
          <xdr:cNvSpPr txBox="1"/>
        </xdr:nvSpPr>
        <xdr:spPr>
          <a:xfrm>
            <a:off x="1909697" y="623893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xxxx1</a:t>
            </a:r>
          </a:p>
        </xdr:txBody>
      </xdr:sp>
      <xdr:sp macro="" textlink="">
        <xdr:nvSpPr>
          <xdr:cNvPr id="938" name="文字方塊 6">
            <a:extLst>
              <a:ext uri="{FF2B5EF4-FFF2-40B4-BE49-F238E27FC236}">
                <a16:creationId xmlns:a16="http://schemas.microsoft.com/office/drawing/2014/main" id="{00000000-0008-0000-0000-0000AA030000}"/>
              </a:ext>
            </a:extLst>
          </xdr:cNvPr>
          <xdr:cNvSpPr txBox="1"/>
        </xdr:nvSpPr>
        <xdr:spPr>
          <a:xfrm>
            <a:off x="2453640" y="622204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xxxx2</a:t>
            </a:r>
          </a:p>
        </xdr:txBody>
      </xdr:sp>
      <xdr:cxnSp macro="">
        <xdr:nvCxnSpPr>
          <xdr:cNvPr id="939" name="直線接點 938">
            <a:extLst>
              <a:ext uri="{FF2B5EF4-FFF2-40B4-BE49-F238E27FC236}">
                <a16:creationId xmlns:a16="http://schemas.microsoft.com/office/drawing/2014/main" id="{00000000-0008-0000-0000-0000AB030000}"/>
              </a:ext>
            </a:extLst>
          </xdr:cNvPr>
          <xdr:cNvCxnSpPr>
            <a:cxnSpLocks/>
          </xdr:cNvCxnSpPr>
        </xdr:nvCxnSpPr>
        <xdr:spPr>
          <a:xfrm>
            <a:off x="2453640" y="6195060"/>
            <a:ext cx="0" cy="25402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0" name="文字方塊 11">
            <a:extLst>
              <a:ext uri="{FF2B5EF4-FFF2-40B4-BE49-F238E27FC236}">
                <a16:creationId xmlns:a16="http://schemas.microsoft.com/office/drawing/2014/main" id="{00000000-0008-0000-0000-0000AC030000}"/>
              </a:ext>
            </a:extLst>
          </xdr:cNvPr>
          <xdr:cNvSpPr txBox="1"/>
        </xdr:nvSpPr>
        <xdr:spPr>
          <a:xfrm>
            <a:off x="4632960" y="619570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xxxx3</a:t>
            </a:r>
          </a:p>
        </xdr:txBody>
      </xdr:sp>
      <xdr:sp macro="" textlink="">
        <xdr:nvSpPr>
          <xdr:cNvPr id="941" name="文字方塊 12">
            <a:extLst>
              <a:ext uri="{FF2B5EF4-FFF2-40B4-BE49-F238E27FC236}">
                <a16:creationId xmlns:a16="http://schemas.microsoft.com/office/drawing/2014/main" id="{00000000-0008-0000-0000-0000AD030000}"/>
              </a:ext>
            </a:extLst>
          </xdr:cNvPr>
          <xdr:cNvSpPr txBox="1"/>
        </xdr:nvSpPr>
        <xdr:spPr>
          <a:xfrm>
            <a:off x="5669276" y="523866"/>
            <a:ext cx="42672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xxxx4</a:t>
            </a:r>
          </a:p>
        </xdr:txBody>
      </xdr:sp>
      <xdr:sp macro="" textlink="">
        <xdr:nvSpPr>
          <xdr:cNvPr id="942" name="文字方塊 13">
            <a:extLst>
              <a:ext uri="{FF2B5EF4-FFF2-40B4-BE49-F238E27FC236}">
                <a16:creationId xmlns:a16="http://schemas.microsoft.com/office/drawing/2014/main" id="{00000000-0008-0000-0000-0000AE030000}"/>
              </a:ext>
            </a:extLst>
          </xdr:cNvPr>
          <xdr:cNvSpPr txBox="1"/>
        </xdr:nvSpPr>
        <xdr:spPr>
          <a:xfrm>
            <a:off x="2389757" y="2358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yyyy1</a:t>
            </a:r>
          </a:p>
        </xdr:txBody>
      </xdr:sp>
      <xdr:sp macro="" textlink="">
        <xdr:nvSpPr>
          <xdr:cNvPr id="943" name="文字方塊 14">
            <a:extLst>
              <a:ext uri="{FF2B5EF4-FFF2-40B4-BE49-F238E27FC236}">
                <a16:creationId xmlns:a16="http://schemas.microsoft.com/office/drawing/2014/main" id="{00000000-0008-0000-0000-0000AF030000}"/>
              </a:ext>
            </a:extLst>
          </xdr:cNvPr>
          <xdr:cNvSpPr txBox="1"/>
        </xdr:nvSpPr>
        <xdr:spPr>
          <a:xfrm>
            <a:off x="516343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yyyy4</a:t>
            </a:r>
          </a:p>
        </xdr:txBody>
      </xdr:sp>
      <xdr:sp macro="" textlink="">
        <xdr:nvSpPr>
          <xdr:cNvPr id="944" name="文字方塊 15">
            <a:extLst>
              <a:ext uri="{FF2B5EF4-FFF2-40B4-BE49-F238E27FC236}">
                <a16:creationId xmlns:a16="http://schemas.microsoft.com/office/drawing/2014/main" id="{00000000-0008-0000-0000-0000B0030000}"/>
              </a:ext>
            </a:extLst>
          </xdr:cNvPr>
          <xdr:cNvSpPr txBox="1"/>
        </xdr:nvSpPr>
        <xdr:spPr>
          <a:xfrm>
            <a:off x="5163437" y="6650325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yyyy3</a:t>
            </a:r>
          </a:p>
        </xdr:txBody>
      </xdr:sp>
      <xdr:sp macro="" textlink="">
        <xdr:nvSpPr>
          <xdr:cNvPr id="945" name="文字方塊 16">
            <a:extLst>
              <a:ext uri="{FF2B5EF4-FFF2-40B4-BE49-F238E27FC236}">
                <a16:creationId xmlns:a16="http://schemas.microsoft.com/office/drawing/2014/main" id="{00000000-0008-0000-0000-0000B1030000}"/>
              </a:ext>
            </a:extLst>
          </xdr:cNvPr>
          <xdr:cNvSpPr txBox="1"/>
        </xdr:nvSpPr>
        <xdr:spPr>
          <a:xfrm>
            <a:off x="2152670" y="5975424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yyyy2</a:t>
            </a:r>
          </a:p>
        </xdr:txBody>
      </xdr:sp>
      <xdr:cxnSp macro="">
        <xdr:nvCxnSpPr>
          <xdr:cNvPr id="946" name="直線接點 945">
            <a:extLst>
              <a:ext uri="{FF2B5EF4-FFF2-40B4-BE49-F238E27FC236}">
                <a16:creationId xmlns:a16="http://schemas.microsoft.com/office/drawing/2014/main" id="{00000000-0008-0000-0000-0000B2030000}"/>
              </a:ext>
            </a:extLst>
          </xdr:cNvPr>
          <xdr:cNvCxnSpPr>
            <a:cxnSpLocks/>
          </xdr:cNvCxnSpPr>
        </xdr:nvCxnSpPr>
        <xdr:spPr>
          <a:xfrm>
            <a:off x="2241550" y="6212252"/>
            <a:ext cx="21209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7" name="文字方塊 23">
            <a:extLst>
              <a:ext uri="{FF2B5EF4-FFF2-40B4-BE49-F238E27FC236}">
                <a16:creationId xmlns:a16="http://schemas.microsoft.com/office/drawing/2014/main" id="{00000000-0008-0000-0000-0000B3030000}"/>
              </a:ext>
            </a:extLst>
          </xdr:cNvPr>
          <xdr:cNvSpPr txBox="1"/>
        </xdr:nvSpPr>
        <xdr:spPr>
          <a:xfrm>
            <a:off x="451102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48" name="文字方塊 24">
            <a:extLst>
              <a:ext uri="{FF2B5EF4-FFF2-40B4-BE49-F238E27FC236}">
                <a16:creationId xmlns:a16="http://schemas.microsoft.com/office/drawing/2014/main" id="{00000000-0008-0000-0000-0000B4030000}"/>
              </a:ext>
            </a:extLst>
          </xdr:cNvPr>
          <xdr:cNvSpPr txBox="1"/>
        </xdr:nvSpPr>
        <xdr:spPr>
          <a:xfrm>
            <a:off x="482467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49" name="圖片 948">
            <a:extLst>
              <a:ext uri="{FF2B5EF4-FFF2-40B4-BE49-F238E27FC236}">
                <a16:creationId xmlns:a16="http://schemas.microsoft.com/office/drawing/2014/main" id="{00000000-0008-0000-0000-0000B5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6165808" y="546340"/>
            <a:ext cx="1756562" cy="1226926"/>
          </a:xfrm>
          <a:prstGeom prst="rect">
            <a:avLst/>
          </a:prstGeom>
        </xdr:spPr>
      </xdr:pic>
      <xdr:sp macro="" textlink="">
        <xdr:nvSpPr>
          <xdr:cNvPr id="950" name="文字方塊 27">
            <a:extLst>
              <a:ext uri="{FF2B5EF4-FFF2-40B4-BE49-F238E27FC236}">
                <a16:creationId xmlns:a16="http://schemas.microsoft.com/office/drawing/2014/main" id="{00000000-0008-0000-0000-0000B6030000}"/>
              </a:ext>
            </a:extLst>
          </xdr:cNvPr>
          <xdr:cNvSpPr txBox="1"/>
        </xdr:nvSpPr>
        <xdr:spPr>
          <a:xfrm>
            <a:off x="620512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51" name="文字方塊 28">
            <a:extLst>
              <a:ext uri="{FF2B5EF4-FFF2-40B4-BE49-F238E27FC236}">
                <a16:creationId xmlns:a16="http://schemas.microsoft.com/office/drawing/2014/main" id="{00000000-0008-0000-0000-0000B7030000}"/>
              </a:ext>
            </a:extLst>
          </xdr:cNvPr>
          <xdr:cNvSpPr txBox="1"/>
        </xdr:nvSpPr>
        <xdr:spPr>
          <a:xfrm>
            <a:off x="651877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52" name="圖片 951">
            <a:extLst>
              <a:ext uri="{FF2B5EF4-FFF2-40B4-BE49-F238E27FC236}">
                <a16:creationId xmlns:a16="http://schemas.microsoft.com/office/drawing/2014/main" id="{00000000-0008-0000-0000-0000B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5669276" y="4986643"/>
            <a:ext cx="3147333" cy="1977561"/>
          </a:xfrm>
          <a:prstGeom prst="rect">
            <a:avLst/>
          </a:prstGeom>
        </xdr:spPr>
      </xdr:pic>
      <xdr:sp macro="" textlink="">
        <xdr:nvSpPr>
          <xdr:cNvPr id="953" name="文字方塊 33">
            <a:extLst>
              <a:ext uri="{FF2B5EF4-FFF2-40B4-BE49-F238E27FC236}">
                <a16:creationId xmlns:a16="http://schemas.microsoft.com/office/drawing/2014/main" id="{00000000-0008-0000-0000-0000B9030000}"/>
              </a:ext>
            </a:extLst>
          </xdr:cNvPr>
          <xdr:cNvSpPr txBox="1"/>
        </xdr:nvSpPr>
        <xdr:spPr>
          <a:xfrm>
            <a:off x="7535280" y="6621440"/>
            <a:ext cx="47610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aaaaa1</a:t>
            </a:r>
          </a:p>
        </xdr:txBody>
      </xdr:sp>
      <xdr:sp macro="" textlink="">
        <xdr:nvSpPr>
          <xdr:cNvPr id="954" name="文字方塊 34">
            <a:extLst>
              <a:ext uri="{FF2B5EF4-FFF2-40B4-BE49-F238E27FC236}">
                <a16:creationId xmlns:a16="http://schemas.microsoft.com/office/drawing/2014/main" id="{00000000-0008-0000-0000-0000BA030000}"/>
              </a:ext>
            </a:extLst>
          </xdr:cNvPr>
          <xdr:cNvSpPr txBox="1"/>
        </xdr:nvSpPr>
        <xdr:spPr>
          <a:xfrm>
            <a:off x="7998570" y="6625530"/>
            <a:ext cx="5434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aaaaa2</a:t>
            </a:r>
          </a:p>
        </xdr:txBody>
      </xdr:sp>
    </xdr:grpSp>
    <xdr:clientData/>
  </xdr:twoCellAnchor>
  <xdr:twoCellAnchor editAs="oneCell">
    <xdr:from>
      <xdr:col>1</xdr:col>
      <xdr:colOff>96982</xdr:colOff>
      <xdr:row>643</xdr:row>
      <xdr:rowOff>48489</xdr:rowOff>
    </xdr:from>
    <xdr:to>
      <xdr:col>12</xdr:col>
      <xdr:colOff>342771</xdr:colOff>
      <xdr:row>652</xdr:row>
      <xdr:rowOff>145472</xdr:rowOff>
    </xdr:to>
    <xdr:pic>
      <xdr:nvPicPr>
        <xdr:cNvPr id="955" name="圖片 954">
          <a:extLst>
            <a:ext uri="{FF2B5EF4-FFF2-40B4-BE49-F238E27FC236}">
              <a16:creationId xmlns:a16="http://schemas.microsoft.com/office/drawing/2014/main" id="{5F004634-733C-1EA8-F426-F90334746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36418" y="144433634"/>
          <a:ext cx="12832644" cy="2154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5A2C-B2F2-4964-A299-4B7F5BE96B33}">
  <dimension ref="B1:AK642"/>
  <sheetViews>
    <sheetView topLeftCell="A622" zoomScale="55" zoomScaleNormal="55" workbookViewId="0">
      <selection activeCell="J656" sqref="J656"/>
    </sheetView>
  </sheetViews>
  <sheetFormatPr defaultRowHeight="18" x14ac:dyDescent="0.6"/>
  <cols>
    <col min="1" max="1" width="4.68359375" style="48" customWidth="1"/>
    <col min="2" max="2" width="48.1015625" style="61" customWidth="1"/>
    <col min="3" max="3" width="50.3125" style="88" customWidth="1"/>
    <col min="4" max="11" width="8.3125" style="48" customWidth="1"/>
    <col min="12" max="12" width="8.83984375" style="48"/>
    <col min="13" max="13" width="63.734375" style="48" customWidth="1"/>
    <col min="14" max="14" width="10.1015625" style="48" bestFit="1" customWidth="1"/>
    <col min="15" max="16384" width="8.83984375" style="48"/>
  </cols>
  <sheetData>
    <row r="1" spans="2:13" ht="18.3" thickBot="1" x14ac:dyDescent="0.65">
      <c r="B1" s="47"/>
      <c r="C1" s="43"/>
    </row>
    <row r="2" spans="2:13" x14ac:dyDescent="0.6">
      <c r="B2" s="40"/>
      <c r="C2" s="165" t="s">
        <v>11</v>
      </c>
      <c r="D2" s="155"/>
      <c r="E2" s="155"/>
      <c r="F2" s="155"/>
      <c r="G2" s="155"/>
      <c r="H2" s="155"/>
      <c r="I2" s="155"/>
      <c r="J2" s="155"/>
      <c r="K2" s="155"/>
      <c r="L2" s="155"/>
      <c r="M2" s="166"/>
    </row>
    <row r="3" spans="2:13" x14ac:dyDescent="0.6">
      <c r="B3" s="38"/>
      <c r="C3" s="11" t="s">
        <v>415</v>
      </c>
      <c r="D3" s="128" t="s">
        <v>5</v>
      </c>
      <c r="E3" s="129"/>
      <c r="F3" s="129"/>
      <c r="G3" s="129"/>
      <c r="H3" s="129"/>
      <c r="I3" s="129"/>
      <c r="J3" s="129"/>
      <c r="K3" s="129"/>
      <c r="L3" s="129"/>
      <c r="M3" s="130"/>
    </row>
    <row r="4" spans="2:13" x14ac:dyDescent="0.6">
      <c r="B4" s="38"/>
      <c r="C4" s="134" t="s">
        <v>416</v>
      </c>
      <c r="D4" s="135"/>
      <c r="E4" s="135"/>
      <c r="F4" s="135"/>
      <c r="G4" s="135"/>
      <c r="H4" s="135"/>
      <c r="I4" s="135"/>
      <c r="J4" s="135"/>
      <c r="K4" s="135"/>
      <c r="L4" s="135"/>
      <c r="M4" s="136"/>
    </row>
    <row r="5" spans="2:13" ht="18" customHeight="1" x14ac:dyDescent="0.6">
      <c r="B5" s="38"/>
      <c r="C5" s="11" t="s">
        <v>485</v>
      </c>
      <c r="D5" s="119"/>
      <c r="E5" s="120"/>
      <c r="F5" s="120"/>
      <c r="G5" s="120"/>
      <c r="H5" s="120"/>
      <c r="I5" s="120"/>
      <c r="J5" s="120"/>
      <c r="K5" s="120"/>
      <c r="L5" s="120"/>
      <c r="M5" s="121"/>
    </row>
    <row r="6" spans="2:13" ht="18" customHeight="1" x14ac:dyDescent="0.6">
      <c r="B6" s="38"/>
      <c r="C6" s="11" t="s">
        <v>486</v>
      </c>
      <c r="D6" s="122"/>
      <c r="E6" s="123"/>
      <c r="F6" s="123"/>
      <c r="G6" s="123"/>
      <c r="H6" s="123"/>
      <c r="I6" s="123"/>
      <c r="J6" s="123"/>
      <c r="K6" s="123"/>
      <c r="L6" s="123"/>
      <c r="M6" s="124"/>
    </row>
    <row r="7" spans="2:13" ht="18" customHeight="1" x14ac:dyDescent="0.6">
      <c r="B7" s="38"/>
      <c r="C7" s="11" t="s">
        <v>487</v>
      </c>
      <c r="D7" s="122"/>
      <c r="E7" s="123"/>
      <c r="F7" s="123"/>
      <c r="G7" s="123"/>
      <c r="H7" s="123"/>
      <c r="I7" s="123"/>
      <c r="J7" s="123"/>
      <c r="K7" s="123"/>
      <c r="L7" s="123"/>
      <c r="M7" s="124"/>
    </row>
    <row r="8" spans="2:13" ht="18" customHeight="1" x14ac:dyDescent="0.6">
      <c r="B8" s="38"/>
      <c r="C8" s="11" t="s">
        <v>488</v>
      </c>
      <c r="D8" s="122"/>
      <c r="E8" s="123"/>
      <c r="F8" s="123"/>
      <c r="G8" s="123"/>
      <c r="H8" s="123"/>
      <c r="I8" s="123"/>
      <c r="J8" s="123"/>
      <c r="K8" s="123"/>
      <c r="L8" s="123"/>
      <c r="M8" s="124"/>
    </row>
    <row r="9" spans="2:13" ht="18" customHeight="1" x14ac:dyDescent="0.6">
      <c r="B9" s="38"/>
      <c r="C9" s="11" t="s">
        <v>489</v>
      </c>
      <c r="D9" s="125"/>
      <c r="E9" s="126"/>
      <c r="F9" s="126"/>
      <c r="G9" s="126"/>
      <c r="H9" s="126"/>
      <c r="I9" s="126"/>
      <c r="J9" s="126"/>
      <c r="K9" s="126"/>
      <c r="L9" s="126"/>
      <c r="M9" s="127"/>
    </row>
    <row r="10" spans="2:13" x14ac:dyDescent="0.6">
      <c r="B10" s="38"/>
      <c r="C10" s="131" t="s">
        <v>417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3"/>
    </row>
    <row r="11" spans="2:13" x14ac:dyDescent="0.6">
      <c r="B11" s="38"/>
      <c r="C11" s="11" t="s">
        <v>0</v>
      </c>
      <c r="D11" s="137" t="s">
        <v>5</v>
      </c>
      <c r="E11" s="138"/>
      <c r="F11" s="138"/>
      <c r="G11" s="138"/>
      <c r="H11" s="138"/>
      <c r="I11" s="138"/>
      <c r="J11" s="138"/>
      <c r="K11" s="138"/>
      <c r="L11" s="139"/>
      <c r="M11" s="11" t="s">
        <v>406</v>
      </c>
    </row>
    <row r="12" spans="2:13" x14ac:dyDescent="0.6">
      <c r="B12" s="38"/>
      <c r="C12" s="51" t="s">
        <v>4</v>
      </c>
      <c r="D12" s="11">
        <v>25</v>
      </c>
      <c r="E12" s="11">
        <v>35</v>
      </c>
      <c r="F12" s="11">
        <v>45</v>
      </c>
      <c r="G12" s="11">
        <v>60</v>
      </c>
      <c r="H12" s="11">
        <v>80</v>
      </c>
      <c r="I12" s="11">
        <v>110</v>
      </c>
      <c r="J12" s="11">
        <v>160</v>
      </c>
      <c r="K12" s="11">
        <v>200</v>
      </c>
      <c r="L12" s="11">
        <v>250</v>
      </c>
      <c r="M12" s="11" t="s">
        <v>418</v>
      </c>
    </row>
    <row r="13" spans="2:13" x14ac:dyDescent="0.6">
      <c r="B13" s="38"/>
      <c r="C13" s="52" t="s">
        <v>419</v>
      </c>
      <c r="D13" s="11">
        <v>2011</v>
      </c>
      <c r="E13" s="11">
        <v>2128</v>
      </c>
      <c r="F13" s="11">
        <v>2231</v>
      </c>
      <c r="G13" s="11">
        <v>2483</v>
      </c>
      <c r="H13" s="11">
        <v>2693</v>
      </c>
      <c r="I13" s="11">
        <v>2910</v>
      </c>
      <c r="J13" s="11">
        <v>3191</v>
      </c>
      <c r="K13" s="11">
        <v>3622</v>
      </c>
      <c r="L13" s="11">
        <v>3897</v>
      </c>
      <c r="M13" s="11" t="s">
        <v>420</v>
      </c>
    </row>
    <row r="14" spans="2:13" x14ac:dyDescent="0.6">
      <c r="B14" s="38"/>
      <c r="C14" s="52" t="s">
        <v>421</v>
      </c>
      <c r="D14" s="11">
        <v>1059</v>
      </c>
      <c r="E14" s="11">
        <v>1126</v>
      </c>
      <c r="F14" s="11">
        <v>1210</v>
      </c>
      <c r="G14" s="11">
        <v>1315</v>
      </c>
      <c r="H14" s="11">
        <v>1480</v>
      </c>
      <c r="I14" s="11">
        <v>1680</v>
      </c>
      <c r="J14" s="11">
        <v>1985</v>
      </c>
      <c r="K14" s="11">
        <v>2113</v>
      </c>
      <c r="L14" s="11">
        <v>2400</v>
      </c>
      <c r="M14" s="11"/>
    </row>
    <row r="15" spans="2:13" x14ac:dyDescent="0.6">
      <c r="B15" s="38"/>
      <c r="C15" s="11" t="s">
        <v>422</v>
      </c>
      <c r="D15" s="11">
        <v>460</v>
      </c>
      <c r="E15" s="11">
        <v>485</v>
      </c>
      <c r="F15" s="11">
        <v>530</v>
      </c>
      <c r="G15" s="11">
        <v>600</v>
      </c>
      <c r="H15" s="11">
        <v>665</v>
      </c>
      <c r="I15" s="11">
        <v>770</v>
      </c>
      <c r="J15" s="11">
        <v>860</v>
      </c>
      <c r="K15" s="11">
        <v>1000</v>
      </c>
      <c r="L15" s="11">
        <v>1150</v>
      </c>
      <c r="M15" s="11"/>
    </row>
    <row r="16" spans="2:13" x14ac:dyDescent="0.6">
      <c r="B16" s="38"/>
      <c r="C16" s="52" t="s">
        <v>423</v>
      </c>
      <c r="D16" s="11">
        <v>440</v>
      </c>
      <c r="E16" s="11">
        <v>488</v>
      </c>
      <c r="F16" s="11">
        <v>540</v>
      </c>
      <c r="G16" s="11">
        <v>602</v>
      </c>
      <c r="H16" s="11">
        <v>685</v>
      </c>
      <c r="I16" s="11">
        <v>750</v>
      </c>
      <c r="J16" s="11">
        <v>829</v>
      </c>
      <c r="K16" s="11">
        <v>922</v>
      </c>
      <c r="L16" s="11">
        <v>957</v>
      </c>
      <c r="M16" s="11" t="s">
        <v>424</v>
      </c>
    </row>
    <row r="17" spans="2:37" x14ac:dyDescent="0.6">
      <c r="B17" s="38"/>
      <c r="C17" s="53" t="s">
        <v>425</v>
      </c>
      <c r="D17" s="11">
        <v>696</v>
      </c>
      <c r="E17" s="11">
        <v>675</v>
      </c>
      <c r="F17" s="11">
        <v>656</v>
      </c>
      <c r="G17" s="11">
        <v>741</v>
      </c>
      <c r="H17" s="11">
        <v>733</v>
      </c>
      <c r="I17" s="11">
        <v>710</v>
      </c>
      <c r="J17" s="11">
        <v>702</v>
      </c>
      <c r="K17" s="11">
        <v>780</v>
      </c>
      <c r="L17" s="11">
        <v>780</v>
      </c>
      <c r="M17" s="11" t="s">
        <v>426</v>
      </c>
    </row>
    <row r="18" spans="2:37" x14ac:dyDescent="0.6">
      <c r="B18" s="38"/>
      <c r="C18" s="11" t="s">
        <v>427</v>
      </c>
      <c r="D18" s="11">
        <v>1056</v>
      </c>
      <c r="E18" s="11">
        <v>1136</v>
      </c>
      <c r="F18" s="11">
        <v>1216</v>
      </c>
      <c r="G18" s="11">
        <v>1335</v>
      </c>
      <c r="H18" s="11">
        <v>1470</v>
      </c>
      <c r="I18" s="11">
        <v>1680</v>
      </c>
      <c r="J18" s="11">
        <v>2000</v>
      </c>
      <c r="K18" s="11">
        <v>2130</v>
      </c>
      <c r="L18" s="11">
        <v>2381</v>
      </c>
      <c r="M18" s="11"/>
    </row>
    <row r="19" spans="2:37" x14ac:dyDescent="0.6">
      <c r="B19" s="38"/>
      <c r="C19" s="5" t="s">
        <v>428</v>
      </c>
      <c r="D19" s="11">
        <v>190</v>
      </c>
      <c r="E19" s="11">
        <v>205</v>
      </c>
      <c r="F19" s="11">
        <v>225</v>
      </c>
      <c r="G19" s="11">
        <v>238</v>
      </c>
      <c r="H19" s="11">
        <v>260</v>
      </c>
      <c r="I19" s="11">
        <v>330</v>
      </c>
      <c r="J19" s="11">
        <v>390</v>
      </c>
      <c r="K19" s="11">
        <v>421</v>
      </c>
      <c r="L19" s="11">
        <v>476</v>
      </c>
      <c r="M19" s="11"/>
    </row>
    <row r="20" spans="2:37" x14ac:dyDescent="0.6">
      <c r="B20" s="38"/>
      <c r="C20" s="5" t="s">
        <v>429</v>
      </c>
      <c r="D20" s="11">
        <v>38</v>
      </c>
      <c r="E20" s="11">
        <v>42</v>
      </c>
      <c r="F20" s="11">
        <v>45</v>
      </c>
      <c r="G20" s="11">
        <v>42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/>
    </row>
    <row r="21" spans="2:37" x14ac:dyDescent="0.6">
      <c r="B21" s="38"/>
      <c r="C21" s="53" t="s">
        <v>430</v>
      </c>
      <c r="D21" s="11">
        <v>313</v>
      </c>
      <c r="E21" s="11">
        <v>355</v>
      </c>
      <c r="F21" s="11">
        <v>395</v>
      </c>
      <c r="G21" s="11">
        <v>435</v>
      </c>
      <c r="H21" s="11">
        <v>530</v>
      </c>
      <c r="I21" s="11">
        <v>610</v>
      </c>
      <c r="J21" s="11">
        <v>670</v>
      </c>
      <c r="K21" s="11">
        <v>734</v>
      </c>
      <c r="L21" s="11">
        <v>825</v>
      </c>
      <c r="M21" s="11" t="s">
        <v>476</v>
      </c>
    </row>
    <row r="22" spans="2:37" x14ac:dyDescent="0.6">
      <c r="B22" s="38"/>
      <c r="C22" s="5" t="s">
        <v>431</v>
      </c>
      <c r="D22" s="11">
        <v>45</v>
      </c>
      <c r="E22" s="11">
        <v>35</v>
      </c>
      <c r="F22" s="11">
        <v>30</v>
      </c>
      <c r="G22" s="11">
        <v>0</v>
      </c>
      <c r="H22" s="11">
        <v>35</v>
      </c>
      <c r="I22" s="11">
        <v>0</v>
      </c>
      <c r="J22" s="11">
        <v>0</v>
      </c>
      <c r="K22" s="11">
        <v>0</v>
      </c>
      <c r="L22" s="11">
        <v>0</v>
      </c>
      <c r="M22" s="11"/>
    </row>
    <row r="23" spans="2:37" ht="18.3" thickBot="1" x14ac:dyDescent="0.65">
      <c r="B23" s="54"/>
      <c r="C23" s="10" t="s">
        <v>432</v>
      </c>
      <c r="D23" s="15">
        <v>9</v>
      </c>
      <c r="E23" s="15">
        <v>20</v>
      </c>
      <c r="F23" s="15">
        <v>0</v>
      </c>
      <c r="G23" s="15">
        <v>0</v>
      </c>
      <c r="H23" s="15">
        <v>19</v>
      </c>
      <c r="I23" s="15">
        <v>23</v>
      </c>
      <c r="J23" s="15">
        <v>0</v>
      </c>
      <c r="K23" s="15">
        <v>25</v>
      </c>
      <c r="L23" s="15">
        <v>0</v>
      </c>
      <c r="M23" s="15"/>
    </row>
    <row r="24" spans="2:37" x14ac:dyDescent="0.6">
      <c r="B24" s="140" t="s">
        <v>651</v>
      </c>
      <c r="C24" s="55" t="s">
        <v>433</v>
      </c>
      <c r="D24" s="41">
        <v>35</v>
      </c>
      <c r="E24" s="41">
        <v>35</v>
      </c>
      <c r="F24" s="41">
        <v>35</v>
      </c>
      <c r="G24" s="41">
        <v>35</v>
      </c>
      <c r="H24" s="41">
        <v>50</v>
      </c>
      <c r="I24" s="41">
        <v>50</v>
      </c>
      <c r="J24" s="41">
        <v>50</v>
      </c>
      <c r="K24" s="41">
        <v>50</v>
      </c>
      <c r="L24" s="41">
        <v>50</v>
      </c>
      <c r="M24" s="42"/>
    </row>
    <row r="25" spans="2:37" ht="18.3" x14ac:dyDescent="0.6">
      <c r="B25" s="141"/>
      <c r="C25" s="5" t="s">
        <v>434</v>
      </c>
      <c r="D25" s="11">
        <v>10</v>
      </c>
      <c r="E25" s="11">
        <v>10</v>
      </c>
      <c r="F25" s="11">
        <v>10</v>
      </c>
      <c r="G25" s="11">
        <v>10</v>
      </c>
      <c r="H25" s="11">
        <v>10</v>
      </c>
      <c r="I25" s="11">
        <v>10</v>
      </c>
      <c r="J25" s="11">
        <v>10</v>
      </c>
      <c r="K25" s="11">
        <v>10</v>
      </c>
      <c r="L25" s="11">
        <v>10</v>
      </c>
      <c r="M25" s="21"/>
      <c r="AK25" s="56"/>
    </row>
    <row r="26" spans="2:37" x14ac:dyDescent="0.6">
      <c r="B26" s="141"/>
      <c r="C26" s="5" t="s">
        <v>435</v>
      </c>
      <c r="D26" s="11">
        <v>35</v>
      </c>
      <c r="E26" s="11">
        <v>35</v>
      </c>
      <c r="F26" s="11">
        <v>35</v>
      </c>
      <c r="G26" s="11">
        <v>35</v>
      </c>
      <c r="H26" s="11">
        <v>50</v>
      </c>
      <c r="I26" s="11">
        <v>50</v>
      </c>
      <c r="J26" s="11">
        <v>50</v>
      </c>
      <c r="K26" s="11">
        <v>50</v>
      </c>
      <c r="L26" s="11">
        <v>50</v>
      </c>
      <c r="M26" s="21"/>
    </row>
    <row r="27" spans="2:37" ht="18.3" thickBot="1" x14ac:dyDescent="0.65">
      <c r="B27" s="142"/>
      <c r="C27" s="57" t="s">
        <v>436</v>
      </c>
      <c r="D27" s="18">
        <v>25</v>
      </c>
      <c r="E27" s="18">
        <v>25</v>
      </c>
      <c r="F27" s="18">
        <v>25</v>
      </c>
      <c r="G27" s="18">
        <v>25</v>
      </c>
      <c r="H27" s="18">
        <v>40</v>
      </c>
      <c r="I27" s="18">
        <v>40</v>
      </c>
      <c r="J27" s="18">
        <v>40</v>
      </c>
      <c r="K27" s="18">
        <v>40</v>
      </c>
      <c r="L27" s="18">
        <v>40</v>
      </c>
      <c r="M27" s="46"/>
    </row>
    <row r="28" spans="2:37" x14ac:dyDescent="0.6">
      <c r="B28" s="58"/>
      <c r="C28" s="6" t="s">
        <v>437</v>
      </c>
      <c r="D28" s="20">
        <v>0</v>
      </c>
      <c r="E28" s="20">
        <v>0</v>
      </c>
      <c r="F28" s="20">
        <v>0</v>
      </c>
      <c r="G28" s="20">
        <v>40</v>
      </c>
      <c r="H28" s="20">
        <v>0</v>
      </c>
      <c r="I28" s="20">
        <v>35</v>
      </c>
      <c r="J28" s="20">
        <v>35</v>
      </c>
      <c r="K28" s="20">
        <v>35</v>
      </c>
      <c r="L28" s="20">
        <v>35</v>
      </c>
      <c r="M28" s="20"/>
    </row>
    <row r="29" spans="2:37" x14ac:dyDescent="0.6">
      <c r="B29" s="38" t="s">
        <v>6</v>
      </c>
      <c r="C29" s="5" t="s">
        <v>438</v>
      </c>
      <c r="D29" s="11">
        <v>0</v>
      </c>
      <c r="E29" s="11">
        <v>0</v>
      </c>
      <c r="F29" s="11">
        <v>0</v>
      </c>
      <c r="G29" s="11">
        <v>14</v>
      </c>
      <c r="H29" s="11">
        <v>0</v>
      </c>
      <c r="I29" s="11">
        <v>20</v>
      </c>
      <c r="J29" s="11">
        <v>23</v>
      </c>
      <c r="K29" s="11">
        <v>25</v>
      </c>
      <c r="L29" s="11">
        <v>18</v>
      </c>
      <c r="M29" s="11"/>
    </row>
    <row r="30" spans="2:37" x14ac:dyDescent="0.6">
      <c r="B30" s="38"/>
      <c r="C30" s="5" t="s">
        <v>439</v>
      </c>
      <c r="D30" s="11">
        <v>0</v>
      </c>
      <c r="E30" s="11">
        <v>0</v>
      </c>
      <c r="F30" s="11">
        <v>0</v>
      </c>
      <c r="G30" s="11">
        <v>3</v>
      </c>
      <c r="H30" s="11">
        <v>0</v>
      </c>
      <c r="I30" s="11">
        <v>3</v>
      </c>
      <c r="J30" s="11">
        <v>0</v>
      </c>
      <c r="K30" s="11">
        <v>3</v>
      </c>
      <c r="L30" s="11">
        <v>3</v>
      </c>
      <c r="M30" s="11"/>
    </row>
    <row r="31" spans="2:37" x14ac:dyDescent="0.6">
      <c r="B31" s="38"/>
      <c r="C31" s="5" t="s">
        <v>440</v>
      </c>
      <c r="D31" s="11">
        <v>0</v>
      </c>
      <c r="E31" s="11">
        <v>0</v>
      </c>
      <c r="F31" s="11">
        <v>0</v>
      </c>
      <c r="G31" s="11">
        <v>40</v>
      </c>
      <c r="H31" s="11">
        <v>0</v>
      </c>
      <c r="I31" s="11">
        <v>35</v>
      </c>
      <c r="J31" s="11">
        <v>35</v>
      </c>
      <c r="K31" s="11">
        <v>35</v>
      </c>
      <c r="L31" s="11">
        <v>35</v>
      </c>
      <c r="M31" s="11"/>
    </row>
    <row r="32" spans="2:37" x14ac:dyDescent="0.6">
      <c r="B32" s="38"/>
      <c r="C32" s="5" t="s">
        <v>441</v>
      </c>
      <c r="D32" s="11">
        <v>0</v>
      </c>
      <c r="E32" s="11">
        <v>0</v>
      </c>
      <c r="F32" s="11">
        <v>0</v>
      </c>
      <c r="G32" s="11">
        <v>14</v>
      </c>
      <c r="H32" s="11">
        <v>0</v>
      </c>
      <c r="I32" s="11">
        <v>25</v>
      </c>
      <c r="J32" s="11">
        <v>28</v>
      </c>
      <c r="K32" s="11">
        <v>30</v>
      </c>
      <c r="L32" s="11">
        <v>33</v>
      </c>
      <c r="M32" s="11"/>
    </row>
    <row r="33" spans="2:13" x14ac:dyDescent="0.6">
      <c r="B33" s="38"/>
      <c r="C33" s="5" t="s">
        <v>442</v>
      </c>
      <c r="D33" s="11">
        <v>0</v>
      </c>
      <c r="E33" s="11">
        <v>0</v>
      </c>
      <c r="F33" s="11">
        <v>0</v>
      </c>
      <c r="G33" s="11">
        <v>40</v>
      </c>
      <c r="H33" s="11">
        <v>0</v>
      </c>
      <c r="I33" s="11">
        <v>35</v>
      </c>
      <c r="J33" s="11">
        <v>35</v>
      </c>
      <c r="K33" s="11">
        <v>35</v>
      </c>
      <c r="L33" s="11">
        <v>35</v>
      </c>
      <c r="M33" s="11"/>
    </row>
    <row r="34" spans="2:13" x14ac:dyDescent="0.6">
      <c r="B34" s="38"/>
      <c r="C34" s="5" t="s">
        <v>443</v>
      </c>
      <c r="D34" s="11">
        <v>0</v>
      </c>
      <c r="E34" s="11">
        <v>0</v>
      </c>
      <c r="F34" s="11">
        <v>0</v>
      </c>
      <c r="G34" s="11">
        <v>14</v>
      </c>
      <c r="H34" s="11">
        <v>0</v>
      </c>
      <c r="I34" s="11">
        <v>25</v>
      </c>
      <c r="J34" s="11">
        <v>28</v>
      </c>
      <c r="K34" s="11">
        <v>30</v>
      </c>
      <c r="L34" s="11">
        <v>33</v>
      </c>
      <c r="M34" s="11"/>
    </row>
    <row r="35" spans="2:13" x14ac:dyDescent="0.6">
      <c r="B35" s="38"/>
      <c r="C35" s="5" t="s">
        <v>444</v>
      </c>
      <c r="D35" s="11">
        <v>45</v>
      </c>
      <c r="E35" s="11">
        <v>40</v>
      </c>
      <c r="F35" s="11">
        <v>0</v>
      </c>
      <c r="G35" s="11">
        <v>0</v>
      </c>
      <c r="H35" s="11">
        <v>35</v>
      </c>
      <c r="I35" s="11">
        <v>0</v>
      </c>
      <c r="J35" s="11">
        <v>0</v>
      </c>
      <c r="K35" s="11">
        <v>0</v>
      </c>
      <c r="L35" s="11">
        <v>0</v>
      </c>
      <c r="M35" s="11"/>
    </row>
    <row r="36" spans="2:13" x14ac:dyDescent="0.6">
      <c r="B36" s="38"/>
      <c r="C36" s="5" t="s">
        <v>445</v>
      </c>
      <c r="D36" s="11">
        <v>10</v>
      </c>
      <c r="E36" s="11">
        <v>12</v>
      </c>
      <c r="F36" s="11">
        <v>14</v>
      </c>
      <c r="G36" s="11">
        <v>0</v>
      </c>
      <c r="H36" s="11">
        <v>22</v>
      </c>
      <c r="I36" s="11">
        <v>0</v>
      </c>
      <c r="J36" s="11">
        <v>0</v>
      </c>
      <c r="K36" s="11">
        <v>0</v>
      </c>
      <c r="L36" s="11">
        <v>0</v>
      </c>
      <c r="M36" s="11"/>
    </row>
    <row r="37" spans="2:13" x14ac:dyDescent="0.6">
      <c r="B37" s="38"/>
      <c r="C37" s="5" t="s">
        <v>446</v>
      </c>
      <c r="D37" s="11">
        <v>45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/>
    </row>
    <row r="38" spans="2:13" x14ac:dyDescent="0.6">
      <c r="B38" s="38"/>
      <c r="C38" s="5" t="s">
        <v>447</v>
      </c>
      <c r="D38" s="11">
        <v>6</v>
      </c>
      <c r="E38" s="11">
        <v>0</v>
      </c>
      <c r="F38" s="11">
        <v>8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/>
    </row>
    <row r="39" spans="2:13" x14ac:dyDescent="0.6">
      <c r="B39" s="38"/>
      <c r="C39" s="5" t="s">
        <v>448</v>
      </c>
      <c r="D39" s="11">
        <v>45</v>
      </c>
      <c r="E39" s="11">
        <v>0</v>
      </c>
      <c r="F39" s="59">
        <v>45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/>
    </row>
    <row r="40" spans="2:13" x14ac:dyDescent="0.6">
      <c r="B40" s="38"/>
      <c r="C40" s="5" t="s">
        <v>449</v>
      </c>
      <c r="D40" s="11">
        <v>8</v>
      </c>
      <c r="E40" s="11">
        <v>0</v>
      </c>
      <c r="F40" s="11">
        <v>10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/>
    </row>
    <row r="41" spans="2:13" x14ac:dyDescent="0.6">
      <c r="B41" s="38"/>
      <c r="C41" s="5" t="s">
        <v>450</v>
      </c>
      <c r="D41" s="11">
        <v>10</v>
      </c>
      <c r="E41" s="11">
        <v>10</v>
      </c>
      <c r="F41" s="59">
        <v>10</v>
      </c>
      <c r="G41" s="11">
        <v>13</v>
      </c>
      <c r="H41" s="11">
        <v>15</v>
      </c>
      <c r="I41" s="11">
        <v>15</v>
      </c>
      <c r="J41" s="11">
        <v>15</v>
      </c>
      <c r="K41" s="11">
        <v>15</v>
      </c>
      <c r="L41" s="11">
        <v>0</v>
      </c>
      <c r="M41" s="11"/>
    </row>
    <row r="42" spans="2:13" x14ac:dyDescent="0.6">
      <c r="B42" s="38"/>
      <c r="C42" s="5" t="s">
        <v>451</v>
      </c>
      <c r="D42" s="11">
        <v>20</v>
      </c>
      <c r="E42" s="11">
        <v>30</v>
      </c>
      <c r="F42" s="11">
        <v>35</v>
      </c>
      <c r="G42" s="11">
        <v>50</v>
      </c>
      <c r="H42" s="11">
        <v>53</v>
      </c>
      <c r="I42" s="11">
        <v>53</v>
      </c>
      <c r="J42" s="11">
        <v>65</v>
      </c>
      <c r="K42" s="11">
        <v>75</v>
      </c>
      <c r="L42" s="11">
        <v>0</v>
      </c>
      <c r="M42" s="11"/>
    </row>
    <row r="43" spans="2:13" x14ac:dyDescent="0.6">
      <c r="B43" s="38"/>
      <c r="C43" s="11" t="s">
        <v>452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f>55.14-15</f>
        <v>40.14</v>
      </c>
      <c r="M43" s="11"/>
    </row>
    <row r="44" spans="2:13" x14ac:dyDescent="0.6">
      <c r="B44" s="38"/>
      <c r="C44" s="11" t="s">
        <v>453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125</v>
      </c>
      <c r="M44" s="11"/>
    </row>
    <row r="45" spans="2:13" x14ac:dyDescent="0.6">
      <c r="B45" s="38"/>
      <c r="C45" s="11" t="s">
        <v>454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130</v>
      </c>
      <c r="M45" s="11"/>
    </row>
    <row r="46" spans="2:13" x14ac:dyDescent="0.6">
      <c r="B46" s="38"/>
      <c r="C46" s="11" t="s">
        <v>455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50</v>
      </c>
      <c r="M46" s="11"/>
    </row>
    <row r="47" spans="2:13" x14ac:dyDescent="0.6">
      <c r="B47" s="38"/>
      <c r="C47" s="11" t="s">
        <v>456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42.54</v>
      </c>
      <c r="M47" s="11"/>
    </row>
    <row r="48" spans="2:13" x14ac:dyDescent="0.6">
      <c r="B48" s="38"/>
      <c r="C48" s="5" t="s">
        <v>457</v>
      </c>
      <c r="D48" s="11">
        <v>8</v>
      </c>
      <c r="E48" s="11">
        <v>35</v>
      </c>
      <c r="F48" s="11">
        <v>40</v>
      </c>
      <c r="G48" s="11">
        <v>80</v>
      </c>
      <c r="H48" s="11">
        <v>80</v>
      </c>
      <c r="I48" s="11">
        <v>100</v>
      </c>
      <c r="J48" s="11">
        <v>120</v>
      </c>
      <c r="K48" s="11">
        <v>140</v>
      </c>
      <c r="L48" s="11">
        <v>179</v>
      </c>
      <c r="M48" s="11"/>
    </row>
    <row r="49" spans="2:13" x14ac:dyDescent="0.6">
      <c r="B49" s="38"/>
      <c r="C49" s="5" t="s">
        <v>458</v>
      </c>
      <c r="D49" s="11">
        <v>0</v>
      </c>
      <c r="E49" s="11">
        <v>0</v>
      </c>
      <c r="F49" s="11">
        <v>0</v>
      </c>
      <c r="G49" s="11">
        <v>150</v>
      </c>
      <c r="H49" s="11">
        <v>150</v>
      </c>
      <c r="I49" s="11">
        <v>150</v>
      </c>
      <c r="J49" s="11">
        <v>200</v>
      </c>
      <c r="K49" s="11">
        <v>200</v>
      </c>
      <c r="L49" s="11">
        <v>200</v>
      </c>
      <c r="M49" s="11"/>
    </row>
    <row r="50" spans="2:13" x14ac:dyDescent="0.6">
      <c r="B50" s="38"/>
      <c r="C50" s="5" t="s">
        <v>459</v>
      </c>
      <c r="D50" s="11">
        <v>0</v>
      </c>
      <c r="E50" s="11">
        <v>0</v>
      </c>
      <c r="F50" s="11">
        <v>0</v>
      </c>
      <c r="G50" s="11">
        <v>95</v>
      </c>
      <c r="H50" s="11">
        <v>120</v>
      </c>
      <c r="I50" s="11">
        <v>175</v>
      </c>
      <c r="J50" s="11">
        <v>160</v>
      </c>
      <c r="K50" s="11">
        <v>220</v>
      </c>
      <c r="L50" s="11">
        <v>280</v>
      </c>
      <c r="M50" s="11"/>
    </row>
    <row r="51" spans="2:13" x14ac:dyDescent="0.6">
      <c r="B51" s="38"/>
      <c r="C51" s="5" t="s">
        <v>460</v>
      </c>
      <c r="D51" s="11">
        <v>0</v>
      </c>
      <c r="E51" s="11">
        <v>0</v>
      </c>
      <c r="F51" s="11">
        <v>0</v>
      </c>
      <c r="G51" s="11">
        <v>50</v>
      </c>
      <c r="H51" s="11">
        <v>40</v>
      </c>
      <c r="I51" s="11">
        <v>50</v>
      </c>
      <c r="J51" s="11">
        <v>60</v>
      </c>
      <c r="K51" s="11">
        <v>60</v>
      </c>
      <c r="L51" s="11">
        <v>90</v>
      </c>
      <c r="M51" s="11"/>
    </row>
    <row r="52" spans="2:13" x14ac:dyDescent="0.6">
      <c r="B52" s="38"/>
      <c r="C52" s="5" t="s">
        <v>461</v>
      </c>
      <c r="D52" s="11">
        <v>0</v>
      </c>
      <c r="E52" s="11">
        <v>0</v>
      </c>
      <c r="F52" s="11">
        <v>0</v>
      </c>
      <c r="G52" s="11">
        <v>90</v>
      </c>
      <c r="H52" s="11">
        <v>117</v>
      </c>
      <c r="I52" s="11">
        <v>162</v>
      </c>
      <c r="J52" s="11">
        <v>160</v>
      </c>
      <c r="K52" s="11">
        <v>220</v>
      </c>
      <c r="L52" s="11">
        <v>280</v>
      </c>
      <c r="M52" s="11"/>
    </row>
    <row r="53" spans="2:13" x14ac:dyDescent="0.6">
      <c r="B53" s="38"/>
      <c r="C53" s="5" t="s">
        <v>462</v>
      </c>
      <c r="D53" s="11">
        <v>0</v>
      </c>
      <c r="E53" s="11">
        <v>0</v>
      </c>
      <c r="F53" s="11">
        <v>0</v>
      </c>
      <c r="G53" s="11">
        <v>140</v>
      </c>
      <c r="H53" s="11">
        <v>150</v>
      </c>
      <c r="I53" s="11">
        <v>150</v>
      </c>
      <c r="J53" s="11">
        <v>200</v>
      </c>
      <c r="K53" s="11">
        <v>200</v>
      </c>
      <c r="L53" s="11">
        <v>200</v>
      </c>
      <c r="M53" s="11"/>
    </row>
    <row r="54" spans="2:13" x14ac:dyDescent="0.6">
      <c r="B54" s="38"/>
      <c r="C54" s="5" t="s">
        <v>645</v>
      </c>
      <c r="D54" s="11">
        <v>10</v>
      </c>
      <c r="E54" s="11">
        <v>10</v>
      </c>
      <c r="F54" s="11">
        <v>10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/>
    </row>
    <row r="55" spans="2:13" x14ac:dyDescent="0.6">
      <c r="B55" s="38"/>
      <c r="C55" s="5" t="s">
        <v>646</v>
      </c>
      <c r="D55" s="11">
        <v>130</v>
      </c>
      <c r="E55" s="11">
        <v>130</v>
      </c>
      <c r="F55" s="11">
        <v>130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/>
    </row>
    <row r="56" spans="2:13" x14ac:dyDescent="0.6">
      <c r="B56" s="38"/>
      <c r="C56" s="5" t="s">
        <v>647</v>
      </c>
      <c r="D56" s="11">
        <v>105</v>
      </c>
      <c r="E56" s="11">
        <v>130</v>
      </c>
      <c r="F56" s="11">
        <v>180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/>
    </row>
    <row r="57" spans="2:13" x14ac:dyDescent="0.6">
      <c r="B57" s="38"/>
      <c r="C57" s="5" t="s">
        <v>648</v>
      </c>
      <c r="D57" s="11">
        <v>130</v>
      </c>
      <c r="E57" s="11">
        <v>130</v>
      </c>
      <c r="F57" s="11">
        <v>130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/>
    </row>
    <row r="58" spans="2:13" x14ac:dyDescent="0.6">
      <c r="B58" s="38"/>
      <c r="C58" s="5" t="s">
        <v>649</v>
      </c>
      <c r="D58" s="11">
        <v>50</v>
      </c>
      <c r="E58" s="11">
        <v>60</v>
      </c>
      <c r="F58" s="11">
        <v>70</v>
      </c>
      <c r="G58" s="11">
        <v>80</v>
      </c>
      <c r="H58" s="11">
        <v>80</v>
      </c>
      <c r="I58" s="11">
        <v>100</v>
      </c>
      <c r="J58" s="11">
        <v>120</v>
      </c>
      <c r="K58" s="11">
        <v>140</v>
      </c>
      <c r="L58" s="11">
        <v>160</v>
      </c>
      <c r="M58" s="11"/>
    </row>
    <row r="59" spans="2:13" x14ac:dyDescent="0.6">
      <c r="B59" s="38"/>
      <c r="C59" s="53" t="s">
        <v>463</v>
      </c>
      <c r="D59" s="11">
        <v>0</v>
      </c>
      <c r="E59" s="11">
        <v>302</v>
      </c>
      <c r="F59" s="11">
        <v>334</v>
      </c>
      <c r="G59" s="11">
        <v>351</v>
      </c>
      <c r="H59" s="11">
        <v>440</v>
      </c>
      <c r="I59" s="11">
        <v>520</v>
      </c>
      <c r="J59" s="11">
        <v>563</v>
      </c>
      <c r="K59" s="11">
        <v>614</v>
      </c>
      <c r="L59" s="11">
        <v>476</v>
      </c>
      <c r="M59" s="11" t="s">
        <v>464</v>
      </c>
    </row>
    <row r="60" spans="2:13" x14ac:dyDescent="0.6">
      <c r="B60" s="38"/>
      <c r="C60" s="5" t="s">
        <v>465</v>
      </c>
      <c r="D60" s="11">
        <v>323</v>
      </c>
      <c r="E60" s="11">
        <v>363</v>
      </c>
      <c r="F60" s="11">
        <v>277.76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/>
    </row>
    <row r="61" spans="2:13" x14ac:dyDescent="0.6">
      <c r="B61" s="38"/>
      <c r="C61" s="5" t="s">
        <v>466</v>
      </c>
      <c r="D61" s="11" t="s">
        <v>7</v>
      </c>
      <c r="E61" s="11">
        <v>0</v>
      </c>
      <c r="F61" s="11">
        <v>0</v>
      </c>
      <c r="G61" s="11" t="s">
        <v>8</v>
      </c>
      <c r="H61" s="11" t="s">
        <v>9</v>
      </c>
      <c r="I61" s="11">
        <v>0</v>
      </c>
      <c r="J61" s="11" t="s">
        <v>10</v>
      </c>
      <c r="K61" s="11">
        <v>0</v>
      </c>
      <c r="L61" s="11">
        <v>0</v>
      </c>
      <c r="M61" s="11"/>
    </row>
    <row r="62" spans="2:13" x14ac:dyDescent="0.6">
      <c r="B62" s="38"/>
      <c r="C62" s="5" t="s">
        <v>467</v>
      </c>
      <c r="D62" s="11">
        <v>50</v>
      </c>
      <c r="E62" s="11">
        <v>60</v>
      </c>
      <c r="F62" s="11">
        <v>70</v>
      </c>
      <c r="G62" s="11">
        <v>80</v>
      </c>
      <c r="H62" s="11">
        <v>100</v>
      </c>
      <c r="I62" s="11">
        <v>110</v>
      </c>
      <c r="J62" s="11">
        <v>120</v>
      </c>
      <c r="K62" s="11">
        <v>0</v>
      </c>
      <c r="L62" s="11">
        <v>0</v>
      </c>
      <c r="M62" s="11"/>
    </row>
    <row r="63" spans="2:13" x14ac:dyDescent="0.6">
      <c r="B63" s="38"/>
      <c r="C63" s="11" t="s">
        <v>468</v>
      </c>
      <c r="D63" s="11">
        <v>28</v>
      </c>
      <c r="E63" s="11">
        <v>42</v>
      </c>
      <c r="F63" s="11">
        <v>35</v>
      </c>
      <c r="G63" s="11">
        <v>42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/>
    </row>
    <row r="64" spans="2:13" x14ac:dyDescent="0.6">
      <c r="B64" s="38"/>
      <c r="C64" s="11" t="s">
        <v>469</v>
      </c>
      <c r="D64" s="11">
        <v>262</v>
      </c>
      <c r="E64" s="11">
        <v>276</v>
      </c>
      <c r="F64" s="11">
        <v>305</v>
      </c>
      <c r="G64" s="11">
        <v>343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/>
    </row>
    <row r="65" spans="2:13" ht="18.3" thickBot="1" x14ac:dyDescent="0.65">
      <c r="B65" s="60"/>
      <c r="C65" s="11" t="s">
        <v>470</v>
      </c>
      <c r="D65" s="11" t="s">
        <v>86</v>
      </c>
      <c r="E65" s="11" t="s">
        <v>86</v>
      </c>
      <c r="F65" s="11" t="s">
        <v>86</v>
      </c>
      <c r="G65" s="11" t="s">
        <v>87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/>
    </row>
    <row r="66" spans="2:13" ht="18.3" thickBot="1" x14ac:dyDescent="0.65">
      <c r="C66" s="57" t="s">
        <v>643</v>
      </c>
      <c r="D66" s="18">
        <v>19</v>
      </c>
      <c r="E66" s="18">
        <v>22</v>
      </c>
      <c r="F66" s="18">
        <v>25</v>
      </c>
      <c r="G66" s="18">
        <v>28</v>
      </c>
      <c r="H66" s="18">
        <v>45</v>
      </c>
      <c r="I66" s="18">
        <v>50</v>
      </c>
      <c r="J66" s="18">
        <v>55</v>
      </c>
      <c r="K66" s="18">
        <v>60</v>
      </c>
      <c r="L66" s="18">
        <v>65</v>
      </c>
      <c r="M66" s="18" t="s">
        <v>644</v>
      </c>
    </row>
    <row r="75" spans="2:13" x14ac:dyDescent="0.6">
      <c r="B75" s="116" t="s">
        <v>2</v>
      </c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</row>
    <row r="76" spans="2:13" x14ac:dyDescent="0.6">
      <c r="B76" s="116" t="s">
        <v>405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</row>
    <row r="77" spans="2:13" ht="18" customHeight="1" x14ac:dyDescent="0.6">
      <c r="B77" s="116" t="s">
        <v>490</v>
      </c>
      <c r="C77" s="116"/>
      <c r="D77" s="119"/>
      <c r="E77" s="120"/>
      <c r="F77" s="120"/>
      <c r="G77" s="120"/>
      <c r="H77" s="120"/>
      <c r="I77" s="120"/>
      <c r="J77" s="120"/>
      <c r="K77" s="120"/>
      <c r="L77" s="120"/>
      <c r="M77" s="121"/>
    </row>
    <row r="78" spans="2:13" ht="18" customHeight="1" x14ac:dyDescent="0.6">
      <c r="B78" s="116" t="s">
        <v>491</v>
      </c>
      <c r="C78" s="116"/>
      <c r="D78" s="122"/>
      <c r="E78" s="123"/>
      <c r="F78" s="123"/>
      <c r="G78" s="123"/>
      <c r="H78" s="123"/>
      <c r="I78" s="123"/>
      <c r="J78" s="123"/>
      <c r="K78" s="123"/>
      <c r="L78" s="123"/>
      <c r="M78" s="124"/>
    </row>
    <row r="79" spans="2:13" ht="18" customHeight="1" x14ac:dyDescent="0.6">
      <c r="B79" s="116" t="s">
        <v>492</v>
      </c>
      <c r="C79" s="116"/>
      <c r="D79" s="122"/>
      <c r="E79" s="123"/>
      <c r="F79" s="123"/>
      <c r="G79" s="123"/>
      <c r="H79" s="123"/>
      <c r="I79" s="123"/>
      <c r="J79" s="123"/>
      <c r="K79" s="123"/>
      <c r="L79" s="123"/>
      <c r="M79" s="124"/>
    </row>
    <row r="80" spans="2:13" ht="18" customHeight="1" x14ac:dyDescent="0.6">
      <c r="B80" s="116" t="s">
        <v>488</v>
      </c>
      <c r="C80" s="116"/>
      <c r="D80" s="122"/>
      <c r="E80" s="123"/>
      <c r="F80" s="123"/>
      <c r="G80" s="123"/>
      <c r="H80" s="123"/>
      <c r="I80" s="123"/>
      <c r="J80" s="123"/>
      <c r="K80" s="123"/>
      <c r="L80" s="123"/>
      <c r="M80" s="124"/>
    </row>
    <row r="81" spans="2:13" ht="18" customHeight="1" x14ac:dyDescent="0.6">
      <c r="B81" s="116" t="s">
        <v>493</v>
      </c>
      <c r="C81" s="116"/>
      <c r="D81" s="125"/>
      <c r="E81" s="126"/>
      <c r="F81" s="126"/>
      <c r="G81" s="126"/>
      <c r="H81" s="126"/>
      <c r="I81" s="126"/>
      <c r="J81" s="126"/>
      <c r="K81" s="126"/>
      <c r="L81" s="126"/>
      <c r="M81" s="127"/>
    </row>
    <row r="82" spans="2:13" x14ac:dyDescent="0.6">
      <c r="B82" s="137" t="s">
        <v>12</v>
      </c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9"/>
    </row>
    <row r="83" spans="2:13" x14ac:dyDescent="0.6">
      <c r="B83" s="116" t="s">
        <v>221</v>
      </c>
      <c r="C83" s="116" t="s">
        <v>410</v>
      </c>
      <c r="D83" s="116" t="s">
        <v>411</v>
      </c>
      <c r="E83" s="116"/>
      <c r="F83" s="116"/>
      <c r="G83" s="116"/>
      <c r="H83" s="116"/>
      <c r="I83" s="116"/>
      <c r="J83" s="116"/>
      <c r="K83" s="116"/>
      <c r="L83" s="116"/>
      <c r="M83" s="116" t="s">
        <v>409</v>
      </c>
    </row>
    <row r="84" spans="2:13" x14ac:dyDescent="0.6">
      <c r="B84" s="116"/>
      <c r="C84" s="116"/>
      <c r="D84" s="11">
        <v>25</v>
      </c>
      <c r="E84" s="11">
        <v>35</v>
      </c>
      <c r="F84" s="11">
        <v>45</v>
      </c>
      <c r="G84" s="11">
        <v>60</v>
      </c>
      <c r="H84" s="11">
        <v>80</v>
      </c>
      <c r="I84" s="11">
        <v>110</v>
      </c>
      <c r="J84" s="11">
        <v>160</v>
      </c>
      <c r="K84" s="11">
        <v>200</v>
      </c>
      <c r="L84" s="11">
        <v>250</v>
      </c>
      <c r="M84" s="116"/>
    </row>
    <row r="85" spans="2:13" x14ac:dyDescent="0.6">
      <c r="B85" s="116" t="s">
        <v>222</v>
      </c>
      <c r="C85" s="11" t="s">
        <v>13</v>
      </c>
      <c r="D85" s="11">
        <v>490</v>
      </c>
      <c r="E85" s="11">
        <v>577</v>
      </c>
      <c r="F85" s="11">
        <v>625</v>
      </c>
      <c r="G85" s="11">
        <v>668</v>
      </c>
      <c r="H85" s="11">
        <v>678.5</v>
      </c>
      <c r="I85" s="11">
        <v>840</v>
      </c>
      <c r="J85" s="11">
        <v>989</v>
      </c>
      <c r="K85" s="11">
        <v>1130</v>
      </c>
      <c r="L85" s="11">
        <v>1281</v>
      </c>
      <c r="M85" s="11"/>
    </row>
    <row r="86" spans="2:13" x14ac:dyDescent="0.6">
      <c r="B86" s="116"/>
      <c r="C86" s="11" t="s">
        <v>14</v>
      </c>
      <c r="D86" s="11">
        <v>60</v>
      </c>
      <c r="E86" s="11">
        <v>60</v>
      </c>
      <c r="F86" s="11">
        <v>60</v>
      </c>
      <c r="G86" s="11">
        <v>60</v>
      </c>
      <c r="H86" s="11">
        <v>60</v>
      </c>
      <c r="I86" s="11">
        <v>60</v>
      </c>
      <c r="J86" s="11">
        <v>60</v>
      </c>
      <c r="K86" s="11">
        <v>60</v>
      </c>
      <c r="L86" s="11">
        <v>60</v>
      </c>
      <c r="M86" s="11"/>
    </row>
    <row r="87" spans="2:13" x14ac:dyDescent="0.6">
      <c r="B87" s="116"/>
      <c r="C87" s="11" t="s">
        <v>15</v>
      </c>
      <c r="D87" s="11">
        <v>246.5</v>
      </c>
      <c r="E87" s="11">
        <v>195</v>
      </c>
      <c r="F87" s="11">
        <v>257</v>
      </c>
      <c r="G87" s="11">
        <v>267</v>
      </c>
      <c r="H87" s="11">
        <v>406.2</v>
      </c>
      <c r="I87" s="11">
        <v>406</v>
      </c>
      <c r="J87" s="11">
        <v>455</v>
      </c>
      <c r="K87" s="11">
        <v>500</v>
      </c>
      <c r="L87" s="11">
        <v>470</v>
      </c>
      <c r="M87" s="11"/>
    </row>
    <row r="88" spans="2:13" x14ac:dyDescent="0.6">
      <c r="B88" s="116"/>
      <c r="C88" s="11" t="s">
        <v>16</v>
      </c>
      <c r="D88" s="11">
        <v>2</v>
      </c>
      <c r="E88" s="11">
        <v>2</v>
      </c>
      <c r="F88" s="11">
        <v>2</v>
      </c>
      <c r="G88" s="11">
        <v>2</v>
      </c>
      <c r="H88" s="11">
        <v>2</v>
      </c>
      <c r="I88" s="11">
        <v>2</v>
      </c>
      <c r="J88" s="11">
        <v>2</v>
      </c>
      <c r="K88" s="11">
        <v>2</v>
      </c>
      <c r="L88" s="11">
        <v>2</v>
      </c>
      <c r="M88" s="11"/>
    </row>
    <row r="89" spans="2:13" x14ac:dyDescent="0.6">
      <c r="B89" s="116"/>
      <c r="C89" s="5" t="s">
        <v>17</v>
      </c>
      <c r="D89" s="11" t="s">
        <v>80</v>
      </c>
      <c r="E89" s="11" t="s">
        <v>80</v>
      </c>
      <c r="F89" s="11" t="s">
        <v>80</v>
      </c>
      <c r="G89" s="11" t="s">
        <v>80</v>
      </c>
      <c r="H89" s="11" t="s">
        <v>85</v>
      </c>
      <c r="I89" s="11" t="s">
        <v>85</v>
      </c>
      <c r="J89" s="11" t="s">
        <v>85</v>
      </c>
      <c r="K89" s="11" t="s">
        <v>85</v>
      </c>
      <c r="L89" s="11" t="s">
        <v>85</v>
      </c>
      <c r="M89" s="11"/>
    </row>
    <row r="90" spans="2:13" x14ac:dyDescent="0.6">
      <c r="B90" s="116"/>
      <c r="C90" s="5" t="s">
        <v>82</v>
      </c>
      <c r="D90" s="11">
        <v>0</v>
      </c>
      <c r="E90" s="11">
        <v>15</v>
      </c>
      <c r="F90" s="11">
        <v>20</v>
      </c>
      <c r="G90" s="11">
        <v>12</v>
      </c>
      <c r="H90" s="11">
        <v>0</v>
      </c>
      <c r="I90" s="11">
        <v>12</v>
      </c>
      <c r="J90" s="11">
        <v>12</v>
      </c>
      <c r="K90" s="11">
        <v>12</v>
      </c>
      <c r="L90" s="11">
        <v>12</v>
      </c>
      <c r="M90" s="11"/>
    </row>
    <row r="91" spans="2:13" x14ac:dyDescent="0.6">
      <c r="B91" s="116"/>
      <c r="C91" s="5" t="s">
        <v>95</v>
      </c>
      <c r="D91" s="11">
        <v>19</v>
      </c>
      <c r="E91" s="11">
        <v>22</v>
      </c>
      <c r="F91" s="11">
        <v>25</v>
      </c>
      <c r="G91" s="11">
        <v>28</v>
      </c>
      <c r="H91" s="11">
        <v>45</v>
      </c>
      <c r="I91" s="11">
        <v>50</v>
      </c>
      <c r="J91" s="11">
        <v>55</v>
      </c>
      <c r="K91" s="11">
        <v>60</v>
      </c>
      <c r="L91" s="11">
        <v>65</v>
      </c>
      <c r="M91" s="11"/>
    </row>
    <row r="92" spans="2:13" x14ac:dyDescent="0.6">
      <c r="B92" s="116" t="s">
        <v>223</v>
      </c>
      <c r="C92" s="11" t="s">
        <v>18</v>
      </c>
      <c r="D92" s="11">
        <v>100</v>
      </c>
      <c r="E92" s="11">
        <v>100</v>
      </c>
      <c r="F92" s="11">
        <v>100</v>
      </c>
      <c r="G92" s="11">
        <v>100</v>
      </c>
      <c r="H92" s="11">
        <v>100</v>
      </c>
      <c r="I92" s="11">
        <v>100</v>
      </c>
      <c r="J92" s="11">
        <v>100</v>
      </c>
      <c r="K92" s="11">
        <v>100</v>
      </c>
      <c r="L92" s="11">
        <v>100</v>
      </c>
      <c r="M92" s="11"/>
    </row>
    <row r="93" spans="2:13" x14ac:dyDescent="0.6">
      <c r="B93" s="116"/>
      <c r="C93" s="5" t="s">
        <v>19</v>
      </c>
      <c r="D93" s="11">
        <v>53</v>
      </c>
      <c r="E93" s="11">
        <v>53</v>
      </c>
      <c r="F93" s="11">
        <v>53</v>
      </c>
      <c r="G93" s="11">
        <v>53</v>
      </c>
      <c r="H93" s="11">
        <v>53</v>
      </c>
      <c r="I93" s="11">
        <v>53</v>
      </c>
      <c r="J93" s="11">
        <v>53</v>
      </c>
      <c r="K93" s="11">
        <v>53</v>
      </c>
      <c r="L93" s="11">
        <v>53</v>
      </c>
      <c r="M93" s="11"/>
    </row>
    <row r="94" spans="2:13" x14ac:dyDescent="0.6">
      <c r="B94" s="116"/>
      <c r="C94" s="5" t="s">
        <v>20</v>
      </c>
      <c r="D94" s="11">
        <v>20</v>
      </c>
      <c r="E94" s="11">
        <v>20</v>
      </c>
      <c r="F94" s="11">
        <v>20</v>
      </c>
      <c r="G94" s="11">
        <v>20</v>
      </c>
      <c r="H94" s="11">
        <v>20</v>
      </c>
      <c r="I94" s="11">
        <v>20</v>
      </c>
      <c r="J94" s="11">
        <v>20</v>
      </c>
      <c r="K94" s="11">
        <v>20</v>
      </c>
      <c r="L94" s="11">
        <v>20</v>
      </c>
      <c r="M94" s="11"/>
    </row>
    <row r="95" spans="2:13" x14ac:dyDescent="0.6">
      <c r="B95" s="116"/>
      <c r="C95" s="5" t="s">
        <v>21</v>
      </c>
      <c r="D95" s="11">
        <v>55</v>
      </c>
      <c r="E95" s="11">
        <v>55</v>
      </c>
      <c r="F95" s="11">
        <v>55</v>
      </c>
      <c r="G95" s="11">
        <v>55</v>
      </c>
      <c r="H95" s="11">
        <v>55</v>
      </c>
      <c r="I95" s="11">
        <v>55</v>
      </c>
      <c r="J95" s="11">
        <v>55</v>
      </c>
      <c r="K95" s="11">
        <v>55</v>
      </c>
      <c r="L95" s="11">
        <v>55</v>
      </c>
      <c r="M95" s="11"/>
    </row>
    <row r="96" spans="2:13" x14ac:dyDescent="0.6">
      <c r="B96" s="116"/>
      <c r="C96" s="11" t="s">
        <v>31</v>
      </c>
      <c r="D96" s="11">
        <v>910</v>
      </c>
      <c r="E96" s="11">
        <v>907</v>
      </c>
      <c r="F96" s="11">
        <v>881</v>
      </c>
      <c r="G96" s="11">
        <v>907</v>
      </c>
      <c r="H96" s="11">
        <v>968</v>
      </c>
      <c r="I96" s="11">
        <v>900</v>
      </c>
      <c r="J96" s="11">
        <v>907</v>
      </c>
      <c r="K96" s="11">
        <v>900</v>
      </c>
      <c r="L96" s="11">
        <v>900</v>
      </c>
      <c r="M96" s="11"/>
    </row>
    <row r="97" spans="2:13" ht="16.5" customHeight="1" x14ac:dyDescent="0.6">
      <c r="B97" s="116"/>
      <c r="C97" s="5" t="s">
        <v>22</v>
      </c>
      <c r="D97" s="11">
        <v>3</v>
      </c>
      <c r="E97" s="11">
        <v>3</v>
      </c>
      <c r="F97" s="11">
        <v>3</v>
      </c>
      <c r="G97" s="11">
        <v>3</v>
      </c>
      <c r="H97" s="11">
        <v>3</v>
      </c>
      <c r="I97" s="11">
        <v>3</v>
      </c>
      <c r="J97" s="11">
        <v>3</v>
      </c>
      <c r="K97" s="11">
        <v>3</v>
      </c>
      <c r="L97" s="11">
        <v>3</v>
      </c>
      <c r="M97" s="11"/>
    </row>
    <row r="98" spans="2:13" ht="16.5" customHeight="1" x14ac:dyDescent="0.6">
      <c r="B98" s="116"/>
      <c r="C98" s="5" t="s">
        <v>23</v>
      </c>
      <c r="D98" s="11" t="s">
        <v>80</v>
      </c>
      <c r="E98" s="11" t="s">
        <v>80</v>
      </c>
      <c r="F98" s="11" t="s">
        <v>80</v>
      </c>
      <c r="G98" s="11" t="s">
        <v>80</v>
      </c>
      <c r="H98" s="11" t="s">
        <v>85</v>
      </c>
      <c r="I98" s="11" t="s">
        <v>85</v>
      </c>
      <c r="J98" s="11" t="s">
        <v>85</v>
      </c>
      <c r="K98" s="11" t="s">
        <v>85</v>
      </c>
      <c r="L98" s="11" t="s">
        <v>85</v>
      </c>
      <c r="M98" s="11"/>
    </row>
    <row r="99" spans="2:13" ht="16.5" customHeight="1" x14ac:dyDescent="0.6">
      <c r="B99" s="116"/>
      <c r="C99" s="5" t="s">
        <v>24</v>
      </c>
      <c r="D99" s="11">
        <v>0</v>
      </c>
      <c r="E99" s="11">
        <v>0</v>
      </c>
      <c r="F99" s="11">
        <v>20</v>
      </c>
      <c r="G99" s="11">
        <v>12</v>
      </c>
      <c r="H99" s="11">
        <v>20</v>
      </c>
      <c r="I99" s="11">
        <v>20</v>
      </c>
      <c r="J99" s="11">
        <v>16</v>
      </c>
      <c r="K99" s="11">
        <v>20</v>
      </c>
      <c r="L99" s="11">
        <v>20</v>
      </c>
      <c r="M99" s="11"/>
    </row>
    <row r="100" spans="2:13" ht="16.5" customHeight="1" x14ac:dyDescent="0.6">
      <c r="B100" s="116"/>
      <c r="C100" s="5" t="s">
        <v>83</v>
      </c>
      <c r="D100" s="11">
        <v>0</v>
      </c>
      <c r="E100" s="11">
        <v>0</v>
      </c>
      <c r="F100" s="11">
        <v>31</v>
      </c>
      <c r="G100" s="11">
        <v>33</v>
      </c>
      <c r="H100" s="11">
        <v>31</v>
      </c>
      <c r="I100" s="11">
        <v>31</v>
      </c>
      <c r="J100" s="11">
        <v>0</v>
      </c>
      <c r="K100" s="11">
        <v>31</v>
      </c>
      <c r="L100" s="11">
        <v>0</v>
      </c>
      <c r="M100" s="11"/>
    </row>
    <row r="101" spans="2:13" ht="16.5" customHeight="1" x14ac:dyDescent="0.6">
      <c r="B101" s="116" t="s">
        <v>224</v>
      </c>
      <c r="C101" s="62" t="s">
        <v>25</v>
      </c>
      <c r="D101" s="11">
        <v>390</v>
      </c>
      <c r="E101" s="11">
        <v>390</v>
      </c>
      <c r="F101" s="11">
        <v>430</v>
      </c>
      <c r="G101" s="11">
        <v>500</v>
      </c>
      <c r="H101" s="11">
        <v>620</v>
      </c>
      <c r="I101" s="11">
        <v>620</v>
      </c>
      <c r="J101" s="11">
        <v>840</v>
      </c>
      <c r="K101" s="11">
        <v>840</v>
      </c>
      <c r="L101" s="11">
        <v>840</v>
      </c>
      <c r="M101" s="11" t="s">
        <v>412</v>
      </c>
    </row>
    <row r="102" spans="2:13" ht="16.5" customHeight="1" x14ac:dyDescent="0.6">
      <c r="B102" s="116"/>
      <c r="C102" s="5" t="s">
        <v>26</v>
      </c>
      <c r="D102" s="11">
        <v>1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/>
    </row>
    <row r="103" spans="2:13" ht="16.5" customHeight="1" x14ac:dyDescent="0.6">
      <c r="B103" s="116"/>
      <c r="C103" s="5" t="s">
        <v>27</v>
      </c>
      <c r="D103" s="11">
        <v>60</v>
      </c>
      <c r="E103" s="11">
        <v>60</v>
      </c>
      <c r="F103" s="11">
        <v>60</v>
      </c>
      <c r="G103" s="11">
        <v>60</v>
      </c>
      <c r="H103" s="11">
        <v>60</v>
      </c>
      <c r="I103" s="11">
        <v>60</v>
      </c>
      <c r="J103" s="11">
        <v>60</v>
      </c>
      <c r="K103" s="11">
        <v>60</v>
      </c>
      <c r="L103" s="11">
        <v>60</v>
      </c>
      <c r="M103" s="11"/>
    </row>
    <row r="104" spans="2:13" ht="16.8" customHeight="1" x14ac:dyDescent="0.6">
      <c r="B104" s="116" t="s">
        <v>225</v>
      </c>
      <c r="C104" s="5" t="s">
        <v>28</v>
      </c>
      <c r="D104" s="11">
        <v>57</v>
      </c>
      <c r="E104" s="11">
        <v>57</v>
      </c>
      <c r="F104" s="11">
        <v>50</v>
      </c>
      <c r="G104" s="11">
        <v>57</v>
      </c>
      <c r="H104" s="11">
        <v>57</v>
      </c>
      <c r="I104" s="11">
        <v>57</v>
      </c>
      <c r="J104" s="11">
        <v>57</v>
      </c>
      <c r="K104" s="11">
        <v>57</v>
      </c>
      <c r="L104" s="11">
        <v>57</v>
      </c>
      <c r="M104" s="11"/>
    </row>
    <row r="105" spans="2:13" ht="16.5" customHeight="1" x14ac:dyDescent="0.6">
      <c r="B105" s="116"/>
      <c r="C105" s="5" t="s">
        <v>29</v>
      </c>
      <c r="D105" s="11">
        <v>110</v>
      </c>
      <c r="E105" s="11">
        <v>110</v>
      </c>
      <c r="F105" s="11">
        <v>110</v>
      </c>
      <c r="G105" s="11">
        <v>110</v>
      </c>
      <c r="H105" s="11">
        <v>160</v>
      </c>
      <c r="I105" s="11">
        <v>100</v>
      </c>
      <c r="J105" s="11">
        <v>110</v>
      </c>
      <c r="K105" s="11">
        <v>110</v>
      </c>
      <c r="L105" s="11">
        <v>110</v>
      </c>
      <c r="M105" s="11"/>
    </row>
    <row r="106" spans="2:13" ht="16.5" customHeight="1" x14ac:dyDescent="0.6">
      <c r="B106" s="116"/>
      <c r="C106" s="5" t="s">
        <v>30</v>
      </c>
      <c r="D106" s="11">
        <v>15</v>
      </c>
      <c r="E106" s="11">
        <v>15</v>
      </c>
      <c r="F106" s="11">
        <v>15</v>
      </c>
      <c r="G106" s="11">
        <v>15</v>
      </c>
      <c r="H106" s="11">
        <v>15</v>
      </c>
      <c r="I106" s="11">
        <v>15</v>
      </c>
      <c r="J106" s="11">
        <v>15</v>
      </c>
      <c r="K106" s="11">
        <v>15</v>
      </c>
      <c r="L106" s="11">
        <v>15</v>
      </c>
      <c r="M106" s="11"/>
    </row>
    <row r="107" spans="2:13" ht="16.5" customHeight="1" x14ac:dyDescent="0.6">
      <c r="B107" s="116"/>
      <c r="C107" s="11" t="s">
        <v>37</v>
      </c>
      <c r="D107" s="11">
        <v>90</v>
      </c>
      <c r="E107" s="11">
        <v>90</v>
      </c>
      <c r="F107" s="11">
        <v>90</v>
      </c>
      <c r="G107" s="11">
        <v>90</v>
      </c>
      <c r="H107" s="11">
        <v>90</v>
      </c>
      <c r="I107" s="11">
        <v>90</v>
      </c>
      <c r="J107" s="11">
        <v>120</v>
      </c>
      <c r="K107" s="11">
        <v>120</v>
      </c>
      <c r="L107" s="11">
        <v>120</v>
      </c>
      <c r="M107" s="11"/>
    </row>
    <row r="108" spans="2:13" ht="16.5" customHeight="1" x14ac:dyDescent="0.6">
      <c r="B108" s="116"/>
      <c r="C108" s="5" t="s">
        <v>32</v>
      </c>
      <c r="D108" s="11">
        <v>90</v>
      </c>
      <c r="E108" s="11">
        <v>130</v>
      </c>
      <c r="F108" s="11">
        <v>130</v>
      </c>
      <c r="G108" s="11">
        <v>45</v>
      </c>
      <c r="H108" s="11">
        <v>60</v>
      </c>
      <c r="I108" s="11">
        <v>100</v>
      </c>
      <c r="J108" s="11">
        <v>145</v>
      </c>
      <c r="K108" s="11">
        <v>145</v>
      </c>
      <c r="L108" s="11">
        <v>250</v>
      </c>
      <c r="M108" s="11"/>
    </row>
    <row r="109" spans="2:13" ht="16.5" customHeight="1" x14ac:dyDescent="0.6">
      <c r="B109" s="116"/>
      <c r="C109" s="5" t="s">
        <v>33</v>
      </c>
      <c r="D109" s="11">
        <v>70</v>
      </c>
      <c r="E109" s="11">
        <v>95</v>
      </c>
      <c r="F109" s="11">
        <v>140</v>
      </c>
      <c r="G109" s="11">
        <v>160</v>
      </c>
      <c r="H109" s="11">
        <v>190</v>
      </c>
      <c r="I109" s="11">
        <v>100</v>
      </c>
      <c r="J109" s="11">
        <v>140</v>
      </c>
      <c r="K109" s="11">
        <v>260</v>
      </c>
      <c r="L109" s="11">
        <v>300</v>
      </c>
      <c r="M109" s="11"/>
    </row>
    <row r="110" spans="2:13" ht="16.8" customHeight="1" x14ac:dyDescent="0.6">
      <c r="B110" s="116"/>
      <c r="C110" s="5" t="s">
        <v>34</v>
      </c>
      <c r="D110" s="11">
        <v>200</v>
      </c>
      <c r="E110" s="11">
        <v>200</v>
      </c>
      <c r="F110" s="11">
        <v>200</v>
      </c>
      <c r="G110" s="11">
        <v>250</v>
      </c>
      <c r="H110" s="11">
        <v>250</v>
      </c>
      <c r="I110" s="11">
        <v>250</v>
      </c>
      <c r="J110" s="11">
        <v>250</v>
      </c>
      <c r="K110" s="11">
        <v>250</v>
      </c>
      <c r="L110" s="11">
        <v>300</v>
      </c>
      <c r="M110" s="11"/>
    </row>
    <row r="111" spans="2:13" x14ac:dyDescent="0.6">
      <c r="B111" s="116"/>
      <c r="C111" s="5" t="s">
        <v>35</v>
      </c>
      <c r="D111" s="11">
        <v>200</v>
      </c>
      <c r="E111" s="11">
        <v>200</v>
      </c>
      <c r="F111" s="11">
        <v>200</v>
      </c>
      <c r="G111" s="11">
        <v>250</v>
      </c>
      <c r="H111" s="11">
        <v>250</v>
      </c>
      <c r="I111" s="11">
        <v>250</v>
      </c>
      <c r="J111" s="11">
        <v>250</v>
      </c>
      <c r="K111" s="11">
        <v>250</v>
      </c>
      <c r="L111" s="11">
        <v>300</v>
      </c>
      <c r="M111" s="11"/>
    </row>
    <row r="112" spans="2:13" ht="16.5" customHeight="1" x14ac:dyDescent="0.6">
      <c r="B112" s="116"/>
      <c r="C112" s="5" t="s">
        <v>36</v>
      </c>
      <c r="D112" s="11">
        <v>110</v>
      </c>
      <c r="E112" s="11">
        <v>110</v>
      </c>
      <c r="F112" s="11">
        <v>110</v>
      </c>
      <c r="G112" s="11">
        <v>110</v>
      </c>
      <c r="H112" s="11">
        <v>110</v>
      </c>
      <c r="I112" s="11">
        <v>250</v>
      </c>
      <c r="J112" s="11">
        <v>250</v>
      </c>
      <c r="K112" s="11">
        <v>250</v>
      </c>
      <c r="L112" s="11">
        <v>300</v>
      </c>
      <c r="M112" s="11"/>
    </row>
    <row r="113" spans="2:13" ht="16.5" customHeight="1" x14ac:dyDescent="0.6">
      <c r="B113" s="116"/>
      <c r="C113" s="5" t="s">
        <v>650</v>
      </c>
      <c r="D113" s="59">
        <v>110</v>
      </c>
      <c r="E113" s="59">
        <v>110</v>
      </c>
      <c r="F113" s="59">
        <v>110</v>
      </c>
      <c r="G113" s="59">
        <v>110</v>
      </c>
      <c r="H113" s="59">
        <v>110</v>
      </c>
      <c r="I113" s="11">
        <v>110</v>
      </c>
      <c r="J113" s="11">
        <v>110</v>
      </c>
      <c r="K113" s="11">
        <v>110</v>
      </c>
      <c r="L113" s="11">
        <v>110</v>
      </c>
      <c r="M113" s="11"/>
    </row>
    <row r="114" spans="2:13" ht="16.5" customHeight="1" x14ac:dyDescent="0.6">
      <c r="B114" s="116"/>
      <c r="C114" s="5" t="s">
        <v>38</v>
      </c>
      <c r="D114" s="11">
        <v>5</v>
      </c>
      <c r="E114" s="11">
        <v>5</v>
      </c>
      <c r="F114" s="11">
        <v>5</v>
      </c>
      <c r="G114" s="11">
        <v>5</v>
      </c>
      <c r="H114" s="11">
        <v>5</v>
      </c>
      <c r="I114" s="11">
        <v>6</v>
      </c>
      <c r="J114" s="11">
        <v>6</v>
      </c>
      <c r="K114" s="11">
        <v>6</v>
      </c>
      <c r="L114" s="11">
        <v>6</v>
      </c>
      <c r="M114" s="11"/>
    </row>
    <row r="115" spans="2:13" ht="16.5" customHeight="1" x14ac:dyDescent="0.6">
      <c r="B115" s="116"/>
      <c r="C115" s="5" t="s">
        <v>39</v>
      </c>
      <c r="D115" s="11" t="s">
        <v>81</v>
      </c>
      <c r="E115" s="11" t="s">
        <v>81</v>
      </c>
      <c r="F115" s="11" t="s">
        <v>81</v>
      </c>
      <c r="G115" s="11" t="s">
        <v>81</v>
      </c>
      <c r="H115" s="11" t="s">
        <v>84</v>
      </c>
      <c r="I115" s="11" t="s">
        <v>84</v>
      </c>
      <c r="J115" s="11" t="s">
        <v>84</v>
      </c>
      <c r="K115" s="11" t="s">
        <v>84</v>
      </c>
      <c r="L115" s="11" t="s">
        <v>84</v>
      </c>
      <c r="M115" s="11"/>
    </row>
    <row r="116" spans="2:13" ht="16.5" customHeight="1" x14ac:dyDescent="0.6">
      <c r="B116" s="116"/>
      <c r="C116" s="5" t="s">
        <v>40</v>
      </c>
      <c r="D116" s="11">
        <v>15</v>
      </c>
      <c r="E116" s="11">
        <v>15</v>
      </c>
      <c r="F116" s="11">
        <v>15</v>
      </c>
      <c r="G116" s="11">
        <v>15</v>
      </c>
      <c r="H116" s="11">
        <v>15</v>
      </c>
      <c r="I116" s="11">
        <v>15</v>
      </c>
      <c r="J116" s="11">
        <v>15</v>
      </c>
      <c r="K116" s="11">
        <v>15</v>
      </c>
      <c r="L116" s="11">
        <v>15</v>
      </c>
      <c r="M116" s="11"/>
    </row>
    <row r="117" spans="2:13" ht="16.5" customHeight="1" x14ac:dyDescent="0.6">
      <c r="B117" s="156" t="s">
        <v>793</v>
      </c>
      <c r="C117" s="11" t="s">
        <v>45</v>
      </c>
      <c r="D117" s="59">
        <v>0</v>
      </c>
      <c r="E117" s="59">
        <v>0</v>
      </c>
      <c r="F117" s="59">
        <v>0</v>
      </c>
      <c r="G117" s="59">
        <v>0</v>
      </c>
      <c r="H117" s="11">
        <v>160</v>
      </c>
      <c r="I117" s="11">
        <f>2910-710-750-770-490</f>
        <v>190</v>
      </c>
      <c r="J117" s="11">
        <f>3191-702-829-860-520</f>
        <v>280</v>
      </c>
      <c r="K117" s="11">
        <f>3622-780-922-1000-700</f>
        <v>220</v>
      </c>
      <c r="L117" s="11">
        <f>3897-780-957-1150-880</f>
        <v>130</v>
      </c>
      <c r="M117" s="11"/>
    </row>
    <row r="118" spans="2:13" ht="16.5" customHeight="1" x14ac:dyDescent="0.6">
      <c r="B118" s="156"/>
      <c r="C118" s="11" t="s">
        <v>88</v>
      </c>
      <c r="D118" s="59">
        <v>0</v>
      </c>
      <c r="E118" s="59">
        <v>0</v>
      </c>
      <c r="F118" s="59">
        <v>0</v>
      </c>
      <c r="G118" s="59">
        <v>0</v>
      </c>
      <c r="H118" s="11">
        <v>160</v>
      </c>
      <c r="I118" s="11">
        <v>150</v>
      </c>
      <c r="J118" s="11">
        <v>120</v>
      </c>
      <c r="K118" s="11">
        <v>210</v>
      </c>
      <c r="L118" s="11">
        <v>125</v>
      </c>
      <c r="M118" s="11"/>
    </row>
    <row r="119" spans="2:13" ht="16.5" customHeight="1" x14ac:dyDescent="0.6">
      <c r="B119" s="156"/>
      <c r="C119" s="11" t="s">
        <v>89</v>
      </c>
      <c r="D119" s="59">
        <v>0</v>
      </c>
      <c r="E119" s="59">
        <v>0</v>
      </c>
      <c r="F119" s="59">
        <v>0</v>
      </c>
      <c r="G119" s="59">
        <v>0</v>
      </c>
      <c r="H119" s="59">
        <v>0</v>
      </c>
      <c r="I119" s="11">
        <v>260</v>
      </c>
      <c r="J119" s="11">
        <v>205</v>
      </c>
      <c r="K119" s="11">
        <v>260</v>
      </c>
      <c r="L119" s="11">
        <v>260</v>
      </c>
      <c r="M119" s="11"/>
    </row>
    <row r="120" spans="2:13" ht="16.5" customHeight="1" x14ac:dyDescent="0.6">
      <c r="B120" s="156"/>
      <c r="C120" s="11" t="s">
        <v>90</v>
      </c>
      <c r="D120" s="59">
        <v>0</v>
      </c>
      <c r="E120" s="59">
        <v>0</v>
      </c>
      <c r="F120" s="59">
        <v>0</v>
      </c>
      <c r="G120" s="59">
        <v>0</v>
      </c>
      <c r="H120" s="59">
        <v>0</v>
      </c>
      <c r="I120" s="11">
        <v>0</v>
      </c>
      <c r="J120" s="11">
        <v>205</v>
      </c>
      <c r="K120" s="11">
        <v>0</v>
      </c>
      <c r="L120" s="11">
        <v>260</v>
      </c>
      <c r="M120" s="11"/>
    </row>
    <row r="121" spans="2:13" ht="16.5" customHeight="1" x14ac:dyDescent="0.6">
      <c r="B121" s="156"/>
      <c r="C121" s="5" t="s">
        <v>46</v>
      </c>
      <c r="D121" s="59">
        <v>0</v>
      </c>
      <c r="E121" s="59">
        <v>0</v>
      </c>
      <c r="F121" s="59">
        <v>0</v>
      </c>
      <c r="G121" s="59">
        <v>0</v>
      </c>
      <c r="H121" s="11">
        <v>1</v>
      </c>
      <c r="I121" s="11">
        <v>2</v>
      </c>
      <c r="J121" s="11">
        <v>3</v>
      </c>
      <c r="K121" s="11">
        <v>2</v>
      </c>
      <c r="L121" s="11">
        <v>3</v>
      </c>
      <c r="M121" s="11"/>
    </row>
    <row r="122" spans="2:13" ht="16.5" customHeight="1" x14ac:dyDescent="0.6">
      <c r="B122" s="156"/>
      <c r="C122" s="5" t="s">
        <v>47</v>
      </c>
      <c r="D122" s="59">
        <v>0</v>
      </c>
      <c r="E122" s="59">
        <v>0</v>
      </c>
      <c r="F122" s="59">
        <v>0</v>
      </c>
      <c r="G122" s="59">
        <v>0</v>
      </c>
      <c r="H122" s="11" t="s">
        <v>84</v>
      </c>
      <c r="I122" s="11" t="s">
        <v>84</v>
      </c>
      <c r="J122" s="11" t="s">
        <v>84</v>
      </c>
      <c r="K122" s="11" t="s">
        <v>84</v>
      </c>
      <c r="L122" s="11" t="s">
        <v>84</v>
      </c>
      <c r="M122" s="11"/>
    </row>
    <row r="123" spans="2:13" ht="16.5" customHeight="1" x14ac:dyDescent="0.6">
      <c r="B123" s="156"/>
      <c r="C123" s="5" t="s">
        <v>48</v>
      </c>
      <c r="D123" s="59">
        <v>0</v>
      </c>
      <c r="E123" s="59">
        <v>0</v>
      </c>
      <c r="F123" s="59">
        <v>0</v>
      </c>
      <c r="G123" s="59">
        <v>0</v>
      </c>
      <c r="H123" s="11">
        <v>10</v>
      </c>
      <c r="I123" s="11">
        <v>10</v>
      </c>
      <c r="J123" s="11">
        <v>10</v>
      </c>
      <c r="K123" s="11">
        <v>15</v>
      </c>
      <c r="L123" s="11">
        <v>10</v>
      </c>
      <c r="M123" s="11"/>
    </row>
    <row r="124" spans="2:13" ht="16.8" customHeight="1" x14ac:dyDescent="0.6">
      <c r="B124" s="156"/>
      <c r="C124" s="5" t="s">
        <v>49</v>
      </c>
      <c r="D124" s="59">
        <v>0</v>
      </c>
      <c r="E124" s="59">
        <v>0</v>
      </c>
      <c r="F124" s="59">
        <v>0</v>
      </c>
      <c r="G124" s="59">
        <v>0</v>
      </c>
      <c r="H124" s="11">
        <v>20</v>
      </c>
      <c r="I124" s="11">
        <v>20</v>
      </c>
      <c r="J124" s="11">
        <v>0</v>
      </c>
      <c r="K124" s="11">
        <v>20</v>
      </c>
      <c r="L124" s="11">
        <v>0</v>
      </c>
      <c r="M124" s="11"/>
    </row>
    <row r="125" spans="2:13" x14ac:dyDescent="0.6">
      <c r="B125" s="156" t="s">
        <v>227</v>
      </c>
      <c r="C125" s="5" t="s">
        <v>52</v>
      </c>
      <c r="D125" s="59">
        <v>0</v>
      </c>
      <c r="E125" s="59">
        <v>0</v>
      </c>
      <c r="F125" s="59">
        <v>0</v>
      </c>
      <c r="G125" s="11">
        <v>845</v>
      </c>
      <c r="H125" s="11">
        <v>960</v>
      </c>
      <c r="I125" s="11">
        <v>1075</v>
      </c>
      <c r="J125" s="11">
        <v>1235</v>
      </c>
      <c r="K125" s="11">
        <v>1437</v>
      </c>
      <c r="L125" s="11">
        <v>1600</v>
      </c>
      <c r="M125" s="11"/>
    </row>
    <row r="126" spans="2:13" ht="16.5" customHeight="1" x14ac:dyDescent="0.6">
      <c r="B126" s="156"/>
      <c r="C126" s="5" t="s">
        <v>53</v>
      </c>
      <c r="D126" s="59">
        <v>0</v>
      </c>
      <c r="E126" s="59">
        <v>0</v>
      </c>
      <c r="F126" s="59">
        <v>0</v>
      </c>
      <c r="G126" s="11">
        <v>95</v>
      </c>
      <c r="H126" s="11">
        <v>90</v>
      </c>
      <c r="I126" s="11">
        <v>105</v>
      </c>
      <c r="J126" s="11">
        <v>120</v>
      </c>
      <c r="K126" s="11">
        <v>120</v>
      </c>
      <c r="L126" s="11">
        <v>120</v>
      </c>
      <c r="M126" s="11"/>
    </row>
    <row r="127" spans="2:13" ht="16.5" customHeight="1" x14ac:dyDescent="0.6">
      <c r="B127" s="156"/>
      <c r="C127" s="5" t="s">
        <v>54</v>
      </c>
      <c r="D127" s="59">
        <v>0</v>
      </c>
      <c r="E127" s="59">
        <v>0</v>
      </c>
      <c r="F127" s="59">
        <v>0</v>
      </c>
      <c r="G127" s="11">
        <v>1</v>
      </c>
      <c r="H127" s="11">
        <v>1</v>
      </c>
      <c r="I127" s="11">
        <v>1</v>
      </c>
      <c r="J127" s="11">
        <v>1</v>
      </c>
      <c r="K127" s="11">
        <v>1</v>
      </c>
      <c r="L127" s="11">
        <v>1</v>
      </c>
      <c r="M127" s="11"/>
    </row>
    <row r="128" spans="2:13" ht="16.5" customHeight="1" x14ac:dyDescent="0.6">
      <c r="B128" s="156"/>
      <c r="C128" s="5" t="s">
        <v>55</v>
      </c>
      <c r="D128" s="59">
        <v>0</v>
      </c>
      <c r="E128" s="59">
        <v>0</v>
      </c>
      <c r="F128" s="59">
        <v>0</v>
      </c>
      <c r="G128" s="11" t="s">
        <v>84</v>
      </c>
      <c r="H128" s="11" t="s">
        <v>84</v>
      </c>
      <c r="I128" s="11">
        <v>5</v>
      </c>
      <c r="J128" s="11" t="s">
        <v>84</v>
      </c>
      <c r="K128" s="11" t="s">
        <v>84</v>
      </c>
      <c r="L128" s="11" t="s">
        <v>84</v>
      </c>
      <c r="M128" s="11"/>
    </row>
    <row r="129" spans="2:13" ht="16.5" customHeight="1" x14ac:dyDescent="0.6">
      <c r="B129" s="156"/>
      <c r="C129" s="5" t="s">
        <v>56</v>
      </c>
      <c r="D129" s="59">
        <v>0</v>
      </c>
      <c r="E129" s="59">
        <v>0</v>
      </c>
      <c r="F129" s="59">
        <v>0</v>
      </c>
      <c r="G129" s="11">
        <v>10</v>
      </c>
      <c r="H129" s="11">
        <v>10</v>
      </c>
      <c r="I129" s="11">
        <v>10</v>
      </c>
      <c r="J129" s="11">
        <v>10</v>
      </c>
      <c r="K129" s="11">
        <v>10</v>
      </c>
      <c r="L129" s="11">
        <v>10</v>
      </c>
      <c r="M129" s="11"/>
    </row>
    <row r="130" spans="2:13" ht="16.5" customHeight="1" x14ac:dyDescent="0.6">
      <c r="B130" s="156"/>
      <c r="C130" s="5" t="s">
        <v>57</v>
      </c>
      <c r="D130" s="59">
        <v>0</v>
      </c>
      <c r="E130" s="59">
        <v>0</v>
      </c>
      <c r="F130" s="59">
        <v>0</v>
      </c>
      <c r="G130" s="11">
        <v>20</v>
      </c>
      <c r="H130" s="11">
        <v>20</v>
      </c>
      <c r="I130" s="11">
        <v>20</v>
      </c>
      <c r="J130" s="11">
        <v>0</v>
      </c>
      <c r="K130" s="11">
        <v>20</v>
      </c>
      <c r="L130" s="11">
        <v>0</v>
      </c>
      <c r="M130" s="11"/>
    </row>
    <row r="131" spans="2:13" ht="16.8" customHeight="1" x14ac:dyDescent="0.6">
      <c r="B131" s="156" t="s">
        <v>227</v>
      </c>
      <c r="C131" s="5" t="s">
        <v>58</v>
      </c>
      <c r="D131" s="11">
        <v>360</v>
      </c>
      <c r="E131" s="11">
        <v>340</v>
      </c>
      <c r="F131" s="11">
        <v>335</v>
      </c>
      <c r="G131" s="11">
        <v>355</v>
      </c>
      <c r="H131" s="11">
        <v>400</v>
      </c>
      <c r="I131" s="11">
        <f>440+35</f>
        <v>475</v>
      </c>
      <c r="J131" s="11">
        <v>490</v>
      </c>
      <c r="K131" s="11">
        <v>485</v>
      </c>
      <c r="L131" s="11">
        <v>575</v>
      </c>
      <c r="M131" s="11"/>
    </row>
    <row r="132" spans="2:13" ht="16.5" customHeight="1" x14ac:dyDescent="0.6">
      <c r="B132" s="156"/>
      <c r="C132" s="5" t="s">
        <v>59</v>
      </c>
      <c r="D132" s="11">
        <v>360</v>
      </c>
      <c r="E132" s="11">
        <v>340</v>
      </c>
      <c r="F132" s="11">
        <v>335</v>
      </c>
      <c r="G132" s="11">
        <v>355</v>
      </c>
      <c r="H132" s="11">
        <v>320</v>
      </c>
      <c r="I132" s="11">
        <v>440</v>
      </c>
      <c r="J132" s="11">
        <v>490</v>
      </c>
      <c r="K132" s="11">
        <v>485</v>
      </c>
      <c r="L132" s="11">
        <v>575</v>
      </c>
      <c r="M132" s="11"/>
    </row>
    <row r="133" spans="2:13" ht="16.5" customHeight="1" x14ac:dyDescent="0.6">
      <c r="B133" s="156"/>
      <c r="C133" s="5" t="s">
        <v>96</v>
      </c>
      <c r="D133" s="11">
        <v>0</v>
      </c>
      <c r="E133" s="11">
        <v>340</v>
      </c>
      <c r="F133" s="11">
        <v>0</v>
      </c>
      <c r="G133" s="11">
        <v>0</v>
      </c>
      <c r="H133" s="11">
        <v>320</v>
      </c>
      <c r="I133" s="11">
        <v>440</v>
      </c>
      <c r="J133" s="11">
        <v>490</v>
      </c>
      <c r="K133" s="11">
        <v>485</v>
      </c>
      <c r="L133" s="11">
        <v>575</v>
      </c>
      <c r="M133" s="11"/>
    </row>
    <row r="134" spans="2:13" ht="16.5" customHeight="1" x14ac:dyDescent="0.6">
      <c r="B134" s="156"/>
      <c r="C134" s="5" t="s">
        <v>97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490</v>
      </c>
      <c r="K134" s="11">
        <v>485</v>
      </c>
      <c r="L134" s="11">
        <v>575</v>
      </c>
      <c r="M134" s="11"/>
    </row>
    <row r="135" spans="2:13" ht="16.5" customHeight="1" x14ac:dyDescent="0.6">
      <c r="B135" s="156"/>
      <c r="C135" s="5" t="s">
        <v>98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775</v>
      </c>
      <c r="K135" s="11">
        <v>485</v>
      </c>
      <c r="L135" s="11">
        <v>775</v>
      </c>
      <c r="M135" s="11"/>
    </row>
    <row r="136" spans="2:13" ht="16.5" customHeight="1" x14ac:dyDescent="0.6">
      <c r="B136" s="156"/>
      <c r="C136" s="5" t="s">
        <v>60</v>
      </c>
      <c r="D136" s="11">
        <v>300</v>
      </c>
      <c r="E136" s="11">
        <v>175</v>
      </c>
      <c r="F136" s="11">
        <v>300</v>
      </c>
      <c r="G136" s="11">
        <v>300</v>
      </c>
      <c r="H136" s="11">
        <v>280</v>
      </c>
      <c r="I136" s="11">
        <v>350</v>
      </c>
      <c r="J136" s="11">
        <v>300</v>
      </c>
      <c r="K136" s="11">
        <v>300</v>
      </c>
      <c r="L136" s="11">
        <v>300</v>
      </c>
      <c r="M136" s="11"/>
    </row>
    <row r="137" spans="2:13" ht="16.8" customHeight="1" x14ac:dyDescent="0.6">
      <c r="B137" s="156"/>
      <c r="C137" s="11" t="s">
        <v>61</v>
      </c>
      <c r="D137" s="11">
        <f>2011-1035</f>
        <v>976</v>
      </c>
      <c r="E137" s="11">
        <v>175</v>
      </c>
      <c r="F137" s="11">
        <v>966</v>
      </c>
      <c r="G137" s="11">
        <v>968</v>
      </c>
      <c r="H137" s="11">
        <v>280</v>
      </c>
      <c r="I137" s="11">
        <v>350</v>
      </c>
      <c r="J137" s="11">
        <v>300</v>
      </c>
      <c r="K137" s="11">
        <v>300</v>
      </c>
      <c r="L137" s="11">
        <v>300</v>
      </c>
      <c r="M137" s="11"/>
    </row>
    <row r="138" spans="2:13" ht="16.5" customHeight="1" x14ac:dyDescent="0.6">
      <c r="B138" s="156"/>
      <c r="C138" s="11" t="s">
        <v>62</v>
      </c>
      <c r="D138" s="11">
        <v>0</v>
      </c>
      <c r="E138" s="11">
        <v>968</v>
      </c>
      <c r="F138" s="11">
        <v>0</v>
      </c>
      <c r="G138" s="11">
        <v>0</v>
      </c>
      <c r="H138" s="11">
        <v>1168</v>
      </c>
      <c r="I138" s="11">
        <v>1042</v>
      </c>
      <c r="J138" s="11">
        <v>300</v>
      </c>
      <c r="K138" s="11">
        <v>300</v>
      </c>
      <c r="L138" s="11">
        <v>300</v>
      </c>
      <c r="M138" s="11"/>
    </row>
    <row r="139" spans="2:13" ht="16.5" customHeight="1" x14ac:dyDescent="0.6">
      <c r="B139" s="156"/>
      <c r="C139" s="11" t="s">
        <v>93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60</v>
      </c>
      <c r="K139" s="11">
        <v>300</v>
      </c>
      <c r="L139" s="11">
        <v>60</v>
      </c>
      <c r="M139" s="11"/>
    </row>
    <row r="140" spans="2:13" ht="16.5" customHeight="1" x14ac:dyDescent="0.6">
      <c r="B140" s="156"/>
      <c r="C140" s="11" t="s">
        <v>94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906</v>
      </c>
      <c r="K140" s="11">
        <v>962</v>
      </c>
      <c r="L140" s="11">
        <v>1107</v>
      </c>
      <c r="M140" s="11"/>
    </row>
    <row r="141" spans="2:13" ht="16.5" customHeight="1" x14ac:dyDescent="0.6">
      <c r="B141" s="156"/>
      <c r="C141" s="11" t="s">
        <v>63</v>
      </c>
      <c r="D141" s="11">
        <v>2</v>
      </c>
      <c r="E141" s="11">
        <v>2</v>
      </c>
      <c r="F141" s="11">
        <v>2</v>
      </c>
      <c r="G141" s="11">
        <v>2</v>
      </c>
      <c r="H141" s="11">
        <v>3</v>
      </c>
      <c r="I141" s="11">
        <v>3</v>
      </c>
      <c r="J141" s="11">
        <v>5</v>
      </c>
      <c r="K141" s="11">
        <v>5</v>
      </c>
      <c r="L141" s="11">
        <v>5</v>
      </c>
      <c r="M141" s="11"/>
    </row>
    <row r="142" spans="2:13" ht="16.5" customHeight="1" x14ac:dyDescent="0.6">
      <c r="B142" s="156"/>
      <c r="C142" s="11" t="s">
        <v>64</v>
      </c>
      <c r="D142" s="11" t="s">
        <v>81</v>
      </c>
      <c r="E142" s="11" t="s">
        <v>81</v>
      </c>
      <c r="F142" s="11" t="s">
        <v>81</v>
      </c>
      <c r="G142" s="11" t="s">
        <v>84</v>
      </c>
      <c r="H142" s="11" t="s">
        <v>84</v>
      </c>
      <c r="I142" s="11" t="s">
        <v>84</v>
      </c>
      <c r="J142" s="11" t="s">
        <v>84</v>
      </c>
      <c r="K142" s="11" t="s">
        <v>84</v>
      </c>
      <c r="L142" s="11" t="s">
        <v>84</v>
      </c>
      <c r="M142" s="11"/>
    </row>
    <row r="143" spans="2:13" ht="16.5" customHeight="1" x14ac:dyDescent="0.6">
      <c r="B143" s="156"/>
      <c r="C143" s="11" t="s">
        <v>65</v>
      </c>
      <c r="D143" s="11">
        <v>10</v>
      </c>
      <c r="E143" s="11">
        <v>10</v>
      </c>
      <c r="F143" s="11">
        <v>10</v>
      </c>
      <c r="G143" s="11">
        <v>10</v>
      </c>
      <c r="H143" s="11">
        <v>10</v>
      </c>
      <c r="I143" s="11">
        <v>10</v>
      </c>
      <c r="J143" s="11">
        <v>10</v>
      </c>
      <c r="K143" s="11">
        <v>10</v>
      </c>
      <c r="L143" s="11">
        <v>10</v>
      </c>
      <c r="M143" s="11"/>
    </row>
    <row r="144" spans="2:13" ht="16.5" customHeight="1" x14ac:dyDescent="0.6">
      <c r="B144" s="156"/>
      <c r="C144" s="11" t="s">
        <v>66</v>
      </c>
      <c r="D144" s="11">
        <v>17</v>
      </c>
      <c r="E144" s="11">
        <v>20</v>
      </c>
      <c r="F144" s="11">
        <v>20</v>
      </c>
      <c r="G144" s="11">
        <v>20</v>
      </c>
      <c r="H144" s="11">
        <v>20</v>
      </c>
      <c r="I144" s="11">
        <v>20</v>
      </c>
      <c r="J144" s="11">
        <v>0</v>
      </c>
      <c r="K144" s="11">
        <v>20</v>
      </c>
      <c r="L144" s="11">
        <v>0</v>
      </c>
      <c r="M144" s="11"/>
    </row>
    <row r="145" spans="2:13" ht="16.8" customHeight="1" x14ac:dyDescent="0.6">
      <c r="B145" s="116" t="s">
        <v>226</v>
      </c>
      <c r="C145" s="11" t="s">
        <v>69</v>
      </c>
      <c r="D145" s="11">
        <v>960</v>
      </c>
      <c r="E145" s="11">
        <v>900</v>
      </c>
      <c r="F145" s="11">
        <v>950</v>
      </c>
      <c r="G145" s="11">
        <v>1058</v>
      </c>
      <c r="H145" s="11">
        <v>1195</v>
      </c>
      <c r="I145" s="11">
        <v>1250</v>
      </c>
      <c r="J145" s="11">
        <v>1260</v>
      </c>
      <c r="K145" s="11">
        <v>1465</v>
      </c>
      <c r="L145" s="11">
        <v>1560</v>
      </c>
      <c r="M145" s="11"/>
    </row>
    <row r="146" spans="2:13" x14ac:dyDescent="0.6">
      <c r="B146" s="116"/>
      <c r="C146" s="11" t="s">
        <v>70</v>
      </c>
      <c r="D146" s="11">
        <v>120</v>
      </c>
      <c r="E146" s="11">
        <v>120</v>
      </c>
      <c r="F146" s="11">
        <v>120</v>
      </c>
      <c r="G146" s="11">
        <v>120</v>
      </c>
      <c r="H146" s="11">
        <v>120</v>
      </c>
      <c r="I146" s="11">
        <v>120</v>
      </c>
      <c r="J146" s="11">
        <v>120</v>
      </c>
      <c r="K146" s="11">
        <v>120</v>
      </c>
      <c r="L146" s="11">
        <v>120</v>
      </c>
      <c r="M146" s="11"/>
    </row>
    <row r="147" spans="2:13" x14ac:dyDescent="0.6">
      <c r="B147" s="116"/>
      <c r="C147" s="11" t="s">
        <v>71</v>
      </c>
      <c r="D147" s="11">
        <v>55</v>
      </c>
      <c r="E147" s="11">
        <v>55</v>
      </c>
      <c r="F147" s="11">
        <v>55</v>
      </c>
      <c r="G147" s="11">
        <v>55</v>
      </c>
      <c r="H147" s="11">
        <v>55</v>
      </c>
      <c r="I147" s="11">
        <v>55</v>
      </c>
      <c r="J147" s="11">
        <v>55</v>
      </c>
      <c r="K147" s="11">
        <v>55</v>
      </c>
      <c r="L147" s="11">
        <v>55</v>
      </c>
      <c r="M147" s="11"/>
    </row>
    <row r="148" spans="2:13" x14ac:dyDescent="0.6">
      <c r="B148" s="116"/>
      <c r="C148" s="11" t="s">
        <v>72</v>
      </c>
      <c r="D148" s="11">
        <f>1059-165-313</f>
        <v>581</v>
      </c>
      <c r="E148" s="11">
        <f>1126-230-355</f>
        <v>541</v>
      </c>
      <c r="F148" s="11">
        <f>1210-205-395</f>
        <v>610</v>
      </c>
      <c r="G148" s="11">
        <f>1315-435-175</f>
        <v>705</v>
      </c>
      <c r="H148" s="11">
        <f>1480-530-175</f>
        <v>775</v>
      </c>
      <c r="I148" s="11">
        <f>1680-610-175</f>
        <v>895</v>
      </c>
      <c r="J148" s="11">
        <f>1985-175-670</f>
        <v>1140</v>
      </c>
      <c r="K148" s="11">
        <f>2113-175-734</f>
        <v>1204</v>
      </c>
      <c r="L148" s="11">
        <f>2160-825-175</f>
        <v>1160</v>
      </c>
      <c r="M148" s="11"/>
    </row>
    <row r="149" spans="2:13" x14ac:dyDescent="0.6">
      <c r="B149" s="116"/>
      <c r="C149" s="11" t="s">
        <v>73</v>
      </c>
      <c r="D149" s="11">
        <v>4</v>
      </c>
      <c r="E149" s="11">
        <v>4</v>
      </c>
      <c r="F149" s="11">
        <v>4</v>
      </c>
      <c r="G149" s="11">
        <v>4</v>
      </c>
      <c r="H149" s="11">
        <v>4</v>
      </c>
      <c r="I149" s="11">
        <v>4</v>
      </c>
      <c r="J149" s="11">
        <v>4</v>
      </c>
      <c r="K149" s="11">
        <v>4</v>
      </c>
      <c r="L149" s="11">
        <v>4</v>
      </c>
      <c r="M149" s="11"/>
    </row>
    <row r="150" spans="2:13" x14ac:dyDescent="0.6">
      <c r="B150" s="116"/>
      <c r="C150" s="11" t="s">
        <v>74</v>
      </c>
      <c r="D150" s="11" t="s">
        <v>80</v>
      </c>
      <c r="E150" s="11" t="s">
        <v>80</v>
      </c>
      <c r="F150" s="11" t="s">
        <v>80</v>
      </c>
      <c r="G150" s="11" t="s">
        <v>85</v>
      </c>
      <c r="H150" s="11" t="s">
        <v>85</v>
      </c>
      <c r="I150" s="11" t="s">
        <v>85</v>
      </c>
      <c r="J150" s="11" t="s">
        <v>85</v>
      </c>
      <c r="K150" s="11" t="s">
        <v>85</v>
      </c>
      <c r="L150" s="11" t="s">
        <v>85</v>
      </c>
      <c r="M150" s="11"/>
    </row>
    <row r="151" spans="2:13" x14ac:dyDescent="0.6">
      <c r="B151" s="116"/>
      <c r="C151" s="11" t="s">
        <v>75</v>
      </c>
      <c r="D151" s="11">
        <v>16</v>
      </c>
      <c r="E151" s="11">
        <v>16</v>
      </c>
      <c r="F151" s="11">
        <v>16</v>
      </c>
      <c r="G151" s="11">
        <v>16</v>
      </c>
      <c r="H151" s="11">
        <v>16</v>
      </c>
      <c r="I151" s="11">
        <v>16</v>
      </c>
      <c r="J151" s="11">
        <v>16</v>
      </c>
      <c r="K151" s="11">
        <v>16</v>
      </c>
      <c r="L151" s="11">
        <v>16</v>
      </c>
      <c r="M151" s="11"/>
    </row>
    <row r="152" spans="2:13" x14ac:dyDescent="0.6">
      <c r="B152" s="156" t="s">
        <v>229</v>
      </c>
      <c r="C152" s="11" t="s">
        <v>76</v>
      </c>
      <c r="D152" s="11">
        <v>523</v>
      </c>
      <c r="E152" s="11">
        <v>560</v>
      </c>
      <c r="F152" s="11">
        <v>607</v>
      </c>
      <c r="G152" s="11">
        <v>663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/>
    </row>
    <row r="153" spans="2:13" x14ac:dyDescent="0.6">
      <c r="B153" s="156"/>
      <c r="C153" s="11" t="s">
        <v>77</v>
      </c>
      <c r="D153" s="11">
        <v>250</v>
      </c>
      <c r="E153" s="11">
        <v>290</v>
      </c>
      <c r="F153" s="11">
        <v>305</v>
      </c>
      <c r="G153" s="11">
        <v>330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/>
    </row>
    <row r="154" spans="2:13" x14ac:dyDescent="0.6">
      <c r="B154" s="156"/>
      <c r="C154" s="11" t="s">
        <v>78</v>
      </c>
      <c r="D154" s="11">
        <v>1</v>
      </c>
      <c r="E154" s="11">
        <v>1</v>
      </c>
      <c r="F154" s="11">
        <v>1</v>
      </c>
      <c r="G154" s="11">
        <v>1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/>
    </row>
    <row r="155" spans="2:13" x14ac:dyDescent="0.6">
      <c r="B155" s="156"/>
      <c r="C155" s="11" t="s">
        <v>79</v>
      </c>
      <c r="D155" s="11">
        <v>110</v>
      </c>
      <c r="E155" s="11">
        <v>110</v>
      </c>
      <c r="F155" s="11">
        <v>110</v>
      </c>
      <c r="G155" s="11">
        <v>110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/>
    </row>
    <row r="156" spans="2:13" x14ac:dyDescent="0.6">
      <c r="B156" s="116" t="s">
        <v>228</v>
      </c>
      <c r="C156" s="5" t="s">
        <v>41</v>
      </c>
      <c r="D156" s="11">
        <v>60</v>
      </c>
      <c r="E156" s="11">
        <v>80</v>
      </c>
      <c r="F156" s="11">
        <v>85</v>
      </c>
      <c r="G156" s="11">
        <v>90</v>
      </c>
      <c r="H156" s="11">
        <v>100</v>
      </c>
      <c r="I156" s="11">
        <v>120</v>
      </c>
      <c r="J156" s="11">
        <v>120</v>
      </c>
      <c r="K156" s="11">
        <v>130</v>
      </c>
      <c r="L156" s="11">
        <v>140</v>
      </c>
      <c r="M156" s="11"/>
    </row>
    <row r="157" spans="2:13" x14ac:dyDescent="0.6">
      <c r="B157" s="116"/>
      <c r="C157" s="11" t="s">
        <v>42</v>
      </c>
      <c r="D157" s="11">
        <v>50</v>
      </c>
      <c r="E157" s="11">
        <v>60</v>
      </c>
      <c r="F157" s="11">
        <v>60</v>
      </c>
      <c r="G157" s="11">
        <v>80</v>
      </c>
      <c r="H157" s="11">
        <v>75</v>
      </c>
      <c r="I157" s="11">
        <v>80</v>
      </c>
      <c r="J157" s="11">
        <v>85</v>
      </c>
      <c r="K157" s="11">
        <v>85</v>
      </c>
      <c r="L157" s="11">
        <v>85</v>
      </c>
      <c r="M157" s="11"/>
    </row>
    <row r="158" spans="2:13" x14ac:dyDescent="0.6">
      <c r="B158" s="116"/>
      <c r="C158" s="11" t="s">
        <v>43</v>
      </c>
      <c r="D158" s="11">
        <v>1</v>
      </c>
      <c r="E158" s="11">
        <v>4</v>
      </c>
      <c r="F158" s="11">
        <v>4</v>
      </c>
      <c r="G158" s="11">
        <v>4</v>
      </c>
      <c r="H158" s="11">
        <v>4</v>
      </c>
      <c r="I158" s="11">
        <v>4</v>
      </c>
      <c r="J158" s="11">
        <v>4</v>
      </c>
      <c r="K158" s="11">
        <v>4</v>
      </c>
      <c r="L158" s="11">
        <v>4</v>
      </c>
      <c r="M158" s="11"/>
    </row>
    <row r="159" spans="2:13" x14ac:dyDescent="0.6">
      <c r="B159" s="116"/>
      <c r="C159" s="11" t="s">
        <v>44</v>
      </c>
      <c r="D159" s="11">
        <v>40</v>
      </c>
      <c r="E159" s="11">
        <v>50</v>
      </c>
      <c r="F159" s="11">
        <v>50</v>
      </c>
      <c r="G159" s="11">
        <v>50</v>
      </c>
      <c r="H159" s="11">
        <v>50</v>
      </c>
      <c r="I159" s="11">
        <v>60</v>
      </c>
      <c r="J159" s="11">
        <v>75</v>
      </c>
      <c r="K159" s="11">
        <v>75</v>
      </c>
      <c r="L159" s="11">
        <v>75</v>
      </c>
      <c r="M159" s="11"/>
    </row>
    <row r="160" spans="2:13" x14ac:dyDescent="0.6">
      <c r="B160" s="116"/>
      <c r="C160" s="5" t="s">
        <v>50</v>
      </c>
      <c r="D160" s="11">
        <v>50</v>
      </c>
      <c r="E160" s="11">
        <v>60</v>
      </c>
      <c r="F160" s="11">
        <v>60</v>
      </c>
      <c r="G160" s="11">
        <f>1335-90-1165</f>
        <v>80</v>
      </c>
      <c r="H160" s="11">
        <v>75</v>
      </c>
      <c r="I160" s="11">
        <v>80</v>
      </c>
      <c r="J160" s="11">
        <v>85</v>
      </c>
      <c r="K160" s="11">
        <v>85</v>
      </c>
      <c r="L160" s="11">
        <v>85</v>
      </c>
      <c r="M160" s="11"/>
    </row>
    <row r="161" spans="2:13" x14ac:dyDescent="0.6">
      <c r="B161" s="116"/>
      <c r="C161" s="5" t="s">
        <v>51</v>
      </c>
      <c r="D161" s="11">
        <f>1056-60-915</f>
        <v>81</v>
      </c>
      <c r="E161" s="11">
        <f>1136-80-975</f>
        <v>81</v>
      </c>
      <c r="F161" s="11">
        <f>1216-85-1050</f>
        <v>81</v>
      </c>
      <c r="G161" s="11">
        <v>80</v>
      </c>
      <c r="H161" s="11">
        <v>110</v>
      </c>
      <c r="I161" s="11">
        <v>120</v>
      </c>
      <c r="J161" s="11">
        <v>120</v>
      </c>
      <c r="K161" s="11">
        <v>131</v>
      </c>
      <c r="L161" s="11">
        <v>130</v>
      </c>
      <c r="M161" s="11"/>
    </row>
    <row r="162" spans="2:13" x14ac:dyDescent="0.6">
      <c r="B162" s="116"/>
      <c r="C162" s="11" t="s">
        <v>92</v>
      </c>
      <c r="D162" s="11">
        <v>100</v>
      </c>
      <c r="E162" s="11">
        <v>100</v>
      </c>
      <c r="F162" s="11">
        <v>100</v>
      </c>
      <c r="G162" s="11">
        <v>100</v>
      </c>
      <c r="H162" s="11">
        <v>125</v>
      </c>
      <c r="I162" s="11">
        <v>125</v>
      </c>
      <c r="J162" s="11">
        <v>125</v>
      </c>
      <c r="K162" s="11">
        <v>125</v>
      </c>
      <c r="L162" s="11">
        <v>125</v>
      </c>
      <c r="M162" s="11"/>
    </row>
    <row r="163" spans="2:13" x14ac:dyDescent="0.6">
      <c r="B163" s="116"/>
      <c r="C163" s="11" t="s">
        <v>91</v>
      </c>
      <c r="D163" s="63">
        <v>0</v>
      </c>
      <c r="E163" s="63">
        <v>0</v>
      </c>
      <c r="F163" s="63">
        <v>0</v>
      </c>
      <c r="G163" s="63">
        <v>0</v>
      </c>
      <c r="H163" s="63">
        <v>0</v>
      </c>
      <c r="I163" s="63">
        <v>0</v>
      </c>
      <c r="J163" s="11">
        <v>160</v>
      </c>
      <c r="K163" s="11">
        <v>160</v>
      </c>
      <c r="L163" s="11">
        <v>160</v>
      </c>
      <c r="M163" s="11"/>
    </row>
    <row r="164" spans="2:13" x14ac:dyDescent="0.6">
      <c r="B164" s="116"/>
      <c r="C164" s="11" t="s">
        <v>67</v>
      </c>
      <c r="D164" s="11">
        <f>(1059)-938-60</f>
        <v>61</v>
      </c>
      <c r="E164" s="11">
        <v>61</v>
      </c>
      <c r="F164" s="11">
        <v>60</v>
      </c>
      <c r="G164" s="11">
        <f>1315-90-1135</f>
        <v>90</v>
      </c>
      <c r="H164" s="11">
        <v>140</v>
      </c>
      <c r="I164" s="11">
        <v>120</v>
      </c>
      <c r="J164" s="11">
        <v>125</v>
      </c>
      <c r="K164" s="11">
        <v>130</v>
      </c>
      <c r="L164" s="11">
        <v>140</v>
      </c>
      <c r="M164" s="11"/>
    </row>
    <row r="165" spans="2:13" x14ac:dyDescent="0.6">
      <c r="B165" s="116"/>
      <c r="C165" s="64" t="s">
        <v>68</v>
      </c>
      <c r="D165" s="11">
        <v>938</v>
      </c>
      <c r="E165" s="11">
        <v>1005</v>
      </c>
      <c r="F165" s="11">
        <v>1090</v>
      </c>
      <c r="G165" s="11">
        <v>1135</v>
      </c>
      <c r="H165" s="11">
        <v>1230</v>
      </c>
      <c r="I165" s="11">
        <v>1440</v>
      </c>
      <c r="J165" s="11">
        <f>1985-125-130</f>
        <v>1730</v>
      </c>
      <c r="K165" s="11">
        <f>2113-130-100</f>
        <v>1883</v>
      </c>
      <c r="L165" s="11">
        <v>2160</v>
      </c>
      <c r="M165" s="11"/>
    </row>
    <row r="166" spans="2:13" ht="16.5" customHeight="1" x14ac:dyDescent="0.6">
      <c r="B166" s="48"/>
      <c r="C166" s="48"/>
    </row>
    <row r="167" spans="2:13" x14ac:dyDescent="0.6">
      <c r="B167" s="48"/>
      <c r="C167" s="48"/>
    </row>
    <row r="168" spans="2:13" x14ac:dyDescent="0.6">
      <c r="B168" s="48"/>
      <c r="C168" s="48"/>
    </row>
    <row r="169" spans="2:13" x14ac:dyDescent="0.6">
      <c r="B169" s="48"/>
      <c r="C169" s="48"/>
    </row>
    <row r="170" spans="2:13" x14ac:dyDescent="0.6">
      <c r="B170" s="48"/>
      <c r="C170" s="48"/>
    </row>
    <row r="171" spans="2:13" x14ac:dyDescent="0.6">
      <c r="B171" s="48"/>
      <c r="C171" s="48"/>
    </row>
    <row r="172" spans="2:13" ht="18.3" thickBot="1" x14ac:dyDescent="0.65">
      <c r="B172" s="48"/>
      <c r="C172" s="48"/>
    </row>
    <row r="173" spans="2:13" ht="18.3" thickBot="1" x14ac:dyDescent="0.65">
      <c r="B173" s="162" t="s">
        <v>3</v>
      </c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4"/>
    </row>
    <row r="174" spans="2:13" ht="18.3" thickBot="1" x14ac:dyDescent="0.65">
      <c r="B174" s="162" t="s">
        <v>405</v>
      </c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</row>
    <row r="175" spans="2:13" x14ac:dyDescent="0.6">
      <c r="B175" s="117" t="s">
        <v>490</v>
      </c>
      <c r="C175" s="118"/>
      <c r="D175" s="7"/>
      <c r="E175" s="6"/>
      <c r="F175" s="6"/>
      <c r="G175" s="6"/>
      <c r="H175" s="6"/>
      <c r="I175" s="6"/>
      <c r="J175" s="6"/>
      <c r="K175" s="6"/>
      <c r="L175" s="65"/>
      <c r="M175" s="66"/>
    </row>
    <row r="176" spans="2:13" x14ac:dyDescent="0.6">
      <c r="B176" s="154" t="s">
        <v>491</v>
      </c>
      <c r="C176" s="161"/>
      <c r="D176" s="8"/>
      <c r="E176" s="5"/>
      <c r="F176" s="5"/>
      <c r="G176" s="5"/>
      <c r="H176" s="5"/>
      <c r="I176" s="5"/>
      <c r="J176" s="5"/>
      <c r="K176" s="5"/>
      <c r="L176" s="44"/>
      <c r="M176" s="67"/>
    </row>
    <row r="177" spans="2:13" x14ac:dyDescent="0.6">
      <c r="B177" s="154" t="s">
        <v>492</v>
      </c>
      <c r="C177" s="161"/>
      <c r="D177" s="8"/>
      <c r="E177" s="5"/>
      <c r="F177" s="5"/>
      <c r="G177" s="5"/>
      <c r="H177" s="5"/>
      <c r="I177" s="5"/>
      <c r="J177" s="5"/>
      <c r="K177" s="5"/>
      <c r="L177" s="44"/>
      <c r="M177" s="67"/>
    </row>
    <row r="178" spans="2:13" x14ac:dyDescent="0.6">
      <c r="B178" s="137" t="s">
        <v>488</v>
      </c>
      <c r="C178" s="161"/>
      <c r="D178" s="9"/>
      <c r="E178" s="10"/>
      <c r="F178" s="10"/>
      <c r="G178" s="10"/>
      <c r="H178" s="10"/>
      <c r="I178" s="10"/>
      <c r="J178" s="10"/>
      <c r="K178" s="10"/>
      <c r="L178" s="68"/>
      <c r="M178" s="69"/>
    </row>
    <row r="179" spans="2:13" ht="16.8" customHeight="1" thickBot="1" x14ac:dyDescent="0.65">
      <c r="B179" s="168" t="s">
        <v>493</v>
      </c>
      <c r="C179" s="169"/>
      <c r="D179" s="9"/>
      <c r="E179" s="10"/>
      <c r="F179" s="10"/>
      <c r="G179" s="10"/>
      <c r="H179" s="10"/>
      <c r="I179" s="10"/>
      <c r="J179" s="10"/>
      <c r="K179" s="10"/>
      <c r="L179" s="68"/>
      <c r="M179" s="69"/>
    </row>
    <row r="180" spans="2:13" ht="18.3" thickBot="1" x14ac:dyDescent="0.65">
      <c r="B180" s="162" t="s">
        <v>12</v>
      </c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</row>
    <row r="181" spans="2:13" ht="18.3" thickBot="1" x14ac:dyDescent="0.65">
      <c r="B181" s="112" t="s">
        <v>221</v>
      </c>
      <c r="C181" s="145" t="s">
        <v>475</v>
      </c>
      <c r="D181" s="167" t="s">
        <v>411</v>
      </c>
      <c r="E181" s="113"/>
      <c r="F181" s="113"/>
      <c r="G181" s="113"/>
      <c r="H181" s="113"/>
      <c r="I181" s="113"/>
      <c r="J181" s="113"/>
      <c r="K181" s="113"/>
      <c r="L181" s="113"/>
      <c r="M181" s="43" t="s">
        <v>406</v>
      </c>
    </row>
    <row r="182" spans="2:13" ht="18.3" thickBot="1" x14ac:dyDescent="0.65">
      <c r="B182" s="160"/>
      <c r="C182" s="147"/>
      <c r="D182" s="70">
        <v>25</v>
      </c>
      <c r="E182" s="18">
        <v>35</v>
      </c>
      <c r="F182" s="18">
        <v>45</v>
      </c>
      <c r="G182" s="18">
        <v>60</v>
      </c>
      <c r="H182" s="18">
        <v>80</v>
      </c>
      <c r="I182" s="18">
        <v>110</v>
      </c>
      <c r="J182" s="18">
        <v>160</v>
      </c>
      <c r="K182" s="18">
        <v>200</v>
      </c>
      <c r="L182" s="71">
        <v>250</v>
      </c>
      <c r="M182" s="72"/>
    </row>
    <row r="183" spans="2:13" x14ac:dyDescent="0.6">
      <c r="B183" s="143" t="s">
        <v>374</v>
      </c>
      <c r="C183" s="72" t="s">
        <v>13</v>
      </c>
      <c r="D183" s="73">
        <v>0</v>
      </c>
      <c r="E183" s="74">
        <v>0</v>
      </c>
      <c r="F183" s="74">
        <v>0</v>
      </c>
      <c r="G183" s="74">
        <v>0</v>
      </c>
      <c r="H183" s="41">
        <v>508</v>
      </c>
      <c r="I183" s="41">
        <v>505.5</v>
      </c>
      <c r="J183" s="41">
        <v>721</v>
      </c>
      <c r="K183" s="41">
        <v>758</v>
      </c>
      <c r="L183" s="49">
        <v>866</v>
      </c>
      <c r="M183" s="75"/>
    </row>
    <row r="184" spans="2:13" x14ac:dyDescent="0.6">
      <c r="B184" s="144"/>
      <c r="C184" s="75" t="s">
        <v>14</v>
      </c>
      <c r="D184" s="76">
        <v>0</v>
      </c>
      <c r="E184" s="59">
        <v>0</v>
      </c>
      <c r="F184" s="59">
        <v>0</v>
      </c>
      <c r="G184" s="59">
        <v>0</v>
      </c>
      <c r="H184" s="11">
        <v>70</v>
      </c>
      <c r="I184" s="11">
        <v>70</v>
      </c>
      <c r="J184" s="11">
        <v>70</v>
      </c>
      <c r="K184" s="11">
        <v>70</v>
      </c>
      <c r="L184" s="27">
        <v>70</v>
      </c>
      <c r="M184" s="75"/>
    </row>
    <row r="185" spans="2:13" x14ac:dyDescent="0.6">
      <c r="B185" s="144"/>
      <c r="C185" s="75" t="s">
        <v>200</v>
      </c>
      <c r="D185" s="76">
        <v>0</v>
      </c>
      <c r="E185" s="59">
        <v>0</v>
      </c>
      <c r="F185" s="59">
        <v>0</v>
      </c>
      <c r="G185" s="59">
        <v>0</v>
      </c>
      <c r="H185" s="11">
        <v>840</v>
      </c>
      <c r="I185" s="59">
        <v>0</v>
      </c>
      <c r="J185" s="59">
        <v>0</v>
      </c>
      <c r="K185" s="59">
        <v>0</v>
      </c>
      <c r="L185" s="77">
        <v>0</v>
      </c>
      <c r="M185" s="75"/>
    </row>
    <row r="186" spans="2:13" x14ac:dyDescent="0.6">
      <c r="B186" s="144"/>
      <c r="C186" s="75" t="s">
        <v>99</v>
      </c>
      <c r="D186" s="76">
        <v>0</v>
      </c>
      <c r="E186" s="59">
        <v>0</v>
      </c>
      <c r="F186" s="59">
        <v>0</v>
      </c>
      <c r="G186" s="59">
        <v>0</v>
      </c>
      <c r="H186" s="11">
        <v>120</v>
      </c>
      <c r="I186" s="11">
        <v>169</v>
      </c>
      <c r="J186" s="11">
        <v>169</v>
      </c>
      <c r="K186" s="11">
        <v>267</v>
      </c>
      <c r="L186" s="27">
        <v>331</v>
      </c>
      <c r="M186" s="75"/>
    </row>
    <row r="187" spans="2:13" x14ac:dyDescent="0.6">
      <c r="B187" s="144"/>
      <c r="C187" s="75" t="s">
        <v>100</v>
      </c>
      <c r="D187" s="76">
        <v>0</v>
      </c>
      <c r="E187" s="59">
        <v>0</v>
      </c>
      <c r="F187" s="59">
        <v>0</v>
      </c>
      <c r="G187" s="59">
        <v>0</v>
      </c>
      <c r="H187" s="11">
        <v>30</v>
      </c>
      <c r="I187" s="11">
        <v>30</v>
      </c>
      <c r="J187" s="11">
        <v>30</v>
      </c>
      <c r="K187" s="11">
        <v>30</v>
      </c>
      <c r="L187" s="27">
        <v>30</v>
      </c>
      <c r="M187" s="75"/>
    </row>
    <row r="188" spans="2:13" x14ac:dyDescent="0.6">
      <c r="B188" s="144"/>
      <c r="C188" s="75" t="s">
        <v>201</v>
      </c>
      <c r="D188" s="76">
        <v>0</v>
      </c>
      <c r="E188" s="59">
        <v>0</v>
      </c>
      <c r="F188" s="59">
        <v>0</v>
      </c>
      <c r="G188" s="59">
        <v>0</v>
      </c>
      <c r="H188" s="11">
        <v>120</v>
      </c>
      <c r="I188" s="59">
        <v>0</v>
      </c>
      <c r="J188" s="59">
        <v>0</v>
      </c>
      <c r="K188" s="59">
        <v>0</v>
      </c>
      <c r="L188" s="77">
        <v>0</v>
      </c>
      <c r="M188" s="75"/>
    </row>
    <row r="189" spans="2:13" x14ac:dyDescent="0.6">
      <c r="B189" s="144"/>
      <c r="C189" s="78" t="s">
        <v>101</v>
      </c>
      <c r="D189" s="76">
        <v>0</v>
      </c>
      <c r="E189" s="59">
        <v>0</v>
      </c>
      <c r="F189" s="59">
        <v>0</v>
      </c>
      <c r="G189" s="59">
        <v>0</v>
      </c>
      <c r="H189" s="11">
        <v>2</v>
      </c>
      <c r="I189" s="11">
        <v>2</v>
      </c>
      <c r="J189" s="11">
        <v>2</v>
      </c>
      <c r="K189" s="11">
        <v>2</v>
      </c>
      <c r="L189" s="27">
        <v>2</v>
      </c>
      <c r="M189" s="75"/>
    </row>
    <row r="190" spans="2:13" x14ac:dyDescent="0.6">
      <c r="B190" s="144"/>
      <c r="C190" s="78" t="s">
        <v>102</v>
      </c>
      <c r="D190" s="76">
        <v>0</v>
      </c>
      <c r="E190" s="59">
        <v>0</v>
      </c>
      <c r="F190" s="59">
        <v>0</v>
      </c>
      <c r="G190" s="59">
        <v>0</v>
      </c>
      <c r="H190" s="11" t="s">
        <v>81</v>
      </c>
      <c r="I190" s="11" t="s">
        <v>214</v>
      </c>
      <c r="J190" s="11" t="s">
        <v>81</v>
      </c>
      <c r="K190" s="11" t="s">
        <v>318</v>
      </c>
      <c r="L190" s="27" t="s">
        <v>318</v>
      </c>
      <c r="M190" s="75"/>
    </row>
    <row r="191" spans="2:13" ht="18.3" thickBot="1" x14ac:dyDescent="0.65">
      <c r="B191" s="148"/>
      <c r="C191" s="79" t="s">
        <v>103</v>
      </c>
      <c r="D191" s="80">
        <v>0</v>
      </c>
      <c r="E191" s="81">
        <v>0</v>
      </c>
      <c r="F191" s="81">
        <v>0</v>
      </c>
      <c r="G191" s="81">
        <v>0</v>
      </c>
      <c r="H191" s="18">
        <v>10</v>
      </c>
      <c r="I191" s="18">
        <v>10</v>
      </c>
      <c r="J191" s="18">
        <v>10</v>
      </c>
      <c r="K191" s="18">
        <v>10</v>
      </c>
      <c r="L191" s="71">
        <v>10</v>
      </c>
      <c r="M191" s="75"/>
    </row>
    <row r="192" spans="2:13" x14ac:dyDescent="0.6">
      <c r="B192" s="143" t="s">
        <v>375</v>
      </c>
      <c r="C192" s="82" t="s">
        <v>217</v>
      </c>
      <c r="D192" s="73">
        <v>0</v>
      </c>
      <c r="E192" s="74">
        <v>0</v>
      </c>
      <c r="F192" s="74">
        <v>0</v>
      </c>
      <c r="G192" s="74">
        <v>0</v>
      </c>
      <c r="H192" s="11">
        <v>4</v>
      </c>
      <c r="I192" s="41">
        <v>4</v>
      </c>
      <c r="J192" s="41">
        <v>4</v>
      </c>
      <c r="K192" s="41">
        <v>0</v>
      </c>
      <c r="L192" s="49">
        <v>0</v>
      </c>
      <c r="M192" s="75"/>
    </row>
    <row r="193" spans="2:13" x14ac:dyDescent="0.6">
      <c r="B193" s="144"/>
      <c r="C193" s="78" t="s">
        <v>218</v>
      </c>
      <c r="D193" s="76">
        <v>0</v>
      </c>
      <c r="E193" s="59">
        <v>0</v>
      </c>
      <c r="F193" s="59">
        <v>0</v>
      </c>
      <c r="G193" s="59">
        <v>0</v>
      </c>
      <c r="H193" s="11" t="s">
        <v>80</v>
      </c>
      <c r="I193" s="11" t="s">
        <v>207</v>
      </c>
      <c r="J193" s="11" t="s">
        <v>207</v>
      </c>
      <c r="K193" s="11">
        <v>0</v>
      </c>
      <c r="L193" s="27">
        <v>0</v>
      </c>
      <c r="M193" s="75"/>
    </row>
    <row r="194" spans="2:13" ht="18.3" thickBot="1" x14ac:dyDescent="0.65">
      <c r="B194" s="144"/>
      <c r="C194" s="78" t="s">
        <v>219</v>
      </c>
      <c r="D194" s="76">
        <v>0</v>
      </c>
      <c r="E194" s="59">
        <v>0</v>
      </c>
      <c r="F194" s="59">
        <v>0</v>
      </c>
      <c r="G194" s="59">
        <v>0</v>
      </c>
      <c r="H194" s="18">
        <v>16</v>
      </c>
      <c r="I194" s="11">
        <v>16</v>
      </c>
      <c r="J194" s="11">
        <v>16</v>
      </c>
      <c r="K194" s="11">
        <v>0</v>
      </c>
      <c r="L194" s="27">
        <v>0</v>
      </c>
      <c r="M194" s="75"/>
    </row>
    <row r="195" spans="2:13" x14ac:dyDescent="0.6">
      <c r="B195" s="144"/>
      <c r="C195" s="83" t="s">
        <v>104</v>
      </c>
      <c r="D195" s="84">
        <v>0</v>
      </c>
      <c r="E195" s="85">
        <v>0</v>
      </c>
      <c r="F195" s="85">
        <v>0</v>
      </c>
      <c r="G195" s="85">
        <v>0</v>
      </c>
      <c r="H195" s="20">
        <v>290</v>
      </c>
      <c r="I195" s="20">
        <v>385.5</v>
      </c>
      <c r="J195" s="20">
        <v>400</v>
      </c>
      <c r="K195" s="20">
        <v>375</v>
      </c>
      <c r="L195" s="86">
        <v>466</v>
      </c>
      <c r="M195" s="75"/>
    </row>
    <row r="196" spans="2:13" ht="18.3" thickBot="1" x14ac:dyDescent="0.65">
      <c r="B196" s="148"/>
      <c r="C196" s="79" t="s">
        <v>105</v>
      </c>
      <c r="D196" s="80">
        <v>0</v>
      </c>
      <c r="E196" s="81">
        <v>0</v>
      </c>
      <c r="F196" s="81">
        <v>0</v>
      </c>
      <c r="G196" s="81">
        <v>0</v>
      </c>
      <c r="H196" s="18">
        <v>250</v>
      </c>
      <c r="I196" s="18">
        <v>150</v>
      </c>
      <c r="J196" s="18">
        <v>220</v>
      </c>
      <c r="K196" s="18">
        <v>200</v>
      </c>
      <c r="L196" s="71">
        <v>280</v>
      </c>
      <c r="M196" s="75"/>
    </row>
    <row r="197" spans="2:13" x14ac:dyDescent="0.6">
      <c r="B197" s="143" t="s">
        <v>384</v>
      </c>
      <c r="C197" s="82" t="s">
        <v>106</v>
      </c>
      <c r="D197" s="50">
        <v>320</v>
      </c>
      <c r="E197" s="41">
        <v>440</v>
      </c>
      <c r="F197" s="41">
        <v>440</v>
      </c>
      <c r="G197" s="41">
        <v>470</v>
      </c>
      <c r="H197" s="41">
        <v>500</v>
      </c>
      <c r="I197" s="41">
        <v>600</v>
      </c>
      <c r="J197" s="41">
        <v>700</v>
      </c>
      <c r="K197" s="41">
        <v>700</v>
      </c>
      <c r="L197" s="49">
        <v>800</v>
      </c>
      <c r="M197" s="75"/>
    </row>
    <row r="198" spans="2:13" x14ac:dyDescent="0.6">
      <c r="B198" s="144"/>
      <c r="C198" s="78" t="s">
        <v>107</v>
      </c>
      <c r="D198" s="14">
        <v>320</v>
      </c>
      <c r="E198" s="11">
        <v>320</v>
      </c>
      <c r="F198" s="11">
        <v>320</v>
      </c>
      <c r="G198" s="11">
        <v>460</v>
      </c>
      <c r="H198" s="11">
        <v>350</v>
      </c>
      <c r="I198" s="11">
        <v>480</v>
      </c>
      <c r="J198" s="11">
        <v>540</v>
      </c>
      <c r="K198" s="11">
        <v>540</v>
      </c>
      <c r="L198" s="27">
        <v>600</v>
      </c>
      <c r="M198" s="75"/>
    </row>
    <row r="199" spans="2:13" x14ac:dyDescent="0.6">
      <c r="B199" s="144"/>
      <c r="C199" s="75" t="s">
        <v>108</v>
      </c>
      <c r="D199" s="14">
        <v>20</v>
      </c>
      <c r="E199" s="11">
        <v>30</v>
      </c>
      <c r="F199" s="11">
        <v>30</v>
      </c>
      <c r="G199" s="11">
        <v>55</v>
      </c>
      <c r="H199" s="11">
        <v>290</v>
      </c>
      <c r="I199" s="11">
        <v>330</v>
      </c>
      <c r="J199" s="11">
        <v>375</v>
      </c>
      <c r="K199" s="11">
        <v>375</v>
      </c>
      <c r="L199" s="27">
        <v>375</v>
      </c>
      <c r="M199" s="75"/>
    </row>
    <row r="200" spans="2:13" x14ac:dyDescent="0.6">
      <c r="B200" s="144"/>
      <c r="C200" s="78" t="s">
        <v>109</v>
      </c>
      <c r="D200" s="14">
        <v>20</v>
      </c>
      <c r="E200" s="11">
        <v>30</v>
      </c>
      <c r="F200" s="11">
        <v>30</v>
      </c>
      <c r="G200" s="11">
        <v>40</v>
      </c>
      <c r="H200" s="11">
        <v>290</v>
      </c>
      <c r="I200" s="11">
        <v>330</v>
      </c>
      <c r="J200" s="11">
        <v>375</v>
      </c>
      <c r="K200" s="11">
        <v>375</v>
      </c>
      <c r="L200" s="27">
        <v>375</v>
      </c>
      <c r="M200" s="75"/>
    </row>
    <row r="201" spans="2:13" x14ac:dyDescent="0.6">
      <c r="B201" s="144"/>
      <c r="C201" s="78" t="s">
        <v>110</v>
      </c>
      <c r="D201" s="14">
        <v>2</v>
      </c>
      <c r="E201" s="11">
        <v>2</v>
      </c>
      <c r="F201" s="11">
        <v>2</v>
      </c>
      <c r="G201" s="11">
        <v>2</v>
      </c>
      <c r="H201" s="11">
        <v>4</v>
      </c>
      <c r="I201" s="11">
        <v>4</v>
      </c>
      <c r="J201" s="11">
        <v>4</v>
      </c>
      <c r="K201" s="11">
        <v>2</v>
      </c>
      <c r="L201" s="87">
        <v>2</v>
      </c>
      <c r="M201" s="75"/>
    </row>
    <row r="202" spans="2:13" x14ac:dyDescent="0.6">
      <c r="B202" s="144"/>
      <c r="C202" s="78" t="s">
        <v>111</v>
      </c>
      <c r="D202" s="14" t="s">
        <v>318</v>
      </c>
      <c r="E202" s="11" t="s">
        <v>318</v>
      </c>
      <c r="F202" s="11" t="s">
        <v>385</v>
      </c>
      <c r="G202" s="11" t="s">
        <v>385</v>
      </c>
      <c r="H202" s="11" t="s">
        <v>202</v>
      </c>
      <c r="I202" s="11" t="s">
        <v>214</v>
      </c>
      <c r="J202" s="11" t="s">
        <v>214</v>
      </c>
      <c r="K202" s="11" t="s">
        <v>318</v>
      </c>
      <c r="L202" s="27" t="s">
        <v>318</v>
      </c>
      <c r="M202" s="75"/>
    </row>
    <row r="203" spans="2:13" x14ac:dyDescent="0.6">
      <c r="B203" s="144"/>
      <c r="C203" s="78" t="s">
        <v>112</v>
      </c>
      <c r="D203" s="14">
        <v>10</v>
      </c>
      <c r="E203" s="11">
        <v>10</v>
      </c>
      <c r="F203" s="11">
        <v>10</v>
      </c>
      <c r="G203" s="11">
        <v>10</v>
      </c>
      <c r="H203" s="11">
        <v>10</v>
      </c>
      <c r="I203" s="11">
        <v>10</v>
      </c>
      <c r="J203" s="11">
        <v>10</v>
      </c>
      <c r="K203" s="11">
        <v>20</v>
      </c>
      <c r="L203" s="27">
        <v>10</v>
      </c>
      <c r="M203" s="75"/>
    </row>
    <row r="204" spans="2:13" ht="18.3" thickBot="1" x14ac:dyDescent="0.65">
      <c r="B204" s="148"/>
      <c r="C204" s="79" t="s">
        <v>319</v>
      </c>
      <c r="D204" s="70">
        <v>17</v>
      </c>
      <c r="E204" s="18">
        <v>20</v>
      </c>
      <c r="F204" s="18">
        <v>20</v>
      </c>
      <c r="G204" s="18">
        <v>20</v>
      </c>
      <c r="H204" s="18">
        <v>10</v>
      </c>
      <c r="I204" s="18">
        <v>10</v>
      </c>
      <c r="J204" s="18">
        <v>10</v>
      </c>
      <c r="K204" s="18">
        <v>32</v>
      </c>
      <c r="L204" s="71">
        <v>20</v>
      </c>
      <c r="M204" s="75"/>
    </row>
    <row r="205" spans="2:13" x14ac:dyDescent="0.6">
      <c r="B205" s="143" t="s">
        <v>376</v>
      </c>
      <c r="C205" s="82" t="s">
        <v>113</v>
      </c>
      <c r="D205" s="50">
        <v>0</v>
      </c>
      <c r="E205" s="41">
        <v>470</v>
      </c>
      <c r="F205" s="41">
        <v>0</v>
      </c>
      <c r="G205" s="41">
        <v>845</v>
      </c>
      <c r="H205" s="41">
        <v>960</v>
      </c>
      <c r="I205" s="41">
        <v>1075</v>
      </c>
      <c r="J205" s="41">
        <v>1235</v>
      </c>
      <c r="K205" s="41">
        <v>1435</v>
      </c>
      <c r="L205" s="49">
        <v>1600</v>
      </c>
      <c r="M205" s="75"/>
    </row>
    <row r="206" spans="2:13" x14ac:dyDescent="0.6">
      <c r="B206" s="144"/>
      <c r="C206" s="78" t="s">
        <v>114</v>
      </c>
      <c r="D206" s="14">
        <v>0</v>
      </c>
      <c r="E206" s="11">
        <v>40</v>
      </c>
      <c r="F206" s="11">
        <v>0</v>
      </c>
      <c r="G206" s="11">
        <v>95</v>
      </c>
      <c r="H206" s="11">
        <v>90</v>
      </c>
      <c r="I206" s="11">
        <v>105</v>
      </c>
      <c r="J206" s="11">
        <v>120</v>
      </c>
      <c r="K206" s="11">
        <v>120</v>
      </c>
      <c r="L206" s="27">
        <v>120</v>
      </c>
      <c r="M206" s="75"/>
    </row>
    <row r="207" spans="2:13" x14ac:dyDescent="0.6">
      <c r="B207" s="144"/>
      <c r="C207" s="78" t="s">
        <v>115</v>
      </c>
      <c r="D207" s="14">
        <v>0</v>
      </c>
      <c r="E207" s="11">
        <v>1</v>
      </c>
      <c r="F207" s="11">
        <v>0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27">
        <v>1</v>
      </c>
      <c r="M207" s="75"/>
    </row>
    <row r="208" spans="2:13" x14ac:dyDescent="0.6">
      <c r="B208" s="144"/>
      <c r="C208" s="78" t="s">
        <v>116</v>
      </c>
      <c r="D208" s="14">
        <v>0</v>
      </c>
      <c r="E208" s="11" t="s">
        <v>318</v>
      </c>
      <c r="F208" s="11">
        <v>0</v>
      </c>
      <c r="G208" s="11" t="s">
        <v>385</v>
      </c>
      <c r="H208" s="11" t="s">
        <v>202</v>
      </c>
      <c r="I208" s="11" t="s">
        <v>214</v>
      </c>
      <c r="J208" s="11" t="s">
        <v>214</v>
      </c>
      <c r="K208" s="11" t="s">
        <v>318</v>
      </c>
      <c r="L208" s="27" t="s">
        <v>318</v>
      </c>
      <c r="M208" s="75"/>
    </row>
    <row r="209" spans="2:13" x14ac:dyDescent="0.6">
      <c r="B209" s="144"/>
      <c r="C209" s="78" t="s">
        <v>117</v>
      </c>
      <c r="D209" s="14">
        <v>0</v>
      </c>
      <c r="E209" s="11">
        <v>10</v>
      </c>
      <c r="F209" s="11">
        <v>0</v>
      </c>
      <c r="G209" s="11">
        <v>10</v>
      </c>
      <c r="H209" s="11">
        <v>10</v>
      </c>
      <c r="I209" s="11">
        <v>10</v>
      </c>
      <c r="J209" s="11">
        <v>10</v>
      </c>
      <c r="K209" s="11">
        <v>10</v>
      </c>
      <c r="L209" s="27">
        <v>10</v>
      </c>
      <c r="M209" s="75"/>
    </row>
    <row r="210" spans="2:13" ht="16.5" customHeight="1" thickBot="1" x14ac:dyDescent="0.65">
      <c r="B210" s="148"/>
      <c r="C210" s="79" t="s">
        <v>215</v>
      </c>
      <c r="D210" s="70">
        <v>0</v>
      </c>
      <c r="E210" s="18">
        <v>20</v>
      </c>
      <c r="F210" s="18">
        <v>0</v>
      </c>
      <c r="G210" s="11">
        <v>20</v>
      </c>
      <c r="H210" s="18">
        <v>10</v>
      </c>
      <c r="I210" s="18">
        <v>20</v>
      </c>
      <c r="J210" s="18">
        <v>10</v>
      </c>
      <c r="K210" s="18">
        <v>20</v>
      </c>
      <c r="L210" s="71">
        <v>20</v>
      </c>
      <c r="M210" s="75"/>
    </row>
    <row r="211" spans="2:13" ht="16.5" customHeight="1" x14ac:dyDescent="0.6">
      <c r="B211" s="145" t="s">
        <v>404</v>
      </c>
      <c r="C211" s="82" t="s">
        <v>118</v>
      </c>
      <c r="D211" s="50">
        <v>318</v>
      </c>
      <c r="E211" s="41">
        <v>370</v>
      </c>
      <c r="F211" s="41">
        <v>428</v>
      </c>
      <c r="G211" s="41">
        <v>450</v>
      </c>
      <c r="H211" s="41">
        <v>430</v>
      </c>
      <c r="I211" s="41">
        <v>430</v>
      </c>
      <c r="J211" s="41">
        <v>375</v>
      </c>
      <c r="K211" s="41">
        <v>375</v>
      </c>
      <c r="L211" s="49">
        <v>375</v>
      </c>
      <c r="M211" s="75" t="s">
        <v>407</v>
      </c>
    </row>
    <row r="212" spans="2:13" ht="16.5" customHeight="1" x14ac:dyDescent="0.6">
      <c r="B212" s="146"/>
      <c r="C212" s="75" t="s">
        <v>122</v>
      </c>
      <c r="D212" s="14">
        <v>258</v>
      </c>
      <c r="E212" s="11">
        <v>204</v>
      </c>
      <c r="F212" s="11">
        <v>199</v>
      </c>
      <c r="G212" s="11">
        <v>250</v>
      </c>
      <c r="H212" s="11">
        <v>266</v>
      </c>
      <c r="I212" s="11">
        <v>295</v>
      </c>
      <c r="J212" s="11">
        <v>310</v>
      </c>
      <c r="K212" s="11">
        <v>598</v>
      </c>
      <c r="L212" s="27">
        <v>657</v>
      </c>
      <c r="M212" s="75"/>
    </row>
    <row r="213" spans="2:13" ht="16.5" customHeight="1" x14ac:dyDescent="0.6">
      <c r="B213" s="146"/>
      <c r="C213" s="75" t="s">
        <v>123</v>
      </c>
      <c r="D213" s="14">
        <v>343</v>
      </c>
      <c r="E213" s="11">
        <v>386</v>
      </c>
      <c r="F213" s="11">
        <v>431</v>
      </c>
      <c r="G213" s="11">
        <v>565</v>
      </c>
      <c r="H213" s="11">
        <v>660</v>
      </c>
      <c r="I213" s="11">
        <v>295</v>
      </c>
      <c r="J213" s="11">
        <v>310</v>
      </c>
      <c r="K213" s="11">
        <v>230</v>
      </c>
      <c r="L213" s="27">
        <v>270</v>
      </c>
      <c r="M213" s="75"/>
    </row>
    <row r="214" spans="2:13" ht="16.5" customHeight="1" x14ac:dyDescent="0.6">
      <c r="B214" s="146"/>
      <c r="C214" s="75" t="s">
        <v>124</v>
      </c>
      <c r="D214" s="14">
        <v>125</v>
      </c>
      <c r="E214" s="11">
        <v>125</v>
      </c>
      <c r="F214" s="11">
        <v>125</v>
      </c>
      <c r="G214" s="11">
        <v>125</v>
      </c>
      <c r="H214" s="11">
        <v>125</v>
      </c>
      <c r="I214" s="11">
        <v>400</v>
      </c>
      <c r="J214" s="11">
        <v>400</v>
      </c>
      <c r="K214" s="11">
        <v>400</v>
      </c>
      <c r="L214" s="27">
        <v>400</v>
      </c>
      <c r="M214" s="75"/>
    </row>
    <row r="215" spans="2:13" ht="16.5" customHeight="1" x14ac:dyDescent="0.6">
      <c r="B215" s="146"/>
      <c r="C215" s="75" t="s">
        <v>125</v>
      </c>
      <c r="D215" s="14">
        <v>150</v>
      </c>
      <c r="E215" s="11">
        <v>150</v>
      </c>
      <c r="F215" s="11">
        <v>150</v>
      </c>
      <c r="G215" s="11">
        <v>150</v>
      </c>
      <c r="H215" s="11">
        <v>150</v>
      </c>
      <c r="I215" s="11">
        <v>125</v>
      </c>
      <c r="J215" s="11">
        <v>125</v>
      </c>
      <c r="K215" s="11">
        <v>125</v>
      </c>
      <c r="L215" s="27">
        <v>125</v>
      </c>
      <c r="M215" s="75"/>
    </row>
    <row r="216" spans="2:13" ht="16.5" customHeight="1" x14ac:dyDescent="0.6">
      <c r="B216" s="146"/>
      <c r="C216" s="78" t="s">
        <v>126</v>
      </c>
      <c r="D216" s="14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150</v>
      </c>
      <c r="J216" s="11">
        <v>150</v>
      </c>
      <c r="K216" s="11">
        <v>150</v>
      </c>
      <c r="L216" s="27">
        <v>150</v>
      </c>
      <c r="M216" s="75" t="s">
        <v>408</v>
      </c>
    </row>
    <row r="217" spans="2:13" ht="16.5" customHeight="1" x14ac:dyDescent="0.6">
      <c r="B217" s="146"/>
      <c r="C217" s="78" t="s">
        <v>119</v>
      </c>
      <c r="D217" s="14">
        <v>4</v>
      </c>
      <c r="E217" s="11">
        <v>4</v>
      </c>
      <c r="F217" s="11">
        <v>4</v>
      </c>
      <c r="G217" s="11">
        <v>4</v>
      </c>
      <c r="H217" s="11">
        <v>4</v>
      </c>
      <c r="I217" s="11">
        <v>5</v>
      </c>
      <c r="J217" s="11">
        <v>5</v>
      </c>
      <c r="K217" s="11">
        <v>5</v>
      </c>
      <c r="L217" s="27">
        <v>5</v>
      </c>
      <c r="M217" s="75"/>
    </row>
    <row r="218" spans="2:13" ht="16.5" customHeight="1" x14ac:dyDescent="0.6">
      <c r="B218" s="146"/>
      <c r="C218" s="78" t="s">
        <v>120</v>
      </c>
      <c r="D218" s="14" t="s">
        <v>266</v>
      </c>
      <c r="E218" s="11" t="s">
        <v>266</v>
      </c>
      <c r="F218" s="11" t="s">
        <v>386</v>
      </c>
      <c r="G218" s="11" t="s">
        <v>386</v>
      </c>
      <c r="H218" s="11" t="s">
        <v>203</v>
      </c>
      <c r="I218" s="11" t="s">
        <v>207</v>
      </c>
      <c r="J218" s="11" t="s">
        <v>207</v>
      </c>
      <c r="K218" s="11" t="s">
        <v>266</v>
      </c>
      <c r="L218" s="27" t="s">
        <v>266</v>
      </c>
      <c r="M218" s="75"/>
    </row>
    <row r="219" spans="2:13" ht="16.8" customHeight="1" x14ac:dyDescent="0.6">
      <c r="B219" s="146"/>
      <c r="C219" s="75" t="s">
        <v>121</v>
      </c>
      <c r="D219" s="14">
        <v>12</v>
      </c>
      <c r="E219" s="11">
        <v>16</v>
      </c>
      <c r="F219" s="11">
        <v>20</v>
      </c>
      <c r="G219" s="11">
        <v>20</v>
      </c>
      <c r="H219" s="11">
        <v>20</v>
      </c>
      <c r="I219" s="11">
        <v>20</v>
      </c>
      <c r="J219" s="11">
        <v>20</v>
      </c>
      <c r="K219" s="11">
        <v>20</v>
      </c>
      <c r="L219" s="27">
        <v>20</v>
      </c>
      <c r="M219" s="75"/>
    </row>
    <row r="220" spans="2:13" ht="18.3" thickBot="1" x14ac:dyDescent="0.65">
      <c r="B220" s="147"/>
      <c r="C220" s="89" t="s">
        <v>204</v>
      </c>
      <c r="D220" s="70">
        <v>17</v>
      </c>
      <c r="E220" s="18">
        <v>0</v>
      </c>
      <c r="F220" s="18">
        <v>30</v>
      </c>
      <c r="G220" s="18">
        <v>25</v>
      </c>
      <c r="H220" s="18">
        <v>31</v>
      </c>
      <c r="I220" s="18">
        <v>31</v>
      </c>
      <c r="J220" s="18">
        <v>0</v>
      </c>
      <c r="K220" s="18">
        <v>31</v>
      </c>
      <c r="L220" s="71">
        <v>31</v>
      </c>
      <c r="M220" s="75"/>
    </row>
    <row r="221" spans="2:13" ht="18.3" thickBot="1" x14ac:dyDescent="0.65">
      <c r="B221" s="90" t="s">
        <v>377</v>
      </c>
      <c r="C221" s="91" t="s">
        <v>127</v>
      </c>
      <c r="D221" s="92">
        <v>90</v>
      </c>
      <c r="E221" s="93">
        <v>90</v>
      </c>
      <c r="F221" s="93">
        <v>90</v>
      </c>
      <c r="G221" s="93">
        <v>90</v>
      </c>
      <c r="H221" s="93">
        <v>90</v>
      </c>
      <c r="I221" s="93">
        <v>90</v>
      </c>
      <c r="J221" s="93">
        <v>90</v>
      </c>
      <c r="K221" s="93">
        <v>90</v>
      </c>
      <c r="L221" s="94">
        <v>90</v>
      </c>
      <c r="M221" s="75"/>
    </row>
    <row r="222" spans="2:13" x14ac:dyDescent="0.6">
      <c r="B222" s="143" t="s">
        <v>413</v>
      </c>
      <c r="C222" s="82" t="s">
        <v>128</v>
      </c>
      <c r="D222" s="50">
        <v>370</v>
      </c>
      <c r="E222" s="41">
        <v>370</v>
      </c>
      <c r="F222" s="41">
        <v>240</v>
      </c>
      <c r="G222" s="41">
        <v>300</v>
      </c>
      <c r="H222" s="41">
        <v>300</v>
      </c>
      <c r="I222" s="41">
        <v>300</v>
      </c>
      <c r="J222" s="41">
        <v>300</v>
      </c>
      <c r="K222" s="41">
        <v>510</v>
      </c>
      <c r="L222" s="49">
        <v>500</v>
      </c>
      <c r="M222" s="75"/>
    </row>
    <row r="223" spans="2:13" x14ac:dyDescent="0.6">
      <c r="B223" s="144"/>
      <c r="C223" s="78" t="s">
        <v>129</v>
      </c>
      <c r="D223" s="14">
        <v>0</v>
      </c>
      <c r="E223" s="11">
        <v>0</v>
      </c>
      <c r="F223" s="11">
        <v>370</v>
      </c>
      <c r="G223" s="11">
        <v>500</v>
      </c>
      <c r="H223" s="11">
        <v>500</v>
      </c>
      <c r="I223" s="11">
        <v>571</v>
      </c>
      <c r="J223" s="11">
        <v>571</v>
      </c>
      <c r="K223" s="11">
        <v>470</v>
      </c>
      <c r="L223" s="27">
        <v>800</v>
      </c>
      <c r="M223" s="75"/>
    </row>
    <row r="224" spans="2:13" x14ac:dyDescent="0.6">
      <c r="B224" s="144"/>
      <c r="C224" s="78" t="s">
        <v>320</v>
      </c>
      <c r="D224" s="14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340</v>
      </c>
      <c r="L224" s="27">
        <v>0</v>
      </c>
      <c r="M224" s="75"/>
    </row>
    <row r="225" spans="2:13" x14ac:dyDescent="0.6">
      <c r="B225" s="144"/>
      <c r="C225" s="75" t="s">
        <v>130</v>
      </c>
      <c r="D225" s="14">
        <v>183</v>
      </c>
      <c r="E225" s="11">
        <v>180</v>
      </c>
      <c r="F225" s="11">
        <v>130</v>
      </c>
      <c r="G225" s="11">
        <v>180</v>
      </c>
      <c r="H225" s="11">
        <v>180</v>
      </c>
      <c r="I225" s="11">
        <v>180</v>
      </c>
      <c r="J225" s="11">
        <v>200</v>
      </c>
      <c r="K225" s="11">
        <v>190</v>
      </c>
      <c r="L225" s="27">
        <v>180</v>
      </c>
      <c r="M225" s="75"/>
    </row>
    <row r="226" spans="2:13" x14ac:dyDescent="0.6">
      <c r="B226" s="144"/>
      <c r="C226" s="75" t="s">
        <v>131</v>
      </c>
      <c r="D226" s="14">
        <v>1</v>
      </c>
      <c r="E226" s="11">
        <v>1</v>
      </c>
      <c r="F226" s="11">
        <v>2</v>
      </c>
      <c r="G226" s="11">
        <v>2</v>
      </c>
      <c r="H226" s="11">
        <v>2</v>
      </c>
      <c r="I226" s="11">
        <v>2</v>
      </c>
      <c r="J226" s="11">
        <v>2</v>
      </c>
      <c r="K226" s="11">
        <v>3</v>
      </c>
      <c r="L226" s="27">
        <v>2</v>
      </c>
      <c r="M226" s="75"/>
    </row>
    <row r="227" spans="2:13" x14ac:dyDescent="0.6">
      <c r="B227" s="144"/>
      <c r="C227" s="75" t="s">
        <v>132</v>
      </c>
      <c r="D227" s="14" t="s">
        <v>318</v>
      </c>
      <c r="E227" s="11" t="s">
        <v>318</v>
      </c>
      <c r="F227" s="11" t="s">
        <v>385</v>
      </c>
      <c r="G227" s="11" t="s">
        <v>385</v>
      </c>
      <c r="H227" s="11" t="s">
        <v>205</v>
      </c>
      <c r="I227" s="11" t="s">
        <v>214</v>
      </c>
      <c r="J227" s="11" t="s">
        <v>220</v>
      </c>
      <c r="K227" s="11" t="s">
        <v>318</v>
      </c>
      <c r="L227" s="27" t="s">
        <v>318</v>
      </c>
      <c r="M227" s="75"/>
    </row>
    <row r="228" spans="2:13" x14ac:dyDescent="0.6">
      <c r="B228" s="144"/>
      <c r="C228" s="75" t="s">
        <v>133</v>
      </c>
      <c r="D228" s="14">
        <v>10</v>
      </c>
      <c r="E228" s="11">
        <v>10</v>
      </c>
      <c r="F228" s="11">
        <v>10</v>
      </c>
      <c r="G228" s="11">
        <v>10</v>
      </c>
      <c r="H228" s="11">
        <v>10</v>
      </c>
      <c r="I228" s="11">
        <v>10</v>
      </c>
      <c r="J228" s="11">
        <v>10</v>
      </c>
      <c r="K228" s="11">
        <v>10</v>
      </c>
      <c r="L228" s="27">
        <v>10</v>
      </c>
      <c r="M228" s="75"/>
    </row>
    <row r="229" spans="2:13" ht="18.3" thickBot="1" x14ac:dyDescent="0.65">
      <c r="B229" s="148"/>
      <c r="C229" s="95" t="s">
        <v>206</v>
      </c>
      <c r="D229" s="96">
        <v>17</v>
      </c>
      <c r="E229" s="15">
        <v>20</v>
      </c>
      <c r="F229" s="15">
        <v>20</v>
      </c>
      <c r="G229" s="15">
        <v>20</v>
      </c>
      <c r="H229" s="15">
        <v>20</v>
      </c>
      <c r="I229" s="15">
        <v>20</v>
      </c>
      <c r="J229" s="15">
        <v>0</v>
      </c>
      <c r="K229" s="15">
        <v>20</v>
      </c>
      <c r="L229" s="97">
        <v>20</v>
      </c>
      <c r="M229" s="75"/>
    </row>
    <row r="230" spans="2:13" x14ac:dyDescent="0.6">
      <c r="B230" s="143" t="s">
        <v>382</v>
      </c>
      <c r="C230" s="72" t="s">
        <v>134</v>
      </c>
      <c r="D230" s="50">
        <v>240</v>
      </c>
      <c r="E230" s="41">
        <v>240</v>
      </c>
      <c r="F230" s="41">
        <v>240</v>
      </c>
      <c r="G230" s="41">
        <v>240</v>
      </c>
      <c r="H230" s="41">
        <v>255</v>
      </c>
      <c r="I230" s="41">
        <v>255</v>
      </c>
      <c r="J230" s="41">
        <v>255</v>
      </c>
      <c r="K230" s="41">
        <v>255</v>
      </c>
      <c r="L230" s="49">
        <v>255</v>
      </c>
      <c r="M230" s="75"/>
    </row>
    <row r="231" spans="2:13" x14ac:dyDescent="0.6">
      <c r="B231" s="144"/>
      <c r="C231" s="75" t="s">
        <v>135</v>
      </c>
      <c r="D231" s="14">
        <v>212</v>
      </c>
      <c r="E231" s="11">
        <v>212</v>
      </c>
      <c r="F231" s="11">
        <v>212</v>
      </c>
      <c r="G231" s="11">
        <v>249</v>
      </c>
      <c r="H231" s="11">
        <v>255</v>
      </c>
      <c r="I231" s="11">
        <v>255</v>
      </c>
      <c r="J231" s="11">
        <v>249</v>
      </c>
      <c r="K231" s="11">
        <v>249</v>
      </c>
      <c r="L231" s="27">
        <v>249</v>
      </c>
      <c r="M231" s="75"/>
    </row>
    <row r="232" spans="2:13" ht="18.3" thickBot="1" x14ac:dyDescent="0.65">
      <c r="B232" s="148"/>
      <c r="C232" s="89" t="s">
        <v>136</v>
      </c>
      <c r="D232" s="70">
        <v>60</v>
      </c>
      <c r="E232" s="18">
        <v>60</v>
      </c>
      <c r="F232" s="18">
        <v>60</v>
      </c>
      <c r="G232" s="18">
        <v>60</v>
      </c>
      <c r="H232" s="18">
        <v>60</v>
      </c>
      <c r="I232" s="18">
        <v>60</v>
      </c>
      <c r="J232" s="18">
        <v>60</v>
      </c>
      <c r="K232" s="18">
        <v>60</v>
      </c>
      <c r="L232" s="71">
        <v>60</v>
      </c>
      <c r="M232" s="75"/>
    </row>
    <row r="233" spans="2:13" x14ac:dyDescent="0.6">
      <c r="B233" s="145" t="s">
        <v>383</v>
      </c>
      <c r="C233" s="83" t="s">
        <v>156</v>
      </c>
      <c r="D233" s="98">
        <v>0</v>
      </c>
      <c r="E233" s="20">
        <v>0</v>
      </c>
      <c r="F233" s="20">
        <v>0</v>
      </c>
      <c r="G233" s="20">
        <v>0</v>
      </c>
      <c r="H233" s="20">
        <v>315</v>
      </c>
      <c r="I233" s="20">
        <v>315</v>
      </c>
      <c r="J233" s="20">
        <v>315</v>
      </c>
      <c r="K233" s="20">
        <v>155</v>
      </c>
      <c r="L233" s="86">
        <v>155</v>
      </c>
      <c r="M233" s="75"/>
    </row>
    <row r="234" spans="2:13" x14ac:dyDescent="0.6">
      <c r="B234" s="146"/>
      <c r="C234" s="75" t="s">
        <v>157</v>
      </c>
      <c r="D234" s="14">
        <v>0</v>
      </c>
      <c r="E234" s="11">
        <v>0</v>
      </c>
      <c r="F234" s="11">
        <v>0</v>
      </c>
      <c r="G234" s="11">
        <v>0</v>
      </c>
      <c r="H234" s="11">
        <v>120</v>
      </c>
      <c r="I234" s="11">
        <v>120</v>
      </c>
      <c r="J234" s="11">
        <v>120</v>
      </c>
      <c r="K234" s="11">
        <v>120</v>
      </c>
      <c r="L234" s="27">
        <v>120</v>
      </c>
      <c r="M234" s="75"/>
    </row>
    <row r="235" spans="2:13" x14ac:dyDescent="0.6">
      <c r="B235" s="146"/>
      <c r="C235" s="75" t="s">
        <v>321</v>
      </c>
      <c r="D235" s="14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315</v>
      </c>
      <c r="L235" s="27">
        <v>315</v>
      </c>
      <c r="M235" s="75"/>
    </row>
    <row r="236" spans="2:13" x14ac:dyDescent="0.6">
      <c r="B236" s="146"/>
      <c r="C236" s="75" t="s">
        <v>322</v>
      </c>
      <c r="D236" s="14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120</v>
      </c>
      <c r="L236" s="27">
        <v>120</v>
      </c>
      <c r="M236" s="75"/>
    </row>
    <row r="237" spans="2:13" x14ac:dyDescent="0.6">
      <c r="B237" s="146"/>
      <c r="C237" s="75" t="s">
        <v>158</v>
      </c>
      <c r="D237" s="14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230</v>
      </c>
      <c r="J237" s="11">
        <v>710</v>
      </c>
      <c r="K237" s="11">
        <v>750</v>
      </c>
      <c r="L237" s="27">
        <v>925</v>
      </c>
      <c r="M237" s="75"/>
    </row>
    <row r="238" spans="2:13" x14ac:dyDescent="0.6">
      <c r="B238" s="146"/>
      <c r="C238" s="75" t="s">
        <v>159</v>
      </c>
      <c r="D238" s="14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330</v>
      </c>
      <c r="J238" s="11">
        <v>375</v>
      </c>
      <c r="K238" s="11">
        <f>225+175</f>
        <v>400</v>
      </c>
      <c r="L238" s="27">
        <f>225+175</f>
        <v>400</v>
      </c>
      <c r="M238" s="75"/>
    </row>
    <row r="239" spans="2:13" x14ac:dyDescent="0.6">
      <c r="B239" s="146"/>
      <c r="C239" s="75" t="s">
        <v>160</v>
      </c>
      <c r="D239" s="14">
        <v>0</v>
      </c>
      <c r="E239" s="11">
        <v>0</v>
      </c>
      <c r="F239" s="11">
        <v>0</v>
      </c>
      <c r="G239" s="11">
        <v>0</v>
      </c>
      <c r="H239" s="11">
        <v>2</v>
      </c>
      <c r="I239" s="11">
        <v>4</v>
      </c>
      <c r="J239" s="11">
        <v>4</v>
      </c>
      <c r="K239" s="11">
        <v>4</v>
      </c>
      <c r="L239" s="27">
        <v>4</v>
      </c>
      <c r="M239" s="75"/>
    </row>
    <row r="240" spans="2:13" x14ac:dyDescent="0.6">
      <c r="B240" s="146"/>
      <c r="C240" s="75" t="s">
        <v>161</v>
      </c>
      <c r="D240" s="14">
        <v>0</v>
      </c>
      <c r="E240" s="11">
        <v>0</v>
      </c>
      <c r="F240" s="11">
        <v>0</v>
      </c>
      <c r="G240" s="11">
        <v>0</v>
      </c>
      <c r="H240" s="11" t="s">
        <v>210</v>
      </c>
      <c r="I240" s="11" t="s">
        <v>210</v>
      </c>
      <c r="J240" s="11" t="s">
        <v>317</v>
      </c>
      <c r="K240" s="11" t="s">
        <v>317</v>
      </c>
      <c r="L240" s="27" t="s">
        <v>317</v>
      </c>
      <c r="M240" s="75"/>
    </row>
    <row r="241" spans="2:13" x14ac:dyDescent="0.6">
      <c r="B241" s="146"/>
      <c r="C241" s="75" t="s">
        <v>162</v>
      </c>
      <c r="D241" s="14">
        <v>0</v>
      </c>
      <c r="E241" s="11">
        <v>0</v>
      </c>
      <c r="F241" s="11">
        <v>0</v>
      </c>
      <c r="G241" s="11">
        <v>0</v>
      </c>
      <c r="H241" s="11">
        <v>20</v>
      </c>
      <c r="I241" s="11">
        <v>20</v>
      </c>
      <c r="J241" s="11">
        <v>20</v>
      </c>
      <c r="K241" s="11">
        <v>20</v>
      </c>
      <c r="L241" s="27">
        <v>20</v>
      </c>
      <c r="M241" s="75"/>
    </row>
    <row r="242" spans="2:13" x14ac:dyDescent="0.6">
      <c r="B242" s="146"/>
      <c r="C242" s="75" t="s">
        <v>163</v>
      </c>
      <c r="D242" s="14">
        <v>0</v>
      </c>
      <c r="E242" s="11">
        <v>0</v>
      </c>
      <c r="F242" s="11">
        <v>0</v>
      </c>
      <c r="G242" s="11">
        <v>0</v>
      </c>
      <c r="H242" s="11">
        <v>32</v>
      </c>
      <c r="I242" s="11">
        <v>32</v>
      </c>
      <c r="J242" s="11">
        <v>0</v>
      </c>
      <c r="K242" s="11">
        <v>32</v>
      </c>
      <c r="L242" s="27">
        <v>32</v>
      </c>
      <c r="M242" s="75"/>
    </row>
    <row r="243" spans="2:13" ht="18.3" thickBot="1" x14ac:dyDescent="0.65">
      <c r="B243" s="147"/>
      <c r="C243" s="89" t="s">
        <v>164</v>
      </c>
      <c r="D243" s="70">
        <f>1056-190-318</f>
        <v>548</v>
      </c>
      <c r="E243" s="18">
        <f>1136-205-370</f>
        <v>561</v>
      </c>
      <c r="F243" s="18">
        <f>1216-225-428</f>
        <v>563</v>
      </c>
      <c r="G243" s="18">
        <f>1335-450-238</f>
        <v>647</v>
      </c>
      <c r="H243" s="18">
        <f>1470-260-430</f>
        <v>780</v>
      </c>
      <c r="I243" s="18">
        <f>1680-430-330</f>
        <v>920</v>
      </c>
      <c r="J243" s="18">
        <f>-375-390+2000</f>
        <v>1235</v>
      </c>
      <c r="K243" s="18">
        <f>2130-421-375</f>
        <v>1334</v>
      </c>
      <c r="L243" s="71">
        <f>2381-476-375</f>
        <v>1530</v>
      </c>
      <c r="M243" s="75"/>
    </row>
    <row r="244" spans="2:13" x14ac:dyDescent="0.6">
      <c r="B244" s="145" t="s">
        <v>414</v>
      </c>
      <c r="C244" s="72" t="s">
        <v>188</v>
      </c>
      <c r="D244" s="50">
        <v>160</v>
      </c>
      <c r="E244" s="41">
        <v>190</v>
      </c>
      <c r="F244" s="41">
        <v>190</v>
      </c>
      <c r="G244" s="41">
        <v>190</v>
      </c>
      <c r="H244" s="41">
        <v>190</v>
      </c>
      <c r="I244" s="41">
        <v>190</v>
      </c>
      <c r="J244" s="41">
        <v>190</v>
      </c>
      <c r="K244" s="41">
        <v>190</v>
      </c>
      <c r="L244" s="49">
        <v>190</v>
      </c>
      <c r="M244" s="72"/>
    </row>
    <row r="245" spans="2:13" x14ac:dyDescent="0.6">
      <c r="B245" s="146"/>
      <c r="C245" s="75" t="s">
        <v>189</v>
      </c>
      <c r="D245" s="14">
        <v>94</v>
      </c>
      <c r="E245" s="11">
        <v>94</v>
      </c>
      <c r="F245" s="11">
        <v>94</v>
      </c>
      <c r="G245" s="11">
        <v>94</v>
      </c>
      <c r="H245" s="11">
        <v>94</v>
      </c>
      <c r="I245" s="11">
        <v>94</v>
      </c>
      <c r="J245" s="11">
        <v>94</v>
      </c>
      <c r="K245" s="11">
        <v>94</v>
      </c>
      <c r="L245" s="27">
        <v>94</v>
      </c>
      <c r="M245" s="75"/>
    </row>
    <row r="246" spans="2:13" x14ac:dyDescent="0.6">
      <c r="B246" s="146"/>
      <c r="C246" s="75" t="s">
        <v>190</v>
      </c>
      <c r="D246" s="14">
        <v>14</v>
      </c>
      <c r="E246" s="11">
        <v>14</v>
      </c>
      <c r="F246" s="11">
        <v>14</v>
      </c>
      <c r="G246" s="11">
        <v>14</v>
      </c>
      <c r="H246" s="11">
        <v>14</v>
      </c>
      <c r="I246" s="11">
        <v>14</v>
      </c>
      <c r="J246" s="11">
        <v>20</v>
      </c>
      <c r="K246" s="11">
        <v>20</v>
      </c>
      <c r="L246" s="27">
        <v>20</v>
      </c>
      <c r="M246" s="75"/>
    </row>
    <row r="247" spans="2:13" x14ac:dyDescent="0.6">
      <c r="B247" s="146"/>
      <c r="C247" s="75" t="s">
        <v>191</v>
      </c>
      <c r="D247" s="14">
        <v>70</v>
      </c>
      <c r="E247" s="11">
        <v>40</v>
      </c>
      <c r="F247" s="11">
        <v>40</v>
      </c>
      <c r="G247" s="11">
        <v>40</v>
      </c>
      <c r="H247" s="11">
        <v>40</v>
      </c>
      <c r="I247" s="11">
        <v>40</v>
      </c>
      <c r="J247" s="11">
        <v>40</v>
      </c>
      <c r="K247" s="11">
        <v>40</v>
      </c>
      <c r="L247" s="27">
        <v>40</v>
      </c>
      <c r="M247" s="75"/>
    </row>
    <row r="248" spans="2:13" x14ac:dyDescent="0.6">
      <c r="B248" s="146"/>
      <c r="C248" s="75" t="s">
        <v>192</v>
      </c>
      <c r="D248" s="14">
        <v>117</v>
      </c>
      <c r="E248" s="11">
        <v>117</v>
      </c>
      <c r="F248" s="11">
        <v>117</v>
      </c>
      <c r="G248" s="11">
        <v>117</v>
      </c>
      <c r="H248" s="11">
        <v>117</v>
      </c>
      <c r="I248" s="11">
        <v>117</v>
      </c>
      <c r="J248" s="11">
        <v>117</v>
      </c>
      <c r="K248" s="11">
        <v>117</v>
      </c>
      <c r="L248" s="27">
        <v>117</v>
      </c>
      <c r="M248" s="75"/>
    </row>
    <row r="249" spans="2:13" x14ac:dyDescent="0.6">
      <c r="B249" s="146"/>
      <c r="C249" s="75" t="s">
        <v>193</v>
      </c>
      <c r="D249" s="14">
        <v>105</v>
      </c>
      <c r="E249" s="11">
        <v>105</v>
      </c>
      <c r="F249" s="11">
        <v>105</v>
      </c>
      <c r="G249" s="11">
        <v>105</v>
      </c>
      <c r="H249" s="11">
        <v>105</v>
      </c>
      <c r="I249" s="11">
        <v>105</v>
      </c>
      <c r="J249" s="11">
        <v>105</v>
      </c>
      <c r="K249" s="11">
        <v>105</v>
      </c>
      <c r="L249" s="27">
        <v>105</v>
      </c>
      <c r="M249" s="75"/>
    </row>
    <row r="250" spans="2:13" x14ac:dyDescent="0.6">
      <c r="B250" s="146"/>
      <c r="C250" s="75" t="s">
        <v>194</v>
      </c>
      <c r="D250" s="14">
        <v>25</v>
      </c>
      <c r="E250" s="11">
        <v>25</v>
      </c>
      <c r="F250" s="11">
        <v>25</v>
      </c>
      <c r="G250" s="11">
        <v>25</v>
      </c>
      <c r="H250" s="11">
        <v>25</v>
      </c>
      <c r="I250" s="11">
        <v>25</v>
      </c>
      <c r="J250" s="11">
        <v>25</v>
      </c>
      <c r="K250" s="11">
        <v>25</v>
      </c>
      <c r="L250" s="27">
        <v>25</v>
      </c>
      <c r="M250" s="75"/>
    </row>
    <row r="251" spans="2:13" x14ac:dyDescent="0.6">
      <c r="B251" s="146"/>
      <c r="C251" s="75" t="s">
        <v>195</v>
      </c>
      <c r="D251" s="14">
        <v>10</v>
      </c>
      <c r="E251" s="11">
        <v>10</v>
      </c>
      <c r="F251" s="11">
        <v>10</v>
      </c>
      <c r="G251" s="11">
        <v>10</v>
      </c>
      <c r="H251" s="11">
        <v>10</v>
      </c>
      <c r="I251" s="11">
        <v>10</v>
      </c>
      <c r="J251" s="11">
        <v>10</v>
      </c>
      <c r="K251" s="11">
        <v>10</v>
      </c>
      <c r="L251" s="27">
        <v>10</v>
      </c>
      <c r="M251" s="75"/>
    </row>
    <row r="252" spans="2:13" x14ac:dyDescent="0.6">
      <c r="B252" s="146"/>
      <c r="C252" s="75" t="s">
        <v>196</v>
      </c>
      <c r="D252" s="14">
        <v>5</v>
      </c>
      <c r="E252" s="11">
        <v>5</v>
      </c>
      <c r="F252" s="11">
        <v>5</v>
      </c>
      <c r="G252" s="11">
        <v>5</v>
      </c>
      <c r="H252" s="11">
        <v>5</v>
      </c>
      <c r="I252" s="11">
        <v>5</v>
      </c>
      <c r="J252" s="11">
        <v>5</v>
      </c>
      <c r="K252" s="11">
        <v>5</v>
      </c>
      <c r="L252" s="27">
        <v>5</v>
      </c>
      <c r="M252" s="75"/>
    </row>
    <row r="253" spans="2:13" x14ac:dyDescent="0.6">
      <c r="B253" s="146"/>
      <c r="C253" s="75" t="s">
        <v>197</v>
      </c>
      <c r="D253" s="14" t="s">
        <v>266</v>
      </c>
      <c r="E253" s="11" t="s">
        <v>266</v>
      </c>
      <c r="F253" s="11" t="s">
        <v>386</v>
      </c>
      <c r="G253" s="11" t="s">
        <v>386</v>
      </c>
      <c r="H253" s="11" t="s">
        <v>207</v>
      </c>
      <c r="I253" s="11" t="s">
        <v>207</v>
      </c>
      <c r="J253" s="11" t="s">
        <v>266</v>
      </c>
      <c r="K253" s="11" t="s">
        <v>266</v>
      </c>
      <c r="L253" s="27" t="s">
        <v>266</v>
      </c>
      <c r="M253" s="75"/>
    </row>
    <row r="254" spans="2:13" x14ac:dyDescent="0.6">
      <c r="B254" s="146"/>
      <c r="C254" s="75" t="s">
        <v>198</v>
      </c>
      <c r="D254" s="14">
        <v>20</v>
      </c>
      <c r="E254" s="11">
        <v>20</v>
      </c>
      <c r="F254" s="11">
        <v>20</v>
      </c>
      <c r="G254" s="11">
        <v>20</v>
      </c>
      <c r="H254" s="11">
        <v>15</v>
      </c>
      <c r="I254" s="11">
        <v>15</v>
      </c>
      <c r="J254" s="11">
        <v>16</v>
      </c>
      <c r="K254" s="11">
        <v>20</v>
      </c>
      <c r="L254" s="27">
        <v>20</v>
      </c>
      <c r="M254" s="75"/>
    </row>
    <row r="255" spans="2:13" ht="18.3" thickBot="1" x14ac:dyDescent="0.65">
      <c r="B255" s="147"/>
      <c r="C255" s="89" t="s">
        <v>199</v>
      </c>
      <c r="D255" s="70">
        <v>20</v>
      </c>
      <c r="E255" s="18">
        <v>20</v>
      </c>
      <c r="F255" s="18">
        <v>31</v>
      </c>
      <c r="G255" s="18">
        <v>30</v>
      </c>
      <c r="H255" s="18">
        <v>26</v>
      </c>
      <c r="I255" s="18">
        <v>26</v>
      </c>
      <c r="J255" s="18">
        <v>16</v>
      </c>
      <c r="K255" s="18">
        <v>28</v>
      </c>
      <c r="L255" s="71">
        <v>20</v>
      </c>
      <c r="M255" s="89"/>
    </row>
    <row r="256" spans="2:13" x14ac:dyDescent="0.6">
      <c r="B256" s="145" t="s">
        <v>244</v>
      </c>
      <c r="C256" s="83" t="s">
        <v>230</v>
      </c>
      <c r="D256" s="85">
        <v>0</v>
      </c>
      <c r="E256" s="85">
        <v>0</v>
      </c>
      <c r="F256" s="85">
        <v>0</v>
      </c>
      <c r="G256" s="85">
        <v>0</v>
      </c>
      <c r="H256" s="85">
        <v>0</v>
      </c>
      <c r="I256" s="85">
        <v>0</v>
      </c>
      <c r="J256" s="20">
        <v>4</v>
      </c>
      <c r="K256" s="20">
        <v>0</v>
      </c>
      <c r="L256" s="86">
        <v>0</v>
      </c>
      <c r="M256" s="83"/>
    </row>
    <row r="257" spans="2:13" x14ac:dyDescent="0.6">
      <c r="B257" s="146"/>
      <c r="C257" s="75" t="s">
        <v>231</v>
      </c>
      <c r="D257" s="59">
        <v>0</v>
      </c>
      <c r="E257" s="59">
        <v>0</v>
      </c>
      <c r="F257" s="59">
        <v>0</v>
      </c>
      <c r="G257" s="59">
        <v>0</v>
      </c>
      <c r="H257" s="59">
        <v>0</v>
      </c>
      <c r="I257" s="59">
        <v>0</v>
      </c>
      <c r="J257" s="11" t="s">
        <v>266</v>
      </c>
      <c r="K257" s="11">
        <v>0</v>
      </c>
      <c r="L257" s="27">
        <v>0</v>
      </c>
      <c r="M257" s="75"/>
    </row>
    <row r="258" spans="2:13" x14ac:dyDescent="0.6">
      <c r="B258" s="146"/>
      <c r="C258" s="75" t="s">
        <v>232</v>
      </c>
      <c r="D258" s="59">
        <v>0</v>
      </c>
      <c r="E258" s="59">
        <v>0</v>
      </c>
      <c r="F258" s="59">
        <v>0</v>
      </c>
      <c r="G258" s="59">
        <v>0</v>
      </c>
      <c r="H258" s="59">
        <v>0</v>
      </c>
      <c r="I258" s="59">
        <v>0</v>
      </c>
      <c r="J258" s="11">
        <v>30</v>
      </c>
      <c r="K258" s="11">
        <v>0</v>
      </c>
      <c r="L258" s="27">
        <v>0</v>
      </c>
      <c r="M258" s="75"/>
    </row>
    <row r="259" spans="2:13" x14ac:dyDescent="0.6">
      <c r="B259" s="146"/>
      <c r="C259" s="75" t="s">
        <v>233</v>
      </c>
      <c r="D259" s="59">
        <v>0</v>
      </c>
      <c r="E259" s="59">
        <v>0</v>
      </c>
      <c r="F259" s="59">
        <v>0</v>
      </c>
      <c r="G259" s="59">
        <v>0</v>
      </c>
      <c r="H259" s="59">
        <v>0</v>
      </c>
      <c r="I259" s="59">
        <v>0</v>
      </c>
      <c r="J259" s="11" t="s">
        <v>265</v>
      </c>
      <c r="K259" s="11">
        <v>0</v>
      </c>
      <c r="L259" s="27">
        <v>0</v>
      </c>
      <c r="M259" s="75"/>
    </row>
    <row r="260" spans="2:13" x14ac:dyDescent="0.6">
      <c r="B260" s="146"/>
      <c r="C260" s="75" t="s">
        <v>234</v>
      </c>
      <c r="D260" s="59">
        <v>0</v>
      </c>
      <c r="E260" s="59">
        <v>0</v>
      </c>
      <c r="F260" s="59">
        <v>0</v>
      </c>
      <c r="G260" s="59">
        <v>0</v>
      </c>
      <c r="H260" s="59">
        <v>0</v>
      </c>
      <c r="I260" s="59">
        <v>0</v>
      </c>
      <c r="J260" s="11">
        <v>303</v>
      </c>
      <c r="K260" s="11">
        <v>0</v>
      </c>
      <c r="L260" s="27">
        <v>0</v>
      </c>
      <c r="M260" s="75"/>
    </row>
    <row r="261" spans="2:13" x14ac:dyDescent="0.6">
      <c r="B261" s="146"/>
      <c r="C261" s="75" t="s">
        <v>235</v>
      </c>
      <c r="D261" s="59">
        <v>0</v>
      </c>
      <c r="E261" s="59">
        <v>0</v>
      </c>
      <c r="F261" s="59">
        <v>0</v>
      </c>
      <c r="G261" s="59">
        <v>0</v>
      </c>
      <c r="H261" s="59">
        <v>0</v>
      </c>
      <c r="I261" s="59">
        <v>0</v>
      </c>
      <c r="J261" s="11">
        <v>330</v>
      </c>
      <c r="K261" s="11">
        <v>0</v>
      </c>
      <c r="L261" s="27">
        <v>0</v>
      </c>
      <c r="M261" s="75"/>
    </row>
    <row r="262" spans="2:13" x14ac:dyDescent="0.6">
      <c r="B262" s="146"/>
      <c r="C262" s="75" t="s">
        <v>246</v>
      </c>
      <c r="D262" s="59">
        <v>0</v>
      </c>
      <c r="E262" s="59">
        <v>0</v>
      </c>
      <c r="F262" s="59">
        <v>0</v>
      </c>
      <c r="G262" s="59">
        <v>0</v>
      </c>
      <c r="H262" s="59">
        <v>0</v>
      </c>
      <c r="I262" s="59">
        <v>0</v>
      </c>
      <c r="J262" s="11">
        <v>86.5</v>
      </c>
      <c r="K262" s="11">
        <v>0</v>
      </c>
      <c r="L262" s="27">
        <v>0</v>
      </c>
      <c r="M262" s="75"/>
    </row>
    <row r="263" spans="2:13" ht="18.3" thickBot="1" x14ac:dyDescent="0.65">
      <c r="B263" s="147"/>
      <c r="C263" s="95" t="s">
        <v>247</v>
      </c>
      <c r="D263" s="99">
        <v>0</v>
      </c>
      <c r="E263" s="99">
        <v>0</v>
      </c>
      <c r="F263" s="99">
        <v>0</v>
      </c>
      <c r="G263" s="99">
        <v>0</v>
      </c>
      <c r="H263" s="99">
        <v>0</v>
      </c>
      <c r="I263" s="99">
        <v>0</v>
      </c>
      <c r="J263" s="15">
        <v>86.5</v>
      </c>
      <c r="K263" s="18">
        <v>0</v>
      </c>
      <c r="L263" s="71">
        <v>0</v>
      </c>
      <c r="M263" s="75"/>
    </row>
    <row r="264" spans="2:13" x14ac:dyDescent="0.6">
      <c r="B264" s="145" t="s">
        <v>264</v>
      </c>
      <c r="C264" s="72" t="s">
        <v>260</v>
      </c>
      <c r="D264" s="41">
        <v>0</v>
      </c>
      <c r="E264" s="41">
        <v>0</v>
      </c>
      <c r="F264" s="41">
        <v>0</v>
      </c>
      <c r="G264" s="41">
        <v>0</v>
      </c>
      <c r="H264" s="41">
        <v>0</v>
      </c>
      <c r="I264" s="41">
        <v>0</v>
      </c>
      <c r="J264" s="41">
        <v>4</v>
      </c>
      <c r="K264" s="41">
        <v>4</v>
      </c>
      <c r="L264" s="49">
        <v>0</v>
      </c>
      <c r="M264" s="75"/>
    </row>
    <row r="265" spans="2:13" x14ac:dyDescent="0.6">
      <c r="B265" s="146"/>
      <c r="C265" s="75" t="s">
        <v>261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 t="s">
        <v>266</v>
      </c>
      <c r="K265" s="11" t="s">
        <v>266</v>
      </c>
      <c r="L265" s="27">
        <v>0</v>
      </c>
      <c r="M265" s="75"/>
    </row>
    <row r="266" spans="2:13" x14ac:dyDescent="0.6">
      <c r="B266" s="146"/>
      <c r="C266" s="75" t="s">
        <v>262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30</v>
      </c>
      <c r="K266" s="11">
        <v>30</v>
      </c>
      <c r="L266" s="27">
        <v>0</v>
      </c>
      <c r="M266" s="75"/>
    </row>
    <row r="267" spans="2:13" x14ac:dyDescent="0.6">
      <c r="B267" s="146"/>
      <c r="C267" s="75" t="s">
        <v>263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 t="s">
        <v>265</v>
      </c>
      <c r="K267" s="11" t="s">
        <v>265</v>
      </c>
      <c r="L267" s="27">
        <v>0</v>
      </c>
      <c r="M267" s="75"/>
    </row>
    <row r="268" spans="2:13" x14ac:dyDescent="0.6">
      <c r="B268" s="146"/>
      <c r="C268" s="75" t="s">
        <v>236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381</v>
      </c>
      <c r="K268" s="11">
        <v>0</v>
      </c>
      <c r="L268" s="27">
        <v>0</v>
      </c>
      <c r="M268" s="75"/>
    </row>
    <row r="269" spans="2:13" x14ac:dyDescent="0.6">
      <c r="B269" s="146"/>
      <c r="C269" s="75" t="s">
        <v>237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290</v>
      </c>
      <c r="K269" s="11">
        <v>0</v>
      </c>
      <c r="L269" s="27">
        <v>0</v>
      </c>
      <c r="M269" s="75"/>
    </row>
    <row r="270" spans="2:13" x14ac:dyDescent="0.6">
      <c r="B270" s="146"/>
      <c r="C270" s="75" t="s">
        <v>248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115.5</v>
      </c>
      <c r="K270" s="11">
        <v>0</v>
      </c>
      <c r="L270" s="27">
        <v>0</v>
      </c>
      <c r="M270" s="75"/>
    </row>
    <row r="271" spans="2:13" ht="18.3" thickBot="1" x14ac:dyDescent="0.65">
      <c r="B271" s="147"/>
      <c r="C271" s="89" t="s">
        <v>249</v>
      </c>
      <c r="D271" s="18">
        <v>0</v>
      </c>
      <c r="E271" s="18">
        <v>0</v>
      </c>
      <c r="F271" s="18">
        <v>0</v>
      </c>
      <c r="G271" s="18">
        <v>0</v>
      </c>
      <c r="H271" s="18">
        <v>0</v>
      </c>
      <c r="I271" s="18">
        <v>0</v>
      </c>
      <c r="J271" s="18">
        <v>115.5</v>
      </c>
      <c r="K271" s="18">
        <v>0</v>
      </c>
      <c r="L271" s="71">
        <v>0</v>
      </c>
      <c r="M271" s="75"/>
    </row>
    <row r="272" spans="2:13" x14ac:dyDescent="0.6">
      <c r="B272" s="145" t="s">
        <v>245</v>
      </c>
      <c r="C272" s="72" t="s">
        <v>254</v>
      </c>
      <c r="D272" s="41">
        <v>0</v>
      </c>
      <c r="E272" s="41">
        <v>0</v>
      </c>
      <c r="F272" s="41">
        <v>0</v>
      </c>
      <c r="G272" s="41">
        <v>0</v>
      </c>
      <c r="H272" s="41">
        <v>0</v>
      </c>
      <c r="I272" s="41">
        <v>0</v>
      </c>
      <c r="J272" s="41">
        <v>4</v>
      </c>
      <c r="K272" s="41">
        <v>0</v>
      </c>
      <c r="L272" s="49">
        <v>0</v>
      </c>
      <c r="M272" s="75"/>
    </row>
    <row r="273" spans="2:13" x14ac:dyDescent="0.6">
      <c r="B273" s="146"/>
      <c r="C273" s="75" t="s">
        <v>255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 t="s">
        <v>267</v>
      </c>
      <c r="K273" s="11">
        <v>0</v>
      </c>
      <c r="L273" s="27">
        <v>0</v>
      </c>
      <c r="M273" s="75"/>
    </row>
    <row r="274" spans="2:13" x14ac:dyDescent="0.6">
      <c r="B274" s="146"/>
      <c r="C274" s="75" t="s">
        <v>256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25</v>
      </c>
      <c r="K274" s="11">
        <v>0</v>
      </c>
      <c r="L274" s="27">
        <v>0</v>
      </c>
      <c r="M274" s="75"/>
    </row>
    <row r="275" spans="2:13" x14ac:dyDescent="0.6">
      <c r="B275" s="146"/>
      <c r="C275" s="75" t="s">
        <v>257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 t="s">
        <v>268</v>
      </c>
      <c r="K275" s="11">
        <v>0</v>
      </c>
      <c r="L275" s="27">
        <v>0</v>
      </c>
      <c r="M275" s="75"/>
    </row>
    <row r="276" spans="2:13" x14ac:dyDescent="0.6">
      <c r="B276" s="146"/>
      <c r="C276" s="75" t="s">
        <v>240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286</v>
      </c>
      <c r="K276" s="11">
        <v>0</v>
      </c>
      <c r="L276" s="27">
        <v>0</v>
      </c>
      <c r="M276" s="75"/>
    </row>
    <row r="277" spans="2:13" ht="15.6" customHeight="1" x14ac:dyDescent="0.6">
      <c r="B277" s="146"/>
      <c r="C277" s="75" t="s">
        <v>241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340</v>
      </c>
      <c r="K277" s="11">
        <v>0</v>
      </c>
      <c r="L277" s="27">
        <v>0</v>
      </c>
      <c r="M277" s="75"/>
    </row>
    <row r="278" spans="2:13" ht="15.3" customHeight="1" x14ac:dyDescent="0.6">
      <c r="B278" s="146"/>
      <c r="C278" s="75" t="s">
        <v>242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86.5</v>
      </c>
      <c r="K278" s="11">
        <v>0</v>
      </c>
      <c r="L278" s="27">
        <v>0</v>
      </c>
      <c r="M278" s="75"/>
    </row>
    <row r="279" spans="2:13" ht="15.3" customHeight="1" thickBot="1" x14ac:dyDescent="0.65">
      <c r="B279" s="147"/>
      <c r="C279" s="89" t="s">
        <v>243</v>
      </c>
      <c r="D279" s="18">
        <v>0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86.5</v>
      </c>
      <c r="K279" s="18">
        <v>0</v>
      </c>
      <c r="L279" s="71">
        <v>0</v>
      </c>
      <c r="M279" s="75"/>
    </row>
    <row r="280" spans="2:13" ht="15.3" customHeight="1" x14ac:dyDescent="0.6">
      <c r="B280" s="157" t="s">
        <v>494</v>
      </c>
      <c r="C280" s="72" t="s">
        <v>250</v>
      </c>
      <c r="D280" s="41">
        <v>0</v>
      </c>
      <c r="E280" s="41">
        <v>0</v>
      </c>
      <c r="F280" s="41">
        <v>0</v>
      </c>
      <c r="G280" s="41">
        <v>0</v>
      </c>
      <c r="H280" s="41">
        <v>0</v>
      </c>
      <c r="I280" s="41">
        <v>0</v>
      </c>
      <c r="J280" s="41">
        <v>4</v>
      </c>
      <c r="K280" s="41">
        <v>0</v>
      </c>
      <c r="L280" s="49">
        <v>0</v>
      </c>
      <c r="M280" s="75"/>
    </row>
    <row r="281" spans="2:13" ht="15.3" customHeight="1" x14ac:dyDescent="0.6">
      <c r="B281" s="158"/>
      <c r="C281" s="75" t="s">
        <v>251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 t="s">
        <v>266</v>
      </c>
      <c r="K281" s="11">
        <v>0</v>
      </c>
      <c r="L281" s="27">
        <v>0</v>
      </c>
      <c r="M281" s="75"/>
    </row>
    <row r="282" spans="2:13" ht="15.3" customHeight="1" x14ac:dyDescent="0.6">
      <c r="B282" s="158"/>
      <c r="C282" s="75" t="s">
        <v>252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30</v>
      </c>
      <c r="K282" s="11">
        <v>0</v>
      </c>
      <c r="L282" s="27">
        <v>0</v>
      </c>
      <c r="M282" s="75"/>
    </row>
    <row r="283" spans="2:13" ht="15.3" customHeight="1" x14ac:dyDescent="0.6">
      <c r="B283" s="158"/>
      <c r="C283" s="75" t="s">
        <v>253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 t="s">
        <v>265</v>
      </c>
      <c r="K283" s="11">
        <v>0</v>
      </c>
      <c r="L283" s="27">
        <v>0</v>
      </c>
      <c r="M283" s="75"/>
    </row>
    <row r="284" spans="2:13" ht="15.6" customHeight="1" x14ac:dyDescent="0.6">
      <c r="B284" s="158"/>
      <c r="C284" s="75" t="s">
        <v>238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340</v>
      </c>
      <c r="K284" s="11">
        <v>381</v>
      </c>
      <c r="L284" s="27">
        <v>0</v>
      </c>
      <c r="M284" s="75"/>
    </row>
    <row r="285" spans="2:13" ht="16.5" customHeight="1" x14ac:dyDescent="0.6">
      <c r="B285" s="158"/>
      <c r="C285" s="75" t="s">
        <v>239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310</v>
      </c>
      <c r="K285" s="11">
        <v>310</v>
      </c>
      <c r="L285" s="27">
        <v>0</v>
      </c>
      <c r="M285" s="75"/>
    </row>
    <row r="286" spans="2:13" ht="16.5" customHeight="1" x14ac:dyDescent="0.6">
      <c r="B286" s="158"/>
      <c r="C286" s="75" t="s">
        <v>258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122.5</v>
      </c>
      <c r="K286" s="11">
        <v>115.5</v>
      </c>
      <c r="L286" s="27">
        <v>0</v>
      </c>
      <c r="M286" s="75"/>
    </row>
    <row r="287" spans="2:13" ht="16.8" customHeight="1" thickBot="1" x14ac:dyDescent="0.65">
      <c r="B287" s="159"/>
      <c r="C287" s="89" t="s">
        <v>259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122.5</v>
      </c>
      <c r="K287" s="18">
        <v>115.5</v>
      </c>
      <c r="L287" s="71">
        <v>0</v>
      </c>
      <c r="M287" s="75"/>
    </row>
    <row r="288" spans="2:13" ht="16.5" customHeight="1" x14ac:dyDescent="0.6">
      <c r="B288" s="145" t="s">
        <v>269</v>
      </c>
      <c r="C288" s="82" t="s">
        <v>139</v>
      </c>
      <c r="D288" s="41">
        <v>0</v>
      </c>
      <c r="E288" s="41">
        <v>0</v>
      </c>
      <c r="F288" s="41">
        <v>0</v>
      </c>
      <c r="G288" s="41">
        <v>0</v>
      </c>
      <c r="H288" s="41">
        <v>0</v>
      </c>
      <c r="I288" s="41">
        <v>4</v>
      </c>
      <c r="J288" s="41">
        <v>0</v>
      </c>
      <c r="K288" s="41">
        <v>0</v>
      </c>
      <c r="L288" s="49">
        <v>0</v>
      </c>
      <c r="M288" s="75"/>
    </row>
    <row r="289" spans="2:13" ht="16.5" customHeight="1" x14ac:dyDescent="0.6">
      <c r="B289" s="146"/>
      <c r="C289" s="78" t="s">
        <v>140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 t="s">
        <v>207</v>
      </c>
      <c r="J289" s="11">
        <v>0</v>
      </c>
      <c r="K289" s="11">
        <v>0</v>
      </c>
      <c r="L289" s="27">
        <v>0</v>
      </c>
      <c r="M289" s="75"/>
    </row>
    <row r="290" spans="2:13" ht="16.5" customHeight="1" x14ac:dyDescent="0.6">
      <c r="B290" s="146"/>
      <c r="C290" s="78" t="s">
        <v>141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25</v>
      </c>
      <c r="J290" s="11">
        <v>0</v>
      </c>
      <c r="K290" s="11">
        <v>0</v>
      </c>
      <c r="L290" s="27">
        <v>0</v>
      </c>
      <c r="M290" s="75"/>
    </row>
    <row r="291" spans="2:13" ht="16.8" customHeight="1" x14ac:dyDescent="0.6">
      <c r="B291" s="146"/>
      <c r="C291" s="78" t="s">
        <v>216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 t="s">
        <v>208</v>
      </c>
      <c r="J291" s="11">
        <v>0</v>
      </c>
      <c r="K291" s="11">
        <v>0</v>
      </c>
      <c r="L291" s="27">
        <v>0</v>
      </c>
      <c r="M291" s="75"/>
    </row>
    <row r="292" spans="2:13" ht="16.5" customHeight="1" x14ac:dyDescent="0.6">
      <c r="B292" s="146"/>
      <c r="C292" s="75" t="s">
        <v>270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340</v>
      </c>
      <c r="J292" s="11">
        <v>0</v>
      </c>
      <c r="K292" s="11">
        <v>0</v>
      </c>
      <c r="L292" s="27">
        <v>0</v>
      </c>
      <c r="M292" s="75"/>
    </row>
    <row r="293" spans="2:13" x14ac:dyDescent="0.6">
      <c r="B293" s="146"/>
      <c r="C293" s="75" t="s">
        <v>271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260</v>
      </c>
      <c r="J293" s="11">
        <v>0</v>
      </c>
      <c r="K293" s="11">
        <v>0</v>
      </c>
      <c r="L293" s="27">
        <v>0</v>
      </c>
      <c r="M293" s="75"/>
    </row>
    <row r="294" spans="2:13" x14ac:dyDescent="0.6">
      <c r="B294" s="146"/>
      <c r="C294" s="75" t="s">
        <v>272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122.5</v>
      </c>
      <c r="J294" s="11">
        <v>0</v>
      </c>
      <c r="K294" s="11">
        <v>0</v>
      </c>
      <c r="L294" s="27">
        <v>0</v>
      </c>
      <c r="M294" s="75"/>
    </row>
    <row r="295" spans="2:13" ht="18.3" thickBot="1" x14ac:dyDescent="0.65">
      <c r="B295" s="147"/>
      <c r="C295" s="89" t="s">
        <v>53</v>
      </c>
      <c r="D295" s="18">
        <v>0</v>
      </c>
      <c r="E295" s="18">
        <v>0</v>
      </c>
      <c r="F295" s="18">
        <v>0</v>
      </c>
      <c r="G295" s="18">
        <v>0</v>
      </c>
      <c r="H295" s="18">
        <v>0</v>
      </c>
      <c r="I295" s="18">
        <v>122.5</v>
      </c>
      <c r="J295" s="18">
        <v>0</v>
      </c>
      <c r="K295" s="18">
        <v>0</v>
      </c>
      <c r="L295" s="71">
        <v>0</v>
      </c>
      <c r="M295" s="75"/>
    </row>
    <row r="296" spans="2:13" x14ac:dyDescent="0.6">
      <c r="B296" s="145" t="s">
        <v>273</v>
      </c>
      <c r="C296" s="72" t="s">
        <v>146</v>
      </c>
      <c r="D296" s="41">
        <v>0</v>
      </c>
      <c r="E296" s="41">
        <v>0</v>
      </c>
      <c r="F296" s="41">
        <v>0</v>
      </c>
      <c r="G296" s="41">
        <v>0</v>
      </c>
      <c r="H296" s="41">
        <v>0</v>
      </c>
      <c r="I296" s="41">
        <v>4</v>
      </c>
      <c r="J296" s="41">
        <v>0</v>
      </c>
      <c r="K296" s="41">
        <v>0</v>
      </c>
      <c r="L296" s="49">
        <v>0</v>
      </c>
      <c r="M296" s="75"/>
    </row>
    <row r="297" spans="2:13" x14ac:dyDescent="0.6">
      <c r="B297" s="146"/>
      <c r="C297" s="75" t="s">
        <v>147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 t="s">
        <v>209</v>
      </c>
      <c r="J297" s="11">
        <v>0</v>
      </c>
      <c r="K297" s="11">
        <v>0</v>
      </c>
      <c r="L297" s="27">
        <v>0</v>
      </c>
      <c r="M297" s="75"/>
    </row>
    <row r="298" spans="2:13" x14ac:dyDescent="0.6">
      <c r="B298" s="146"/>
      <c r="C298" s="75" t="s">
        <v>148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25</v>
      </c>
      <c r="J298" s="11">
        <v>0</v>
      </c>
      <c r="K298" s="11">
        <v>0</v>
      </c>
      <c r="L298" s="27">
        <v>0</v>
      </c>
      <c r="M298" s="75"/>
    </row>
    <row r="299" spans="2:13" x14ac:dyDescent="0.6">
      <c r="B299" s="146"/>
      <c r="C299" s="75" t="s">
        <v>149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 t="s">
        <v>208</v>
      </c>
      <c r="J299" s="11">
        <v>0</v>
      </c>
      <c r="K299" s="11">
        <v>0</v>
      </c>
      <c r="L299" s="27">
        <v>0</v>
      </c>
      <c r="M299" s="75"/>
    </row>
    <row r="300" spans="2:13" x14ac:dyDescent="0.6">
      <c r="B300" s="146"/>
      <c r="C300" s="75" t="s">
        <v>69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96</v>
      </c>
      <c r="J300" s="11">
        <v>0</v>
      </c>
      <c r="K300" s="11">
        <v>0</v>
      </c>
      <c r="L300" s="27">
        <v>0</v>
      </c>
      <c r="M300" s="75"/>
    </row>
    <row r="301" spans="2:13" x14ac:dyDescent="0.6">
      <c r="B301" s="146"/>
      <c r="C301" s="75" t="s">
        <v>70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96</v>
      </c>
      <c r="J301" s="11">
        <v>0</v>
      </c>
      <c r="K301" s="11">
        <v>0</v>
      </c>
      <c r="L301" s="27">
        <v>0</v>
      </c>
      <c r="M301" s="75"/>
    </row>
    <row r="302" spans="2:13" x14ac:dyDescent="0.6">
      <c r="B302" s="146"/>
      <c r="C302" s="75" t="s">
        <v>274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286</v>
      </c>
      <c r="J302" s="11">
        <v>0</v>
      </c>
      <c r="K302" s="11">
        <v>0</v>
      </c>
      <c r="L302" s="27">
        <v>0</v>
      </c>
      <c r="M302" s="75"/>
    </row>
    <row r="303" spans="2:13" ht="18.3" thickBot="1" x14ac:dyDescent="0.65">
      <c r="B303" s="147"/>
      <c r="C303" s="89" t="s">
        <v>275</v>
      </c>
      <c r="D303" s="18">
        <v>0</v>
      </c>
      <c r="E303" s="18">
        <v>0</v>
      </c>
      <c r="F303" s="18">
        <v>0</v>
      </c>
      <c r="G303" s="18">
        <v>0</v>
      </c>
      <c r="H303" s="18">
        <v>0</v>
      </c>
      <c r="I303" s="18">
        <v>30</v>
      </c>
      <c r="J303" s="18">
        <v>0</v>
      </c>
      <c r="K303" s="18">
        <v>0</v>
      </c>
      <c r="L303" s="71">
        <v>0</v>
      </c>
      <c r="M303" s="75"/>
    </row>
    <row r="304" spans="2:13" x14ac:dyDescent="0.6">
      <c r="B304" s="145" t="s">
        <v>276</v>
      </c>
      <c r="C304" s="100" t="s">
        <v>142</v>
      </c>
      <c r="D304" s="20">
        <v>0</v>
      </c>
      <c r="E304" s="20">
        <v>0</v>
      </c>
      <c r="F304" s="20">
        <v>0</v>
      </c>
      <c r="G304" s="20">
        <v>0</v>
      </c>
      <c r="H304" s="20">
        <v>4</v>
      </c>
      <c r="I304" s="20">
        <v>4</v>
      </c>
      <c r="J304" s="41">
        <v>0</v>
      </c>
      <c r="K304" s="41">
        <v>0</v>
      </c>
      <c r="L304" s="49">
        <v>0</v>
      </c>
      <c r="M304" s="75" t="s">
        <v>471</v>
      </c>
    </row>
    <row r="305" spans="2:13" x14ac:dyDescent="0.6">
      <c r="B305" s="146"/>
      <c r="C305" s="78" t="s">
        <v>143</v>
      </c>
      <c r="D305" s="11">
        <v>0</v>
      </c>
      <c r="E305" s="11">
        <v>0</v>
      </c>
      <c r="F305" s="11">
        <v>0</v>
      </c>
      <c r="G305" s="11">
        <v>0</v>
      </c>
      <c r="H305" s="11" t="s">
        <v>207</v>
      </c>
      <c r="I305" s="11" t="s">
        <v>207</v>
      </c>
      <c r="J305" s="11">
        <v>0</v>
      </c>
      <c r="K305" s="11">
        <v>0</v>
      </c>
      <c r="L305" s="27">
        <v>0</v>
      </c>
      <c r="M305" s="75"/>
    </row>
    <row r="306" spans="2:13" x14ac:dyDescent="0.6">
      <c r="B306" s="146"/>
      <c r="C306" s="78" t="s">
        <v>144</v>
      </c>
      <c r="D306" s="11">
        <v>0</v>
      </c>
      <c r="E306" s="11">
        <v>0</v>
      </c>
      <c r="F306" s="11">
        <v>0</v>
      </c>
      <c r="G306" s="11">
        <v>0</v>
      </c>
      <c r="H306" s="11">
        <v>30</v>
      </c>
      <c r="I306" s="11">
        <v>30</v>
      </c>
      <c r="J306" s="11">
        <v>0</v>
      </c>
      <c r="K306" s="11">
        <v>0</v>
      </c>
      <c r="L306" s="27">
        <v>0</v>
      </c>
      <c r="M306" s="75"/>
    </row>
    <row r="307" spans="2:13" x14ac:dyDescent="0.6">
      <c r="B307" s="146"/>
      <c r="C307" s="75" t="s">
        <v>145</v>
      </c>
      <c r="D307" s="11">
        <v>0</v>
      </c>
      <c r="E307" s="11">
        <v>0</v>
      </c>
      <c r="F307" s="11">
        <v>0</v>
      </c>
      <c r="G307" s="11">
        <v>0</v>
      </c>
      <c r="H307" s="11" t="s">
        <v>208</v>
      </c>
      <c r="I307" s="11" t="s">
        <v>208</v>
      </c>
      <c r="J307" s="11">
        <v>0</v>
      </c>
      <c r="K307" s="11">
        <v>0</v>
      </c>
      <c r="L307" s="27">
        <v>0</v>
      </c>
      <c r="M307" s="75"/>
    </row>
    <row r="308" spans="2:13" x14ac:dyDescent="0.6">
      <c r="B308" s="146"/>
      <c r="C308" s="75" t="s">
        <v>277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86.5</v>
      </c>
      <c r="J308" s="11">
        <v>0</v>
      </c>
      <c r="K308" s="11">
        <v>0</v>
      </c>
      <c r="L308" s="27">
        <v>0</v>
      </c>
      <c r="M308" s="75"/>
    </row>
    <row r="309" spans="2:13" x14ac:dyDescent="0.6">
      <c r="B309" s="146"/>
      <c r="C309" s="75" t="s">
        <v>278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86.5</v>
      </c>
      <c r="J309" s="11">
        <v>0</v>
      </c>
      <c r="K309" s="11">
        <v>0</v>
      </c>
      <c r="L309" s="27">
        <v>0</v>
      </c>
      <c r="M309" s="75"/>
    </row>
    <row r="310" spans="2:13" x14ac:dyDescent="0.6">
      <c r="B310" s="146"/>
      <c r="C310" s="75" t="s">
        <v>279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303</v>
      </c>
      <c r="J310" s="11">
        <v>0</v>
      </c>
      <c r="K310" s="11">
        <v>0</v>
      </c>
      <c r="L310" s="27">
        <v>0</v>
      </c>
      <c r="M310" s="75"/>
    </row>
    <row r="311" spans="2:13" ht="18.3" thickBot="1" x14ac:dyDescent="0.65">
      <c r="B311" s="147"/>
      <c r="C311" s="89" t="s">
        <v>280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8">
        <f>230+30</f>
        <v>260</v>
      </c>
      <c r="J311" s="18">
        <v>0</v>
      </c>
      <c r="K311" s="18">
        <v>0</v>
      </c>
      <c r="L311" s="71">
        <v>0</v>
      </c>
      <c r="M311" s="75"/>
    </row>
    <row r="312" spans="2:13" x14ac:dyDescent="0.6">
      <c r="B312" s="145" t="s">
        <v>281</v>
      </c>
      <c r="C312" s="72" t="s">
        <v>150</v>
      </c>
      <c r="D312" s="50">
        <v>6</v>
      </c>
      <c r="E312" s="41">
        <v>6</v>
      </c>
      <c r="F312" s="41">
        <v>6</v>
      </c>
      <c r="G312" s="41">
        <v>0</v>
      </c>
      <c r="H312" s="41">
        <v>4</v>
      </c>
      <c r="I312" s="41">
        <v>6</v>
      </c>
      <c r="J312" s="41">
        <v>0</v>
      </c>
      <c r="K312" s="41">
        <v>0</v>
      </c>
      <c r="L312" s="49">
        <v>0</v>
      </c>
      <c r="M312" s="75"/>
    </row>
    <row r="313" spans="2:13" x14ac:dyDescent="0.6">
      <c r="B313" s="146"/>
      <c r="C313" s="75" t="s">
        <v>151</v>
      </c>
      <c r="D313" s="14" t="s">
        <v>317</v>
      </c>
      <c r="E313" s="11" t="s">
        <v>387</v>
      </c>
      <c r="F313" s="11" t="s">
        <v>387</v>
      </c>
      <c r="G313" s="11">
        <v>0</v>
      </c>
      <c r="H313" s="11" t="s">
        <v>210</v>
      </c>
      <c r="I313" s="11" t="s">
        <v>210</v>
      </c>
      <c r="J313" s="11">
        <v>0</v>
      </c>
      <c r="K313" s="11">
        <v>0</v>
      </c>
      <c r="L313" s="27">
        <v>0</v>
      </c>
      <c r="M313" s="75"/>
    </row>
    <row r="314" spans="2:13" x14ac:dyDescent="0.6">
      <c r="B314" s="146"/>
      <c r="C314" s="75" t="s">
        <v>152</v>
      </c>
      <c r="D314" s="14">
        <v>10000</v>
      </c>
      <c r="E314" s="11">
        <v>20</v>
      </c>
      <c r="F314" s="11">
        <v>15</v>
      </c>
      <c r="G314" s="11">
        <v>0</v>
      </c>
      <c r="H314" s="11">
        <v>20</v>
      </c>
      <c r="I314" s="11">
        <v>20</v>
      </c>
      <c r="J314" s="11">
        <v>0</v>
      </c>
      <c r="K314" s="11">
        <v>0</v>
      </c>
      <c r="L314" s="27">
        <v>0</v>
      </c>
      <c r="M314" s="75"/>
    </row>
    <row r="315" spans="2:13" ht="16.5" customHeight="1" x14ac:dyDescent="0.6">
      <c r="B315" s="146"/>
      <c r="C315" s="75" t="s">
        <v>153</v>
      </c>
      <c r="D315" s="14">
        <v>10000</v>
      </c>
      <c r="E315" s="11">
        <v>0</v>
      </c>
      <c r="F315" s="11">
        <v>20</v>
      </c>
      <c r="G315" s="11">
        <v>0</v>
      </c>
      <c r="H315" s="11">
        <v>32</v>
      </c>
      <c r="I315" s="11">
        <v>32</v>
      </c>
      <c r="J315" s="11">
        <v>0</v>
      </c>
      <c r="K315" s="11">
        <v>0</v>
      </c>
      <c r="L315" s="27">
        <v>0</v>
      </c>
      <c r="M315" s="75"/>
    </row>
    <row r="316" spans="2:13" ht="16.5" customHeight="1" x14ac:dyDescent="0.6">
      <c r="B316" s="146"/>
      <c r="C316" s="101" t="s">
        <v>154</v>
      </c>
      <c r="D316" s="14">
        <v>150</v>
      </c>
      <c r="E316" s="11">
        <v>150</v>
      </c>
      <c r="F316" s="11">
        <v>150</v>
      </c>
      <c r="G316" s="11">
        <v>0</v>
      </c>
      <c r="H316" s="11">
        <v>175</v>
      </c>
      <c r="I316" s="11">
        <v>175</v>
      </c>
      <c r="J316" s="11">
        <v>0</v>
      </c>
      <c r="K316" s="11">
        <v>0</v>
      </c>
      <c r="L316" s="27">
        <v>0</v>
      </c>
      <c r="M316" s="75"/>
    </row>
    <row r="317" spans="2:13" ht="16.8" customHeight="1" x14ac:dyDescent="0.6">
      <c r="B317" s="146"/>
      <c r="C317" s="75" t="s">
        <v>155</v>
      </c>
      <c r="D317" s="14">
        <v>150</v>
      </c>
      <c r="E317" s="11">
        <v>150</v>
      </c>
      <c r="F317" s="11">
        <v>150</v>
      </c>
      <c r="G317" s="11">
        <v>0</v>
      </c>
      <c r="H317" s="11">
        <v>175</v>
      </c>
      <c r="I317" s="11">
        <v>175</v>
      </c>
      <c r="J317" s="11">
        <v>0</v>
      </c>
      <c r="K317" s="11">
        <v>0</v>
      </c>
      <c r="L317" s="27">
        <v>0</v>
      </c>
      <c r="M317" s="75"/>
    </row>
    <row r="318" spans="2:13" ht="16.5" customHeight="1" x14ac:dyDescent="0.6">
      <c r="B318" s="146"/>
      <c r="C318" s="78" t="s">
        <v>137</v>
      </c>
      <c r="D318" s="14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340</v>
      </c>
      <c r="J318" s="11">
        <v>0</v>
      </c>
      <c r="K318" s="11">
        <v>0</v>
      </c>
      <c r="L318" s="27">
        <v>0</v>
      </c>
      <c r="M318" s="75"/>
    </row>
    <row r="319" spans="2:13" ht="16.5" customHeight="1" x14ac:dyDescent="0.6">
      <c r="B319" s="146"/>
      <c r="C319" s="78" t="s">
        <v>138</v>
      </c>
      <c r="D319" s="14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260</v>
      </c>
      <c r="J319" s="11">
        <v>0</v>
      </c>
      <c r="K319" s="11">
        <v>0</v>
      </c>
      <c r="L319" s="27">
        <v>0</v>
      </c>
      <c r="M319" s="75"/>
    </row>
    <row r="320" spans="2:13" ht="16.5" customHeight="1" x14ac:dyDescent="0.6">
      <c r="B320" s="146"/>
      <c r="C320" s="78" t="s">
        <v>56</v>
      </c>
      <c r="D320" s="14">
        <v>810</v>
      </c>
      <c r="E320" s="11">
        <v>810</v>
      </c>
      <c r="F320" s="11">
        <v>810</v>
      </c>
      <c r="G320" s="11">
        <v>0</v>
      </c>
      <c r="H320" s="11">
        <v>965</v>
      </c>
      <c r="I320" s="11">
        <v>965</v>
      </c>
      <c r="J320" s="11">
        <v>965</v>
      </c>
      <c r="K320" s="11">
        <v>0</v>
      </c>
      <c r="L320" s="27">
        <v>0</v>
      </c>
      <c r="M320" s="75"/>
    </row>
    <row r="321" spans="2:13" ht="16.8" customHeight="1" x14ac:dyDescent="0.6">
      <c r="B321" s="146"/>
      <c r="C321" s="78" t="s">
        <v>57</v>
      </c>
      <c r="D321" s="14">
        <v>821</v>
      </c>
      <c r="E321" s="11">
        <v>858</v>
      </c>
      <c r="F321" s="11">
        <v>900</v>
      </c>
      <c r="G321" s="11">
        <v>0</v>
      </c>
      <c r="H321" s="11">
        <v>1128</v>
      </c>
      <c r="I321" s="11">
        <v>1155</v>
      </c>
      <c r="J321" s="11">
        <v>1172</v>
      </c>
      <c r="K321" s="11">
        <v>0</v>
      </c>
      <c r="L321" s="27">
        <v>0</v>
      </c>
      <c r="M321" s="75"/>
    </row>
    <row r="322" spans="2:13" ht="16.5" customHeight="1" x14ac:dyDescent="0.6">
      <c r="B322" s="146"/>
      <c r="C322" s="83" t="s">
        <v>165</v>
      </c>
      <c r="D322" s="98">
        <v>28</v>
      </c>
      <c r="E322" s="20">
        <v>28</v>
      </c>
      <c r="F322" s="20">
        <v>28</v>
      </c>
      <c r="G322" s="11">
        <v>0</v>
      </c>
      <c r="H322" s="11">
        <v>30</v>
      </c>
      <c r="I322" s="11">
        <v>30</v>
      </c>
      <c r="J322" s="11">
        <v>30</v>
      </c>
      <c r="K322" s="11">
        <v>30</v>
      </c>
      <c r="L322" s="27">
        <v>30</v>
      </c>
      <c r="M322" s="75"/>
    </row>
    <row r="323" spans="2:13" ht="16.8" customHeight="1" x14ac:dyDescent="0.6">
      <c r="B323" s="146"/>
      <c r="C323" s="75" t="s">
        <v>166</v>
      </c>
      <c r="D323" s="14">
        <v>55</v>
      </c>
      <c r="E323" s="11">
        <v>55</v>
      </c>
      <c r="F323" s="11">
        <v>55</v>
      </c>
      <c r="G323" s="11">
        <v>0</v>
      </c>
      <c r="H323" s="11">
        <v>55</v>
      </c>
      <c r="I323" s="11">
        <v>55</v>
      </c>
      <c r="J323" s="11">
        <v>55</v>
      </c>
      <c r="K323" s="11">
        <v>55</v>
      </c>
      <c r="L323" s="27">
        <v>55</v>
      </c>
      <c r="M323" s="75"/>
    </row>
    <row r="324" spans="2:13" ht="16.8" customHeight="1" x14ac:dyDescent="0.6">
      <c r="B324" s="146"/>
      <c r="C324" s="75" t="s">
        <v>211</v>
      </c>
      <c r="D324" s="14">
        <v>185</v>
      </c>
      <c r="E324" s="11">
        <v>185</v>
      </c>
      <c r="F324" s="11">
        <v>185</v>
      </c>
      <c r="G324" s="11">
        <v>0</v>
      </c>
      <c r="H324" s="11">
        <v>200</v>
      </c>
      <c r="I324" s="11">
        <v>200</v>
      </c>
      <c r="J324" s="11">
        <v>200</v>
      </c>
      <c r="K324" s="11">
        <v>200</v>
      </c>
      <c r="L324" s="27">
        <v>200</v>
      </c>
      <c r="M324" s="75"/>
    </row>
    <row r="325" spans="2:13" ht="16.5" customHeight="1" thickBot="1" x14ac:dyDescent="0.65">
      <c r="B325" s="147"/>
      <c r="C325" s="89" t="s">
        <v>212</v>
      </c>
      <c r="D325" s="70">
        <v>185</v>
      </c>
      <c r="E325" s="18">
        <v>185</v>
      </c>
      <c r="F325" s="18">
        <v>185</v>
      </c>
      <c r="G325" s="18">
        <v>0</v>
      </c>
      <c r="H325" s="18">
        <v>200</v>
      </c>
      <c r="I325" s="18">
        <v>200</v>
      </c>
      <c r="J325" s="18">
        <v>200</v>
      </c>
      <c r="K325" s="18">
        <v>200</v>
      </c>
      <c r="L325" s="71">
        <v>200</v>
      </c>
      <c r="M325" s="75"/>
    </row>
    <row r="326" spans="2:13" ht="16.5" customHeight="1" x14ac:dyDescent="0.6">
      <c r="B326" s="145" t="s">
        <v>282</v>
      </c>
      <c r="C326" s="83" t="s">
        <v>283</v>
      </c>
      <c r="D326" s="98">
        <v>0</v>
      </c>
      <c r="E326" s="20">
        <v>0</v>
      </c>
      <c r="F326" s="20">
        <v>0</v>
      </c>
      <c r="G326" s="20">
        <v>0</v>
      </c>
      <c r="H326" s="20">
        <v>4</v>
      </c>
      <c r="I326" s="20">
        <v>0</v>
      </c>
      <c r="J326" s="20">
        <v>0</v>
      </c>
      <c r="K326" s="20">
        <v>0</v>
      </c>
      <c r="L326" s="86">
        <v>0</v>
      </c>
      <c r="M326" s="75"/>
    </row>
    <row r="327" spans="2:13" ht="16.5" customHeight="1" x14ac:dyDescent="0.6">
      <c r="B327" s="146"/>
      <c r="C327" s="75" t="s">
        <v>284</v>
      </c>
      <c r="D327" s="14">
        <v>0</v>
      </c>
      <c r="E327" s="11">
        <v>0</v>
      </c>
      <c r="F327" s="11">
        <v>0</v>
      </c>
      <c r="G327" s="11">
        <v>0</v>
      </c>
      <c r="H327" s="11" t="s">
        <v>266</v>
      </c>
      <c r="I327" s="11">
        <v>0</v>
      </c>
      <c r="J327" s="11">
        <v>0</v>
      </c>
      <c r="K327" s="11">
        <v>0</v>
      </c>
      <c r="L327" s="27">
        <v>0</v>
      </c>
      <c r="M327" s="75"/>
    </row>
    <row r="328" spans="2:13" ht="16.8" customHeight="1" x14ac:dyDescent="0.6">
      <c r="B328" s="146"/>
      <c r="C328" s="75" t="s">
        <v>285</v>
      </c>
      <c r="D328" s="14">
        <v>0</v>
      </c>
      <c r="E328" s="11">
        <v>0</v>
      </c>
      <c r="F328" s="11">
        <v>0</v>
      </c>
      <c r="G328" s="11">
        <v>0</v>
      </c>
      <c r="H328" s="11">
        <v>30</v>
      </c>
      <c r="I328" s="11">
        <v>0</v>
      </c>
      <c r="J328" s="11">
        <v>0</v>
      </c>
      <c r="K328" s="11">
        <v>0</v>
      </c>
      <c r="L328" s="27">
        <v>0</v>
      </c>
      <c r="M328" s="75"/>
    </row>
    <row r="329" spans="2:13" x14ac:dyDescent="0.6">
      <c r="B329" s="146"/>
      <c r="C329" s="75" t="s">
        <v>286</v>
      </c>
      <c r="D329" s="14">
        <v>0</v>
      </c>
      <c r="E329" s="11">
        <v>0</v>
      </c>
      <c r="F329" s="11">
        <v>0</v>
      </c>
      <c r="G329" s="11">
        <v>0</v>
      </c>
      <c r="H329" s="11" t="s">
        <v>265</v>
      </c>
      <c r="I329" s="11">
        <v>0</v>
      </c>
      <c r="J329" s="11">
        <v>0</v>
      </c>
      <c r="K329" s="11">
        <v>0</v>
      </c>
      <c r="L329" s="27">
        <v>0</v>
      </c>
      <c r="M329" s="75"/>
    </row>
    <row r="330" spans="2:13" x14ac:dyDescent="0.6">
      <c r="B330" s="146"/>
      <c r="C330" s="75" t="s">
        <v>287</v>
      </c>
      <c r="D330" s="14">
        <v>0</v>
      </c>
      <c r="E330" s="11">
        <v>0</v>
      </c>
      <c r="F330" s="11">
        <v>0</v>
      </c>
      <c r="G330" s="11">
        <v>0</v>
      </c>
      <c r="H330" s="11">
        <v>303</v>
      </c>
      <c r="I330" s="11">
        <v>0</v>
      </c>
      <c r="J330" s="11">
        <v>0</v>
      </c>
      <c r="K330" s="11">
        <v>0</v>
      </c>
      <c r="L330" s="27">
        <v>0</v>
      </c>
      <c r="M330" s="75"/>
    </row>
    <row r="331" spans="2:13" x14ac:dyDescent="0.6">
      <c r="B331" s="146"/>
      <c r="C331" s="75" t="s">
        <v>288</v>
      </c>
      <c r="D331" s="14">
        <v>0</v>
      </c>
      <c r="E331" s="11">
        <v>0</v>
      </c>
      <c r="F331" s="11">
        <v>0</v>
      </c>
      <c r="G331" s="11">
        <v>0</v>
      </c>
      <c r="H331" s="11">
        <v>170</v>
      </c>
      <c r="I331" s="11">
        <v>0</v>
      </c>
      <c r="J331" s="11">
        <v>0</v>
      </c>
      <c r="K331" s="11">
        <v>0</v>
      </c>
      <c r="L331" s="27">
        <v>0</v>
      </c>
      <c r="M331" s="75"/>
    </row>
    <row r="332" spans="2:13" x14ac:dyDescent="0.6">
      <c r="B332" s="146"/>
      <c r="C332" s="75" t="s">
        <v>289</v>
      </c>
      <c r="D332" s="14">
        <v>0</v>
      </c>
      <c r="E332" s="11">
        <v>0</v>
      </c>
      <c r="F332" s="11">
        <v>0</v>
      </c>
      <c r="G332" s="11">
        <v>0</v>
      </c>
      <c r="H332" s="11">
        <v>86.5</v>
      </c>
      <c r="I332" s="11">
        <v>0</v>
      </c>
      <c r="J332" s="11">
        <v>0</v>
      </c>
      <c r="K332" s="11">
        <v>0</v>
      </c>
      <c r="L332" s="27">
        <v>0</v>
      </c>
      <c r="M332" s="75"/>
    </row>
    <row r="333" spans="2:13" ht="18.3" thickBot="1" x14ac:dyDescent="0.65">
      <c r="B333" s="147"/>
      <c r="C333" s="89" t="s">
        <v>290</v>
      </c>
      <c r="D333" s="70">
        <v>0</v>
      </c>
      <c r="E333" s="18">
        <v>0</v>
      </c>
      <c r="F333" s="18">
        <v>0</v>
      </c>
      <c r="G333" s="18">
        <v>0</v>
      </c>
      <c r="H333" s="18">
        <v>86.5</v>
      </c>
      <c r="I333" s="18">
        <v>0</v>
      </c>
      <c r="J333" s="18">
        <v>0</v>
      </c>
      <c r="K333" s="18">
        <v>0</v>
      </c>
      <c r="L333" s="71">
        <v>0</v>
      </c>
      <c r="M333" s="75"/>
    </row>
    <row r="334" spans="2:13" x14ac:dyDescent="0.6">
      <c r="B334" s="145" t="s">
        <v>291</v>
      </c>
      <c r="C334" s="72" t="s">
        <v>292</v>
      </c>
      <c r="D334" s="50">
        <v>0</v>
      </c>
      <c r="E334" s="41">
        <v>0</v>
      </c>
      <c r="F334" s="41">
        <v>0</v>
      </c>
      <c r="G334" s="41">
        <v>0</v>
      </c>
      <c r="H334" s="41">
        <v>4</v>
      </c>
      <c r="I334" s="41">
        <v>0</v>
      </c>
      <c r="J334" s="41">
        <v>0</v>
      </c>
      <c r="K334" s="41">
        <v>0</v>
      </c>
      <c r="L334" s="49">
        <v>0</v>
      </c>
      <c r="M334" s="75"/>
    </row>
    <row r="335" spans="2:13" x14ac:dyDescent="0.6">
      <c r="B335" s="146"/>
      <c r="C335" s="75" t="s">
        <v>293</v>
      </c>
      <c r="D335" s="14">
        <v>0</v>
      </c>
      <c r="E335" s="11">
        <v>0</v>
      </c>
      <c r="F335" s="11">
        <v>0</v>
      </c>
      <c r="G335" s="11">
        <v>0</v>
      </c>
      <c r="H335" s="11" t="s">
        <v>267</v>
      </c>
      <c r="I335" s="11">
        <v>0</v>
      </c>
      <c r="J335" s="11">
        <v>0</v>
      </c>
      <c r="K335" s="11">
        <v>0</v>
      </c>
      <c r="L335" s="27">
        <v>0</v>
      </c>
      <c r="M335" s="75"/>
    </row>
    <row r="336" spans="2:13" x14ac:dyDescent="0.6">
      <c r="B336" s="146"/>
      <c r="C336" s="75" t="s">
        <v>294</v>
      </c>
      <c r="D336" s="14">
        <v>0</v>
      </c>
      <c r="E336" s="11">
        <v>0</v>
      </c>
      <c r="F336" s="11">
        <v>0</v>
      </c>
      <c r="G336" s="11">
        <v>0</v>
      </c>
      <c r="H336" s="11">
        <v>25</v>
      </c>
      <c r="I336" s="11">
        <v>0</v>
      </c>
      <c r="J336" s="11">
        <v>0</v>
      </c>
      <c r="K336" s="11">
        <v>0</v>
      </c>
      <c r="L336" s="27">
        <v>0</v>
      </c>
      <c r="M336" s="75"/>
    </row>
    <row r="337" spans="2:13" x14ac:dyDescent="0.6">
      <c r="B337" s="146"/>
      <c r="C337" s="75" t="s">
        <v>295</v>
      </c>
      <c r="D337" s="14">
        <v>0</v>
      </c>
      <c r="E337" s="11">
        <v>0</v>
      </c>
      <c r="F337" s="11">
        <v>0</v>
      </c>
      <c r="G337" s="11">
        <v>0</v>
      </c>
      <c r="H337" s="11" t="s">
        <v>268</v>
      </c>
      <c r="I337" s="11">
        <v>0</v>
      </c>
      <c r="J337" s="11">
        <v>0</v>
      </c>
      <c r="K337" s="11">
        <v>0</v>
      </c>
      <c r="L337" s="27">
        <v>0</v>
      </c>
      <c r="M337" s="75"/>
    </row>
    <row r="338" spans="2:13" x14ac:dyDescent="0.6">
      <c r="B338" s="146"/>
      <c r="C338" s="75" t="s">
        <v>296</v>
      </c>
      <c r="D338" s="14">
        <v>0</v>
      </c>
      <c r="E338" s="11">
        <v>0</v>
      </c>
      <c r="F338" s="11">
        <v>0</v>
      </c>
      <c r="G338" s="11">
        <v>0</v>
      </c>
      <c r="H338" s="11">
        <v>96</v>
      </c>
      <c r="I338" s="11">
        <v>0</v>
      </c>
      <c r="J338" s="11">
        <v>0</v>
      </c>
      <c r="K338" s="11">
        <v>0</v>
      </c>
      <c r="L338" s="27">
        <v>0</v>
      </c>
      <c r="M338" s="75"/>
    </row>
    <row r="339" spans="2:13" x14ac:dyDescent="0.6">
      <c r="B339" s="146"/>
      <c r="C339" s="75" t="s">
        <v>297</v>
      </c>
      <c r="D339" s="14">
        <v>0</v>
      </c>
      <c r="E339" s="11">
        <v>0</v>
      </c>
      <c r="F339" s="11">
        <v>0</v>
      </c>
      <c r="G339" s="11">
        <v>0</v>
      </c>
      <c r="H339" s="11">
        <v>96</v>
      </c>
      <c r="I339" s="11">
        <v>0</v>
      </c>
      <c r="J339" s="11">
        <v>0</v>
      </c>
      <c r="K339" s="11">
        <v>0</v>
      </c>
      <c r="L339" s="27">
        <v>0</v>
      </c>
      <c r="M339" s="75"/>
    </row>
    <row r="340" spans="2:13" x14ac:dyDescent="0.6">
      <c r="B340" s="146"/>
      <c r="C340" s="75" t="s">
        <v>298</v>
      </c>
      <c r="D340" s="14">
        <v>0</v>
      </c>
      <c r="E340" s="11">
        <v>0</v>
      </c>
      <c r="F340" s="11">
        <v>0</v>
      </c>
      <c r="G340" s="11">
        <v>0</v>
      </c>
      <c r="H340" s="11">
        <v>286</v>
      </c>
      <c r="I340" s="11">
        <v>0</v>
      </c>
      <c r="J340" s="11">
        <v>0</v>
      </c>
      <c r="K340" s="11">
        <v>0</v>
      </c>
      <c r="L340" s="27">
        <v>0</v>
      </c>
      <c r="M340" s="75"/>
    </row>
    <row r="341" spans="2:13" ht="18.3" thickBot="1" x14ac:dyDescent="0.65">
      <c r="B341" s="147"/>
      <c r="C341" s="95" t="s">
        <v>299</v>
      </c>
      <c r="D341" s="96">
        <v>0</v>
      </c>
      <c r="E341" s="15">
        <v>0</v>
      </c>
      <c r="F341" s="15">
        <v>0</v>
      </c>
      <c r="G341" s="15">
        <v>0</v>
      </c>
      <c r="H341" s="15">
        <v>10</v>
      </c>
      <c r="I341" s="15">
        <v>0</v>
      </c>
      <c r="J341" s="15">
        <v>0</v>
      </c>
      <c r="K341" s="15">
        <v>0</v>
      </c>
      <c r="L341" s="97">
        <v>0</v>
      </c>
      <c r="M341" s="75"/>
    </row>
    <row r="342" spans="2:13" x14ac:dyDescent="0.6">
      <c r="B342" s="145" t="s">
        <v>300</v>
      </c>
      <c r="C342" s="72" t="s">
        <v>301</v>
      </c>
      <c r="D342" s="50">
        <v>0</v>
      </c>
      <c r="E342" s="41">
        <v>0</v>
      </c>
      <c r="F342" s="41">
        <v>0</v>
      </c>
      <c r="G342" s="41">
        <v>0</v>
      </c>
      <c r="H342" s="41">
        <v>0</v>
      </c>
      <c r="I342" s="41">
        <v>0</v>
      </c>
      <c r="J342" s="41">
        <v>0</v>
      </c>
      <c r="K342" s="41">
        <v>4</v>
      </c>
      <c r="L342" s="49">
        <v>0</v>
      </c>
      <c r="M342" s="75"/>
    </row>
    <row r="343" spans="2:13" x14ac:dyDescent="0.6">
      <c r="B343" s="146"/>
      <c r="C343" s="75" t="s">
        <v>302</v>
      </c>
      <c r="D343" s="14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 t="s">
        <v>266</v>
      </c>
      <c r="L343" s="27">
        <v>0</v>
      </c>
      <c r="M343" s="75"/>
    </row>
    <row r="344" spans="2:13" x14ac:dyDescent="0.6">
      <c r="B344" s="146"/>
      <c r="C344" s="75" t="s">
        <v>303</v>
      </c>
      <c r="D344" s="14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30</v>
      </c>
      <c r="L344" s="27">
        <v>0</v>
      </c>
      <c r="M344" s="75"/>
    </row>
    <row r="345" spans="2:13" x14ac:dyDescent="0.6">
      <c r="B345" s="146"/>
      <c r="C345" s="75" t="s">
        <v>304</v>
      </c>
      <c r="D345" s="14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 t="s">
        <v>265</v>
      </c>
      <c r="L345" s="27">
        <v>0</v>
      </c>
      <c r="M345" s="75"/>
    </row>
    <row r="346" spans="2:13" x14ac:dyDescent="0.6">
      <c r="B346" s="146"/>
      <c r="C346" s="75" t="s">
        <v>305</v>
      </c>
      <c r="D346" s="14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122.5</v>
      </c>
      <c r="L346" s="27">
        <v>0</v>
      </c>
      <c r="M346" s="75"/>
    </row>
    <row r="347" spans="2:13" x14ac:dyDescent="0.6">
      <c r="B347" s="146"/>
      <c r="C347" s="75" t="s">
        <v>306</v>
      </c>
      <c r="D347" s="14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122.5</v>
      </c>
      <c r="L347" s="27">
        <v>0</v>
      </c>
      <c r="M347" s="75"/>
    </row>
    <row r="348" spans="2:13" x14ac:dyDescent="0.6">
      <c r="B348" s="146"/>
      <c r="C348" s="75" t="s">
        <v>307</v>
      </c>
      <c r="D348" s="14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340</v>
      </c>
      <c r="L348" s="27">
        <v>0</v>
      </c>
      <c r="M348" s="75"/>
    </row>
    <row r="349" spans="2:13" ht="18.3" thickBot="1" x14ac:dyDescent="0.65">
      <c r="B349" s="147"/>
      <c r="C349" s="95" t="s">
        <v>308</v>
      </c>
      <c r="D349" s="96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330</v>
      </c>
      <c r="L349" s="97">
        <v>0</v>
      </c>
      <c r="M349" s="75"/>
    </row>
    <row r="350" spans="2:13" x14ac:dyDescent="0.6">
      <c r="B350" s="145" t="s">
        <v>309</v>
      </c>
      <c r="C350" s="72" t="s">
        <v>310</v>
      </c>
      <c r="D350" s="50">
        <v>0</v>
      </c>
      <c r="E350" s="41">
        <v>0</v>
      </c>
      <c r="F350" s="41">
        <v>0</v>
      </c>
      <c r="G350" s="41">
        <v>0</v>
      </c>
      <c r="H350" s="41">
        <v>0</v>
      </c>
      <c r="I350" s="41">
        <v>0</v>
      </c>
      <c r="J350" s="41">
        <v>0</v>
      </c>
      <c r="K350" s="41">
        <v>4</v>
      </c>
      <c r="L350" s="49">
        <v>0</v>
      </c>
      <c r="M350" s="75"/>
    </row>
    <row r="351" spans="2:13" x14ac:dyDescent="0.6">
      <c r="B351" s="146"/>
      <c r="C351" s="75" t="s">
        <v>311</v>
      </c>
      <c r="D351" s="14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 t="s">
        <v>266</v>
      </c>
      <c r="L351" s="27">
        <v>0</v>
      </c>
      <c r="M351" s="75"/>
    </row>
    <row r="352" spans="2:13" x14ac:dyDescent="0.6">
      <c r="B352" s="146"/>
      <c r="C352" s="75" t="s">
        <v>312</v>
      </c>
      <c r="D352" s="14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30</v>
      </c>
      <c r="L352" s="27">
        <v>0</v>
      </c>
      <c r="M352" s="75"/>
    </row>
    <row r="353" spans="2:13" x14ac:dyDescent="0.6">
      <c r="B353" s="146"/>
      <c r="C353" s="75" t="s">
        <v>313</v>
      </c>
      <c r="D353" s="14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 t="s">
        <v>265</v>
      </c>
      <c r="L353" s="27">
        <v>0</v>
      </c>
      <c r="M353" s="75"/>
    </row>
    <row r="354" spans="2:13" x14ac:dyDescent="0.6">
      <c r="B354" s="146"/>
      <c r="C354" s="75" t="s">
        <v>314</v>
      </c>
      <c r="D354" s="14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86.5</v>
      </c>
      <c r="L354" s="27">
        <v>0</v>
      </c>
      <c r="M354" s="75"/>
    </row>
    <row r="355" spans="2:13" ht="16.5" customHeight="1" x14ac:dyDescent="0.6">
      <c r="B355" s="146"/>
      <c r="C355" s="75" t="s">
        <v>315</v>
      </c>
      <c r="D355" s="14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86.5</v>
      </c>
      <c r="L355" s="27">
        <v>0</v>
      </c>
      <c r="M355" s="75"/>
    </row>
    <row r="356" spans="2:13" ht="16.5" customHeight="1" thickBot="1" x14ac:dyDescent="0.65">
      <c r="B356" s="147"/>
      <c r="C356" s="95" t="s">
        <v>316</v>
      </c>
      <c r="D356" s="96">
        <v>0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303</v>
      </c>
      <c r="L356" s="97">
        <v>0</v>
      </c>
      <c r="M356" s="75"/>
    </row>
    <row r="357" spans="2:13" ht="16.5" customHeight="1" x14ac:dyDescent="0.6">
      <c r="B357" s="145" t="s">
        <v>328</v>
      </c>
      <c r="C357" s="72" t="s">
        <v>329</v>
      </c>
      <c r="D357" s="50">
        <v>0</v>
      </c>
      <c r="E357" s="41">
        <v>0</v>
      </c>
      <c r="F357" s="41">
        <v>0</v>
      </c>
      <c r="G357" s="41">
        <v>0</v>
      </c>
      <c r="H357" s="41">
        <v>0</v>
      </c>
      <c r="I357" s="41">
        <v>0</v>
      </c>
      <c r="J357" s="41">
        <v>0</v>
      </c>
      <c r="K357" s="41">
        <v>0</v>
      </c>
      <c r="L357" s="49">
        <v>4</v>
      </c>
      <c r="M357" s="75"/>
    </row>
    <row r="358" spans="2:13" ht="16.5" customHeight="1" x14ac:dyDescent="0.6">
      <c r="B358" s="146"/>
      <c r="C358" s="75" t="s">
        <v>330</v>
      </c>
      <c r="D358" s="14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27" t="s">
        <v>266</v>
      </c>
      <c r="M358" s="75"/>
    </row>
    <row r="359" spans="2:13" ht="16.5" customHeight="1" x14ac:dyDescent="0.6">
      <c r="B359" s="146"/>
      <c r="C359" s="75" t="s">
        <v>331</v>
      </c>
      <c r="D359" s="14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27">
        <v>30</v>
      </c>
      <c r="M359" s="75"/>
    </row>
    <row r="360" spans="2:13" ht="16.8" customHeight="1" x14ac:dyDescent="0.6">
      <c r="B360" s="146"/>
      <c r="C360" s="75" t="s">
        <v>332</v>
      </c>
      <c r="D360" s="14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27">
        <v>122.5</v>
      </c>
      <c r="M360" s="75"/>
    </row>
    <row r="361" spans="2:13" x14ac:dyDescent="0.6">
      <c r="B361" s="146"/>
      <c r="C361" s="75" t="s">
        <v>333</v>
      </c>
      <c r="D361" s="14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27">
        <v>122.5</v>
      </c>
      <c r="M361" s="75"/>
    </row>
    <row r="362" spans="2:13" ht="16.5" customHeight="1" x14ac:dyDescent="0.6">
      <c r="B362" s="146"/>
      <c r="C362" s="75" t="s">
        <v>334</v>
      </c>
      <c r="D362" s="14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27">
        <v>340</v>
      </c>
      <c r="M362" s="75"/>
    </row>
    <row r="363" spans="2:13" ht="16.5" customHeight="1" thickBot="1" x14ac:dyDescent="0.65">
      <c r="B363" s="147"/>
      <c r="C363" s="89" t="s">
        <v>335</v>
      </c>
      <c r="D363" s="70">
        <v>0</v>
      </c>
      <c r="E363" s="18">
        <v>0</v>
      </c>
      <c r="F363" s="18">
        <v>0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71">
        <v>350</v>
      </c>
      <c r="M363" s="75"/>
    </row>
    <row r="364" spans="2:13" ht="16.5" customHeight="1" x14ac:dyDescent="0.6">
      <c r="B364" s="145" t="s">
        <v>336</v>
      </c>
      <c r="C364" s="72" t="s">
        <v>337</v>
      </c>
      <c r="D364" s="50">
        <v>0</v>
      </c>
      <c r="E364" s="41">
        <v>0</v>
      </c>
      <c r="F364" s="41">
        <v>0</v>
      </c>
      <c r="G364" s="41">
        <v>0</v>
      </c>
      <c r="H364" s="41">
        <v>0</v>
      </c>
      <c r="I364" s="41">
        <v>0</v>
      </c>
      <c r="J364" s="41">
        <v>0</v>
      </c>
      <c r="K364" s="41">
        <v>0</v>
      </c>
      <c r="L364" s="49">
        <v>4</v>
      </c>
      <c r="M364" s="75"/>
    </row>
    <row r="365" spans="2:13" ht="16.5" customHeight="1" x14ac:dyDescent="0.6">
      <c r="B365" s="146"/>
      <c r="C365" s="75" t="s">
        <v>338</v>
      </c>
      <c r="D365" s="14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27" t="s">
        <v>344</v>
      </c>
      <c r="M365" s="75"/>
    </row>
    <row r="366" spans="2:13" ht="16.5" customHeight="1" x14ac:dyDescent="0.6">
      <c r="B366" s="146"/>
      <c r="C366" s="75" t="s">
        <v>339</v>
      </c>
      <c r="D366" s="14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27">
        <v>30</v>
      </c>
      <c r="M366" s="75"/>
    </row>
    <row r="367" spans="2:13" ht="16.8" customHeight="1" x14ac:dyDescent="0.6">
      <c r="B367" s="146"/>
      <c r="C367" s="75" t="s">
        <v>340</v>
      </c>
      <c r="D367" s="14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27">
        <v>115.5</v>
      </c>
      <c r="M367" s="75"/>
    </row>
    <row r="368" spans="2:13" x14ac:dyDescent="0.6">
      <c r="B368" s="146"/>
      <c r="C368" s="75" t="s">
        <v>341</v>
      </c>
      <c r="D368" s="14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27">
        <v>115.5</v>
      </c>
      <c r="M368" s="75"/>
    </row>
    <row r="369" spans="2:13" x14ac:dyDescent="0.6">
      <c r="B369" s="146"/>
      <c r="C369" s="75" t="s">
        <v>342</v>
      </c>
      <c r="D369" s="14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27">
        <v>381</v>
      </c>
      <c r="M369" s="75"/>
    </row>
    <row r="370" spans="2:13" ht="18.3" thickBot="1" x14ac:dyDescent="0.65">
      <c r="B370" s="147"/>
      <c r="C370" s="89" t="s">
        <v>343</v>
      </c>
      <c r="D370" s="70">
        <v>0</v>
      </c>
      <c r="E370" s="18">
        <v>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71">
        <v>330</v>
      </c>
      <c r="M370" s="75"/>
    </row>
    <row r="371" spans="2:13" x14ac:dyDescent="0.6">
      <c r="B371" s="145" t="s">
        <v>390</v>
      </c>
      <c r="C371" s="72" t="s">
        <v>323</v>
      </c>
      <c r="D371" s="50" t="s">
        <v>318</v>
      </c>
      <c r="E371" s="41" t="s">
        <v>385</v>
      </c>
      <c r="F371" s="41" t="s">
        <v>385</v>
      </c>
      <c r="G371" s="41" t="s">
        <v>385</v>
      </c>
      <c r="H371" s="41" t="s">
        <v>385</v>
      </c>
      <c r="I371" s="41">
        <v>0</v>
      </c>
      <c r="J371" s="41">
        <v>0</v>
      </c>
      <c r="K371" s="41">
        <v>0</v>
      </c>
      <c r="L371" s="49" t="s">
        <v>318</v>
      </c>
      <c r="M371" s="75"/>
    </row>
    <row r="372" spans="2:13" x14ac:dyDescent="0.6">
      <c r="B372" s="146"/>
      <c r="C372" s="75" t="s">
        <v>324</v>
      </c>
      <c r="D372" s="14">
        <v>15</v>
      </c>
      <c r="E372" s="11">
        <v>15</v>
      </c>
      <c r="F372" s="11">
        <v>15</v>
      </c>
      <c r="G372" s="11">
        <v>15</v>
      </c>
      <c r="H372" s="11">
        <v>15</v>
      </c>
      <c r="I372" s="11">
        <v>0</v>
      </c>
      <c r="J372" s="11">
        <v>0</v>
      </c>
      <c r="K372" s="11">
        <v>0</v>
      </c>
      <c r="L372" s="27">
        <v>15</v>
      </c>
      <c r="M372" s="75"/>
    </row>
    <row r="373" spans="2:13" x14ac:dyDescent="0.6">
      <c r="B373" s="146"/>
      <c r="C373" s="75" t="s">
        <v>325</v>
      </c>
      <c r="D373" s="14">
        <f>410+262+28</f>
        <v>700</v>
      </c>
      <c r="E373" s="11">
        <f>1136-440</f>
        <v>696</v>
      </c>
      <c r="F373" s="11">
        <f>1216-440</f>
        <v>776</v>
      </c>
      <c r="G373" s="11">
        <f>1335-530</f>
        <v>805</v>
      </c>
      <c r="H373" s="11">
        <v>840</v>
      </c>
      <c r="I373" s="11">
        <v>0</v>
      </c>
      <c r="J373" s="11">
        <v>0</v>
      </c>
      <c r="K373" s="11">
        <v>0</v>
      </c>
      <c r="L373" s="27">
        <f>2381-610</f>
        <v>1771</v>
      </c>
      <c r="M373" s="75"/>
    </row>
    <row r="374" spans="2:13" ht="18.3" thickBot="1" x14ac:dyDescent="0.65">
      <c r="B374" s="147"/>
      <c r="C374" s="95" t="s">
        <v>326</v>
      </c>
      <c r="D374" s="96">
        <v>120</v>
      </c>
      <c r="E374" s="15">
        <v>120</v>
      </c>
      <c r="F374" s="15">
        <v>120</v>
      </c>
      <c r="G374" s="15">
        <v>120</v>
      </c>
      <c r="H374" s="15">
        <v>120</v>
      </c>
      <c r="I374" s="15">
        <v>0</v>
      </c>
      <c r="J374" s="15">
        <v>0</v>
      </c>
      <c r="K374" s="15">
        <v>0</v>
      </c>
      <c r="L374" s="97">
        <v>120</v>
      </c>
      <c r="M374" s="75"/>
    </row>
    <row r="375" spans="2:13" x14ac:dyDescent="0.6">
      <c r="B375" s="145" t="s">
        <v>345</v>
      </c>
      <c r="C375" s="72" t="s">
        <v>346</v>
      </c>
      <c r="D375" s="50">
        <v>523</v>
      </c>
      <c r="E375" s="41">
        <v>560</v>
      </c>
      <c r="F375" s="41">
        <v>607</v>
      </c>
      <c r="G375" s="41">
        <v>663</v>
      </c>
      <c r="H375" s="41">
        <v>0</v>
      </c>
      <c r="I375" s="41">
        <v>0</v>
      </c>
      <c r="J375" s="41">
        <v>0</v>
      </c>
      <c r="K375" s="41">
        <v>0</v>
      </c>
      <c r="L375" s="49">
        <v>0</v>
      </c>
      <c r="M375" s="75"/>
    </row>
    <row r="376" spans="2:13" x14ac:dyDescent="0.6">
      <c r="B376" s="146"/>
      <c r="C376" s="75" t="s">
        <v>347</v>
      </c>
      <c r="D376" s="14">
        <v>250</v>
      </c>
      <c r="E376" s="11">
        <v>290</v>
      </c>
      <c r="F376" s="11">
        <v>305</v>
      </c>
      <c r="G376" s="11">
        <v>330</v>
      </c>
      <c r="H376" s="11">
        <v>0</v>
      </c>
      <c r="I376" s="11">
        <v>0</v>
      </c>
      <c r="J376" s="11">
        <v>0</v>
      </c>
      <c r="K376" s="11">
        <v>0</v>
      </c>
      <c r="L376" s="27">
        <v>0</v>
      </c>
      <c r="M376" s="75"/>
    </row>
    <row r="377" spans="2:13" ht="16.5" customHeight="1" thickBot="1" x14ac:dyDescent="0.65">
      <c r="B377" s="147"/>
      <c r="C377" s="95" t="s">
        <v>348</v>
      </c>
      <c r="D377" s="96">
        <v>35</v>
      </c>
      <c r="E377" s="15">
        <v>35</v>
      </c>
      <c r="F377" s="15">
        <v>35</v>
      </c>
      <c r="G377" s="15">
        <v>35</v>
      </c>
      <c r="H377" s="15">
        <v>0</v>
      </c>
      <c r="I377" s="15">
        <v>0</v>
      </c>
      <c r="J377" s="15">
        <v>0</v>
      </c>
      <c r="K377" s="15">
        <v>0</v>
      </c>
      <c r="L377" s="97">
        <v>0</v>
      </c>
      <c r="M377" s="75"/>
    </row>
    <row r="378" spans="2:13" ht="16.5" customHeight="1" x14ac:dyDescent="0.6">
      <c r="B378" s="145" t="s">
        <v>349</v>
      </c>
      <c r="C378" s="72" t="s">
        <v>350</v>
      </c>
      <c r="D378" s="50">
        <v>3</v>
      </c>
      <c r="E378" s="41">
        <v>3</v>
      </c>
      <c r="F378" s="41">
        <v>3</v>
      </c>
      <c r="G378" s="41">
        <v>3</v>
      </c>
      <c r="H378" s="41">
        <v>0</v>
      </c>
      <c r="I378" s="41">
        <v>0</v>
      </c>
      <c r="J378" s="41">
        <v>0</v>
      </c>
      <c r="K378" s="41">
        <v>0</v>
      </c>
      <c r="L378" s="49">
        <v>0</v>
      </c>
      <c r="M378" s="75"/>
    </row>
    <row r="379" spans="2:13" ht="16.5" customHeight="1" x14ac:dyDescent="0.6">
      <c r="B379" s="146"/>
      <c r="C379" s="75" t="s">
        <v>351</v>
      </c>
      <c r="D379" s="14" t="s">
        <v>266</v>
      </c>
      <c r="E379" s="11" t="s">
        <v>386</v>
      </c>
      <c r="F379" s="11" t="s">
        <v>386</v>
      </c>
      <c r="G379" s="11" t="s">
        <v>386</v>
      </c>
      <c r="H379" s="11">
        <v>0</v>
      </c>
      <c r="I379" s="11">
        <v>0</v>
      </c>
      <c r="J379" s="11">
        <v>0</v>
      </c>
      <c r="K379" s="11">
        <v>0</v>
      </c>
      <c r="L379" s="27">
        <v>0</v>
      </c>
      <c r="M379" s="75"/>
    </row>
    <row r="380" spans="2:13" ht="16.5" customHeight="1" x14ac:dyDescent="0.6">
      <c r="B380" s="146"/>
      <c r="C380" s="75" t="s">
        <v>352</v>
      </c>
      <c r="D380" s="14">
        <v>14</v>
      </c>
      <c r="E380" s="11">
        <v>14</v>
      </c>
      <c r="F380" s="11">
        <v>16</v>
      </c>
      <c r="G380" s="11">
        <v>12</v>
      </c>
      <c r="H380" s="11">
        <v>0</v>
      </c>
      <c r="I380" s="11">
        <v>0</v>
      </c>
      <c r="J380" s="11">
        <v>0</v>
      </c>
      <c r="K380" s="11">
        <v>0</v>
      </c>
      <c r="L380" s="27">
        <v>0</v>
      </c>
      <c r="M380" s="75"/>
    </row>
    <row r="381" spans="2:13" ht="16.5" customHeight="1" x14ac:dyDescent="0.6">
      <c r="B381" s="146"/>
      <c r="C381" s="75" t="s">
        <v>389</v>
      </c>
      <c r="D381" s="14">
        <v>14</v>
      </c>
      <c r="E381" s="11">
        <v>19</v>
      </c>
      <c r="F381" s="11">
        <v>22</v>
      </c>
      <c r="G381" s="11">
        <v>22</v>
      </c>
      <c r="H381" s="11">
        <v>0</v>
      </c>
      <c r="I381" s="11">
        <v>0</v>
      </c>
      <c r="J381" s="11">
        <v>0</v>
      </c>
      <c r="K381" s="11">
        <v>0</v>
      </c>
      <c r="L381" s="27">
        <v>0</v>
      </c>
      <c r="M381" s="75"/>
    </row>
    <row r="382" spans="2:13" ht="16.5" customHeight="1" x14ac:dyDescent="0.6">
      <c r="B382" s="146"/>
      <c r="C382" s="75" t="s">
        <v>353</v>
      </c>
      <c r="D382" s="14">
        <v>70</v>
      </c>
      <c r="E382" s="11">
        <v>100</v>
      </c>
      <c r="F382" s="11">
        <v>120</v>
      </c>
      <c r="G382" s="11">
        <v>375</v>
      </c>
      <c r="H382" s="11">
        <v>0</v>
      </c>
      <c r="I382" s="11">
        <v>0</v>
      </c>
      <c r="J382" s="11">
        <v>0</v>
      </c>
      <c r="K382" s="11">
        <v>0</v>
      </c>
      <c r="L382" s="27">
        <v>0</v>
      </c>
      <c r="M382" s="75"/>
    </row>
    <row r="383" spans="2:13" ht="16.5" customHeight="1" x14ac:dyDescent="0.6">
      <c r="B383" s="146"/>
      <c r="C383" s="75" t="s">
        <v>354</v>
      </c>
      <c r="D383" s="14">
        <v>100</v>
      </c>
      <c r="E383" s="11">
        <v>100</v>
      </c>
      <c r="F383" s="11">
        <v>100</v>
      </c>
      <c r="G383" s="11">
        <v>100</v>
      </c>
      <c r="H383" s="11">
        <v>0</v>
      </c>
      <c r="I383" s="11">
        <v>0</v>
      </c>
      <c r="J383" s="11">
        <v>0</v>
      </c>
      <c r="K383" s="11">
        <v>0</v>
      </c>
      <c r="L383" s="27">
        <v>0</v>
      </c>
      <c r="M383" s="75"/>
    </row>
    <row r="384" spans="2:13" ht="16.5" customHeight="1" x14ac:dyDescent="0.6">
      <c r="B384" s="146"/>
      <c r="C384" s="75" t="s">
        <v>355</v>
      </c>
      <c r="D384" s="14">
        <v>100</v>
      </c>
      <c r="E384" s="11">
        <v>100</v>
      </c>
      <c r="F384" s="11">
        <v>100</v>
      </c>
      <c r="G384" s="11">
        <v>100</v>
      </c>
      <c r="H384" s="11">
        <v>0</v>
      </c>
      <c r="I384" s="11">
        <v>0</v>
      </c>
      <c r="J384" s="11">
        <v>0</v>
      </c>
      <c r="K384" s="11">
        <v>0</v>
      </c>
      <c r="L384" s="27">
        <v>0</v>
      </c>
      <c r="M384" s="75"/>
    </row>
    <row r="385" spans="2:13" ht="16.5" customHeight="1" thickBot="1" x14ac:dyDescent="0.65">
      <c r="B385" s="147"/>
      <c r="C385" s="95" t="s">
        <v>356</v>
      </c>
      <c r="D385" s="96">
        <v>400</v>
      </c>
      <c r="E385" s="15">
        <v>420</v>
      </c>
      <c r="F385" s="15">
        <v>480</v>
      </c>
      <c r="G385" s="15">
        <v>510</v>
      </c>
      <c r="H385" s="15">
        <v>0</v>
      </c>
      <c r="I385" s="15">
        <v>0</v>
      </c>
      <c r="J385" s="15">
        <v>0</v>
      </c>
      <c r="K385" s="15">
        <v>0</v>
      </c>
      <c r="L385" s="97">
        <v>0</v>
      </c>
      <c r="M385" s="75"/>
    </row>
    <row r="386" spans="2:13" ht="16.5" customHeight="1" x14ac:dyDescent="0.6">
      <c r="B386" s="145" t="s">
        <v>357</v>
      </c>
      <c r="C386" s="72" t="s">
        <v>358</v>
      </c>
      <c r="D386" s="50">
        <v>5</v>
      </c>
      <c r="E386" s="41">
        <v>5</v>
      </c>
      <c r="F386" s="41">
        <v>5</v>
      </c>
      <c r="G386" s="41">
        <v>5</v>
      </c>
      <c r="H386" s="41">
        <v>0</v>
      </c>
      <c r="I386" s="41">
        <v>0</v>
      </c>
      <c r="J386" s="41">
        <v>0</v>
      </c>
      <c r="K386" s="41">
        <v>0</v>
      </c>
      <c r="L386" s="49">
        <v>0</v>
      </c>
      <c r="M386" s="75"/>
    </row>
    <row r="387" spans="2:13" ht="16.5" customHeight="1" x14ac:dyDescent="0.6">
      <c r="B387" s="146"/>
      <c r="C387" s="75" t="s">
        <v>359</v>
      </c>
      <c r="D387" s="14" t="s">
        <v>266</v>
      </c>
      <c r="E387" s="11" t="s">
        <v>386</v>
      </c>
      <c r="F387" s="11" t="s">
        <v>386</v>
      </c>
      <c r="G387" s="11" t="s">
        <v>386</v>
      </c>
      <c r="H387" s="11">
        <v>0</v>
      </c>
      <c r="I387" s="11">
        <v>0</v>
      </c>
      <c r="J387" s="11">
        <v>0</v>
      </c>
      <c r="K387" s="11">
        <v>0</v>
      </c>
      <c r="L387" s="27">
        <v>0</v>
      </c>
      <c r="M387" s="75"/>
    </row>
    <row r="388" spans="2:13" ht="16.5" customHeight="1" x14ac:dyDescent="0.6">
      <c r="B388" s="146"/>
      <c r="C388" s="75" t="s">
        <v>360</v>
      </c>
      <c r="D388" s="14">
        <v>16</v>
      </c>
      <c r="E388" s="11">
        <v>16</v>
      </c>
      <c r="F388" s="11">
        <v>16</v>
      </c>
      <c r="G388" s="11">
        <v>16</v>
      </c>
      <c r="H388" s="11">
        <v>0</v>
      </c>
      <c r="I388" s="11">
        <v>0</v>
      </c>
      <c r="J388" s="11">
        <v>0</v>
      </c>
      <c r="K388" s="11">
        <v>0</v>
      </c>
      <c r="L388" s="27">
        <v>0</v>
      </c>
      <c r="M388" s="75"/>
    </row>
    <row r="389" spans="2:13" ht="16.5" customHeight="1" x14ac:dyDescent="0.6">
      <c r="B389" s="146"/>
      <c r="C389" s="75" t="s">
        <v>361</v>
      </c>
      <c r="D389" s="14">
        <v>235</v>
      </c>
      <c r="E389" s="11">
        <v>235</v>
      </c>
      <c r="F389" s="11">
        <v>235</v>
      </c>
      <c r="G389" s="11">
        <v>235</v>
      </c>
      <c r="H389" s="11">
        <v>0</v>
      </c>
      <c r="I389" s="11">
        <v>0</v>
      </c>
      <c r="J389" s="11">
        <v>0</v>
      </c>
      <c r="K389" s="11">
        <v>0</v>
      </c>
      <c r="L389" s="27">
        <v>0</v>
      </c>
      <c r="M389" s="75"/>
    </row>
    <row r="390" spans="2:13" ht="16.8" customHeight="1" x14ac:dyDescent="0.6">
      <c r="B390" s="146"/>
      <c r="C390" s="75" t="s">
        <v>299</v>
      </c>
      <c r="D390" s="14">
        <v>10</v>
      </c>
      <c r="E390" s="11">
        <v>10</v>
      </c>
      <c r="F390" s="11">
        <v>10</v>
      </c>
      <c r="G390" s="11">
        <v>10</v>
      </c>
      <c r="H390" s="11">
        <v>0</v>
      </c>
      <c r="I390" s="11">
        <v>0</v>
      </c>
      <c r="J390" s="11">
        <v>0</v>
      </c>
      <c r="K390" s="11">
        <v>0</v>
      </c>
      <c r="L390" s="27">
        <v>0</v>
      </c>
      <c r="M390" s="75"/>
    </row>
    <row r="391" spans="2:13" x14ac:dyDescent="0.6">
      <c r="B391" s="146"/>
      <c r="C391" s="75" t="s">
        <v>365</v>
      </c>
      <c r="D391" s="14">
        <v>85</v>
      </c>
      <c r="E391" s="11">
        <v>85</v>
      </c>
      <c r="F391" s="11">
        <v>85</v>
      </c>
      <c r="G391" s="11">
        <v>85</v>
      </c>
      <c r="H391" s="11">
        <v>0</v>
      </c>
      <c r="I391" s="11">
        <v>0</v>
      </c>
      <c r="J391" s="11">
        <v>0</v>
      </c>
      <c r="K391" s="11">
        <v>0</v>
      </c>
      <c r="L391" s="27">
        <v>0</v>
      </c>
      <c r="M391" s="75"/>
    </row>
    <row r="392" spans="2:13" x14ac:dyDescent="0.6">
      <c r="B392" s="146"/>
      <c r="C392" s="75" t="s">
        <v>362</v>
      </c>
      <c r="D392" s="14">
        <v>65</v>
      </c>
      <c r="E392" s="11">
        <v>65</v>
      </c>
      <c r="F392" s="11">
        <v>65</v>
      </c>
      <c r="G392" s="11">
        <v>65</v>
      </c>
      <c r="H392" s="11">
        <v>0</v>
      </c>
      <c r="I392" s="11">
        <v>0</v>
      </c>
      <c r="J392" s="11">
        <v>0</v>
      </c>
      <c r="K392" s="11">
        <v>0</v>
      </c>
      <c r="L392" s="27">
        <v>0</v>
      </c>
      <c r="M392" s="75"/>
    </row>
    <row r="393" spans="2:13" x14ac:dyDescent="0.6">
      <c r="B393" s="146"/>
      <c r="C393" s="75" t="s">
        <v>363</v>
      </c>
      <c r="D393" s="14">
        <v>105</v>
      </c>
      <c r="E393" s="11">
        <v>105</v>
      </c>
      <c r="F393" s="11">
        <v>105</v>
      </c>
      <c r="G393" s="11">
        <f>85*2-65</f>
        <v>105</v>
      </c>
      <c r="H393" s="11">
        <v>0</v>
      </c>
      <c r="I393" s="11">
        <v>0</v>
      </c>
      <c r="J393" s="11">
        <v>0</v>
      </c>
      <c r="K393" s="11">
        <v>0</v>
      </c>
      <c r="L393" s="27">
        <v>0</v>
      </c>
      <c r="M393" s="75"/>
    </row>
    <row r="394" spans="2:13" ht="16.5" customHeight="1" thickBot="1" x14ac:dyDescent="0.65">
      <c r="B394" s="147"/>
      <c r="C394" s="95" t="s">
        <v>364</v>
      </c>
      <c r="D394" s="96">
        <v>20</v>
      </c>
      <c r="E394" s="15">
        <v>20</v>
      </c>
      <c r="F394" s="15">
        <v>20</v>
      </c>
      <c r="G394" s="15">
        <v>20</v>
      </c>
      <c r="H394" s="15">
        <v>0</v>
      </c>
      <c r="I394" s="15">
        <v>0</v>
      </c>
      <c r="J394" s="15">
        <v>0</v>
      </c>
      <c r="K394" s="15">
        <v>0</v>
      </c>
      <c r="L394" s="97">
        <v>0</v>
      </c>
      <c r="M394" s="75"/>
    </row>
    <row r="395" spans="2:13" ht="16.5" customHeight="1" x14ac:dyDescent="0.6">
      <c r="B395" s="143" t="s">
        <v>224</v>
      </c>
      <c r="C395" s="72" t="s">
        <v>366</v>
      </c>
      <c r="D395" s="50">
        <v>310</v>
      </c>
      <c r="E395" s="41">
        <v>310</v>
      </c>
      <c r="F395" s="41">
        <v>310</v>
      </c>
      <c r="G395" s="41">
        <v>310</v>
      </c>
      <c r="H395" s="41">
        <v>0</v>
      </c>
      <c r="I395" s="41">
        <v>0</v>
      </c>
      <c r="J395" s="41">
        <v>0</v>
      </c>
      <c r="K395" s="41">
        <v>0</v>
      </c>
      <c r="L395" s="49">
        <v>0</v>
      </c>
      <c r="M395" s="75"/>
    </row>
    <row r="396" spans="2:13" ht="15.6" customHeight="1" x14ac:dyDescent="0.6">
      <c r="B396" s="144"/>
      <c r="C396" s="75" t="s">
        <v>367</v>
      </c>
      <c r="D396" s="14">
        <v>37</v>
      </c>
      <c r="E396" s="11">
        <v>37</v>
      </c>
      <c r="F396" s="11">
        <v>37</v>
      </c>
      <c r="G396" s="11">
        <v>37</v>
      </c>
      <c r="H396" s="11">
        <v>0</v>
      </c>
      <c r="I396" s="11">
        <v>0</v>
      </c>
      <c r="J396" s="11">
        <v>0</v>
      </c>
      <c r="K396" s="11">
        <v>0</v>
      </c>
      <c r="L396" s="27">
        <v>0</v>
      </c>
      <c r="M396" s="75"/>
    </row>
    <row r="397" spans="2:13" ht="16.5" customHeight="1" x14ac:dyDescent="0.6">
      <c r="B397" s="144"/>
      <c r="C397" s="75" t="s">
        <v>368</v>
      </c>
      <c r="D397" s="14" t="s">
        <v>318</v>
      </c>
      <c r="E397" s="11" t="s">
        <v>385</v>
      </c>
      <c r="F397" s="11" t="s">
        <v>385</v>
      </c>
      <c r="G397" s="11" t="s">
        <v>385</v>
      </c>
      <c r="H397" s="11">
        <v>0</v>
      </c>
      <c r="I397" s="11">
        <v>0</v>
      </c>
      <c r="J397" s="11">
        <v>0</v>
      </c>
      <c r="K397" s="11">
        <v>0</v>
      </c>
      <c r="L397" s="27">
        <v>0</v>
      </c>
      <c r="M397" s="75"/>
    </row>
    <row r="398" spans="2:13" ht="16.5" customHeight="1" thickBot="1" x14ac:dyDescent="0.65">
      <c r="B398" s="148"/>
      <c r="C398" s="95" t="s">
        <v>369</v>
      </c>
      <c r="D398" s="96">
        <v>10</v>
      </c>
      <c r="E398" s="15">
        <v>10</v>
      </c>
      <c r="F398" s="15">
        <v>10</v>
      </c>
      <c r="G398" s="15">
        <v>10</v>
      </c>
      <c r="H398" s="15">
        <v>0</v>
      </c>
      <c r="I398" s="15">
        <v>0</v>
      </c>
      <c r="J398" s="15">
        <v>0</v>
      </c>
      <c r="K398" s="15">
        <v>0</v>
      </c>
      <c r="L398" s="97">
        <v>0</v>
      </c>
      <c r="M398" s="75"/>
    </row>
    <row r="399" spans="2:13" ht="16.5" customHeight="1" x14ac:dyDescent="0.6">
      <c r="B399" s="143" t="s">
        <v>388</v>
      </c>
      <c r="C399" s="72" t="s">
        <v>370</v>
      </c>
      <c r="D399" s="50" t="s">
        <v>318</v>
      </c>
      <c r="E399" s="41" t="s">
        <v>385</v>
      </c>
      <c r="F399" s="41" t="s">
        <v>385</v>
      </c>
      <c r="G399" s="41">
        <v>0</v>
      </c>
      <c r="H399" s="41">
        <v>0</v>
      </c>
      <c r="I399" s="41">
        <v>0</v>
      </c>
      <c r="J399" s="41">
        <v>0</v>
      </c>
      <c r="K399" s="41">
        <v>0</v>
      </c>
      <c r="L399" s="49">
        <v>0</v>
      </c>
      <c r="M399" s="75"/>
    </row>
    <row r="400" spans="2:13" ht="16.8" customHeight="1" x14ac:dyDescent="0.6">
      <c r="B400" s="144"/>
      <c r="C400" s="75" t="s">
        <v>371</v>
      </c>
      <c r="D400" s="14">
        <v>8</v>
      </c>
      <c r="E400" s="11">
        <v>8</v>
      </c>
      <c r="F400" s="11">
        <v>8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27">
        <v>0</v>
      </c>
      <c r="M400" s="75"/>
    </row>
    <row r="401" spans="2:13" ht="15.6" customHeight="1" x14ac:dyDescent="0.6">
      <c r="B401" s="144"/>
      <c r="C401" s="75" t="s">
        <v>372</v>
      </c>
      <c r="D401" s="14">
        <v>62</v>
      </c>
      <c r="E401" s="11">
        <v>55</v>
      </c>
      <c r="F401" s="11">
        <v>52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27">
        <v>0</v>
      </c>
      <c r="M401" s="75"/>
    </row>
    <row r="402" spans="2:13" ht="16.5" customHeight="1" thickBot="1" x14ac:dyDescent="0.65">
      <c r="B402" s="148"/>
      <c r="C402" s="95" t="s">
        <v>373</v>
      </c>
      <c r="D402" s="96">
        <v>240</v>
      </c>
      <c r="E402" s="15">
        <v>240</v>
      </c>
      <c r="F402" s="15">
        <v>290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97">
        <v>0</v>
      </c>
      <c r="M402" s="75"/>
    </row>
    <row r="403" spans="2:13" ht="16.8" customHeight="1" x14ac:dyDescent="0.6">
      <c r="B403" s="145" t="s">
        <v>378</v>
      </c>
      <c r="C403" s="72" t="s">
        <v>379</v>
      </c>
      <c r="D403" s="50">
        <v>0</v>
      </c>
      <c r="E403" s="41">
        <v>560</v>
      </c>
      <c r="F403" s="41">
        <v>607</v>
      </c>
      <c r="G403" s="41">
        <v>0</v>
      </c>
      <c r="H403" s="41">
        <v>0</v>
      </c>
      <c r="I403" s="41">
        <v>0</v>
      </c>
      <c r="J403" s="41">
        <v>0</v>
      </c>
      <c r="K403" s="41">
        <v>0</v>
      </c>
      <c r="L403" s="49">
        <v>0</v>
      </c>
      <c r="M403" s="75"/>
    </row>
    <row r="404" spans="2:13" x14ac:dyDescent="0.6">
      <c r="B404" s="146"/>
      <c r="C404" s="75" t="s">
        <v>380</v>
      </c>
      <c r="D404" s="14">
        <v>0</v>
      </c>
      <c r="E404" s="11">
        <v>290</v>
      </c>
      <c r="F404" s="11">
        <v>305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27">
        <v>0</v>
      </c>
      <c r="M404" s="75"/>
    </row>
    <row r="405" spans="2:13" ht="16.5" customHeight="1" thickBot="1" x14ac:dyDescent="0.65">
      <c r="B405" s="147"/>
      <c r="C405" s="95" t="s">
        <v>381</v>
      </c>
      <c r="D405" s="96">
        <v>0</v>
      </c>
      <c r="E405" s="15">
        <v>35</v>
      </c>
      <c r="F405" s="15">
        <v>35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97">
        <v>0</v>
      </c>
      <c r="M405" s="75"/>
    </row>
    <row r="406" spans="2:13" ht="16.5" customHeight="1" x14ac:dyDescent="0.6">
      <c r="B406" s="145" t="s">
        <v>391</v>
      </c>
      <c r="C406" s="72" t="s">
        <v>392</v>
      </c>
      <c r="D406" s="50">
        <v>50</v>
      </c>
      <c r="E406" s="41">
        <v>60</v>
      </c>
      <c r="F406" s="41">
        <v>60</v>
      </c>
      <c r="G406" s="41">
        <v>80</v>
      </c>
      <c r="H406" s="41">
        <v>75</v>
      </c>
      <c r="I406" s="41">
        <v>80</v>
      </c>
      <c r="J406" s="41">
        <v>85</v>
      </c>
      <c r="K406" s="41">
        <v>85</v>
      </c>
      <c r="L406" s="49">
        <v>85</v>
      </c>
      <c r="M406" s="75"/>
    </row>
    <row r="407" spans="2:13" ht="16.5" customHeight="1" x14ac:dyDescent="0.6">
      <c r="B407" s="146"/>
      <c r="C407" s="75" t="s">
        <v>393</v>
      </c>
      <c r="D407" s="14">
        <v>100</v>
      </c>
      <c r="E407" s="11">
        <v>100</v>
      </c>
      <c r="F407" s="11">
        <v>100</v>
      </c>
      <c r="G407" s="11">
        <v>100</v>
      </c>
      <c r="H407" s="11">
        <v>125</v>
      </c>
      <c r="I407" s="11">
        <v>125</v>
      </c>
      <c r="J407" s="11">
        <v>160</v>
      </c>
      <c r="K407" s="11">
        <v>160</v>
      </c>
      <c r="L407" s="27">
        <v>160</v>
      </c>
      <c r="M407" s="75"/>
    </row>
    <row r="408" spans="2:13" ht="16.5" customHeight="1" x14ac:dyDescent="0.6">
      <c r="B408" s="146"/>
      <c r="C408" s="75" t="s">
        <v>394</v>
      </c>
      <c r="D408" s="14">
        <v>100</v>
      </c>
      <c r="E408" s="11">
        <v>100</v>
      </c>
      <c r="F408" s="11">
        <v>100</v>
      </c>
      <c r="G408" s="11">
        <v>100</v>
      </c>
      <c r="H408" s="11">
        <v>125</v>
      </c>
      <c r="I408" s="11">
        <v>125</v>
      </c>
      <c r="J408" s="11">
        <v>125</v>
      </c>
      <c r="K408" s="11">
        <v>125</v>
      </c>
      <c r="L408" s="27">
        <v>125</v>
      </c>
      <c r="M408" s="75"/>
    </row>
    <row r="409" spans="2:13" ht="16.5" customHeight="1" x14ac:dyDescent="0.6">
      <c r="B409" s="146"/>
      <c r="C409" s="75" t="s">
        <v>395</v>
      </c>
      <c r="D409" s="14">
        <v>50</v>
      </c>
      <c r="E409" s="11">
        <v>60</v>
      </c>
      <c r="F409" s="11">
        <v>60</v>
      </c>
      <c r="G409" s="11">
        <v>80</v>
      </c>
      <c r="H409" s="11">
        <v>75</v>
      </c>
      <c r="I409" s="11">
        <v>80</v>
      </c>
      <c r="J409" s="11">
        <v>85</v>
      </c>
      <c r="K409" s="11">
        <v>85</v>
      </c>
      <c r="L409" s="27">
        <v>85</v>
      </c>
      <c r="M409" s="75"/>
    </row>
    <row r="410" spans="2:13" ht="16.5" customHeight="1" x14ac:dyDescent="0.6">
      <c r="B410" s="146"/>
      <c r="C410" s="75" t="s">
        <v>396</v>
      </c>
      <c r="D410" s="14">
        <f>1056-915-60</f>
        <v>81</v>
      </c>
      <c r="E410" s="11">
        <f>1136-975-80</f>
        <v>81</v>
      </c>
      <c r="F410" s="11">
        <f>1216-1050-85</f>
        <v>81</v>
      </c>
      <c r="G410" s="11">
        <f>1335-1165-90</f>
        <v>80</v>
      </c>
      <c r="H410" s="11">
        <v>110</v>
      </c>
      <c r="I410" s="11">
        <v>120</v>
      </c>
      <c r="J410" s="11">
        <v>130</v>
      </c>
      <c r="K410" s="11">
        <v>131</v>
      </c>
      <c r="L410" s="27">
        <v>130</v>
      </c>
      <c r="M410" s="75"/>
    </row>
    <row r="411" spans="2:13" ht="16.5" customHeight="1" x14ac:dyDescent="0.6">
      <c r="B411" s="146"/>
      <c r="C411" s="95" t="s">
        <v>397</v>
      </c>
      <c r="D411" s="14">
        <v>60</v>
      </c>
      <c r="E411" s="15">
        <v>60</v>
      </c>
      <c r="F411" s="15">
        <f>1210-1090-60</f>
        <v>60</v>
      </c>
      <c r="G411" s="15">
        <f>90</f>
        <v>90</v>
      </c>
      <c r="H411" s="15">
        <f>1480-1230-140</f>
        <v>110</v>
      </c>
      <c r="I411" s="15">
        <v>120</v>
      </c>
      <c r="J411" s="15">
        <v>130</v>
      </c>
      <c r="K411" s="15">
        <v>100</v>
      </c>
      <c r="L411" s="97">
        <v>100</v>
      </c>
      <c r="M411" s="75"/>
    </row>
    <row r="412" spans="2:13" ht="16.5" customHeight="1" x14ac:dyDescent="0.6">
      <c r="B412" s="146"/>
      <c r="C412" s="75" t="s">
        <v>398</v>
      </c>
      <c r="D412" s="14">
        <f>1059-60-938</f>
        <v>61</v>
      </c>
      <c r="E412" s="11">
        <f>1126-60-1005</f>
        <v>61</v>
      </c>
      <c r="F412" s="11">
        <v>60</v>
      </c>
      <c r="G412" s="11">
        <f>1315-1135-90</f>
        <v>90</v>
      </c>
      <c r="H412" s="11">
        <f>140</f>
        <v>140</v>
      </c>
      <c r="I412" s="11">
        <f>1680-1440-120</f>
        <v>120</v>
      </c>
      <c r="J412" s="11">
        <v>125</v>
      </c>
      <c r="K412" s="11">
        <v>130</v>
      </c>
      <c r="L412" s="27">
        <f>2400-2160-100</f>
        <v>140</v>
      </c>
      <c r="M412" s="75"/>
    </row>
    <row r="413" spans="2:13" ht="16.8" customHeight="1" x14ac:dyDescent="0.6">
      <c r="B413" s="146"/>
      <c r="C413" s="75" t="s">
        <v>399</v>
      </c>
      <c r="D413" s="14">
        <v>60</v>
      </c>
      <c r="E413" s="11">
        <v>60</v>
      </c>
      <c r="F413" s="11">
        <v>60</v>
      </c>
      <c r="G413" s="11">
        <f>90</f>
        <v>90</v>
      </c>
      <c r="H413" s="11">
        <v>100</v>
      </c>
      <c r="I413" s="11">
        <v>120</v>
      </c>
      <c r="J413" s="11">
        <v>120</v>
      </c>
      <c r="K413" s="11">
        <v>130</v>
      </c>
      <c r="L413" s="27">
        <v>140</v>
      </c>
      <c r="M413" s="75"/>
    </row>
    <row r="414" spans="2:13" ht="16.5" customHeight="1" x14ac:dyDescent="0.6">
      <c r="B414" s="146"/>
      <c r="C414" s="75" t="s">
        <v>400</v>
      </c>
      <c r="D414" s="14">
        <v>1</v>
      </c>
      <c r="E414" s="11">
        <v>4</v>
      </c>
      <c r="F414" s="11">
        <v>4</v>
      </c>
      <c r="G414" s="11">
        <v>4</v>
      </c>
      <c r="H414" s="11">
        <v>4</v>
      </c>
      <c r="I414" s="11">
        <v>4</v>
      </c>
      <c r="J414" s="11">
        <v>4</v>
      </c>
      <c r="K414" s="11">
        <v>4</v>
      </c>
      <c r="L414" s="27">
        <v>4</v>
      </c>
      <c r="M414" s="75"/>
    </row>
    <row r="415" spans="2:13" ht="16.5" customHeight="1" x14ac:dyDescent="0.6">
      <c r="B415" s="146"/>
      <c r="C415" s="75" t="s">
        <v>401</v>
      </c>
      <c r="D415" s="14">
        <v>40</v>
      </c>
      <c r="E415" s="11">
        <v>50</v>
      </c>
      <c r="F415" s="11">
        <v>50</v>
      </c>
      <c r="G415" s="11">
        <v>50</v>
      </c>
      <c r="H415" s="11">
        <v>50</v>
      </c>
      <c r="I415" s="11">
        <v>60</v>
      </c>
      <c r="J415" s="11">
        <v>75</v>
      </c>
      <c r="K415" s="11">
        <v>75</v>
      </c>
      <c r="L415" s="27">
        <v>75</v>
      </c>
      <c r="M415" s="75"/>
    </row>
    <row r="416" spans="2:13" x14ac:dyDescent="0.6">
      <c r="B416" s="146"/>
      <c r="C416" s="75" t="s">
        <v>402</v>
      </c>
      <c r="D416" s="14">
        <v>3</v>
      </c>
      <c r="E416" s="11">
        <v>4</v>
      </c>
      <c r="F416" s="11">
        <v>4</v>
      </c>
      <c r="G416" s="11">
        <v>4</v>
      </c>
      <c r="H416" s="11">
        <v>4</v>
      </c>
      <c r="I416" s="11">
        <v>4</v>
      </c>
      <c r="J416" s="11">
        <v>4</v>
      </c>
      <c r="K416" s="11">
        <v>4</v>
      </c>
      <c r="L416" s="27">
        <v>4</v>
      </c>
      <c r="M416" s="75"/>
    </row>
    <row r="417" spans="2:13" ht="18.3" thickBot="1" x14ac:dyDescent="0.65">
      <c r="B417" s="147"/>
      <c r="C417" s="89" t="s">
        <v>403</v>
      </c>
      <c r="D417" s="70">
        <v>50</v>
      </c>
      <c r="E417" s="11">
        <v>50</v>
      </c>
      <c r="F417" s="11">
        <v>50</v>
      </c>
      <c r="G417" s="11">
        <v>50</v>
      </c>
      <c r="H417" s="11">
        <v>50</v>
      </c>
      <c r="I417" s="11">
        <v>60</v>
      </c>
      <c r="J417" s="11">
        <v>75</v>
      </c>
      <c r="K417" s="11">
        <v>75</v>
      </c>
      <c r="L417" s="27">
        <v>75</v>
      </c>
      <c r="M417" s="89"/>
    </row>
    <row r="418" spans="2:13" x14ac:dyDescent="0.6">
      <c r="B418" s="143" t="s">
        <v>472</v>
      </c>
      <c r="C418" s="72" t="s">
        <v>179</v>
      </c>
      <c r="D418" s="50">
        <v>123</v>
      </c>
      <c r="E418" s="41">
        <v>110</v>
      </c>
      <c r="F418" s="41">
        <v>123</v>
      </c>
      <c r="G418" s="41">
        <v>120</v>
      </c>
      <c r="H418" s="41">
        <v>125</v>
      </c>
      <c r="I418" s="41">
        <v>125</v>
      </c>
      <c r="J418" s="41">
        <v>125</v>
      </c>
      <c r="K418" s="41">
        <v>125</v>
      </c>
      <c r="L418" s="42">
        <v>125</v>
      </c>
      <c r="M418" s="102"/>
    </row>
    <row r="419" spans="2:13" x14ac:dyDescent="0.6">
      <c r="B419" s="144"/>
      <c r="C419" s="75" t="s">
        <v>180</v>
      </c>
      <c r="D419" s="14">
        <v>130</v>
      </c>
      <c r="E419" s="11">
        <v>130</v>
      </c>
      <c r="F419" s="11">
        <v>130</v>
      </c>
      <c r="G419" s="11">
        <v>130</v>
      </c>
      <c r="H419" s="11">
        <v>130</v>
      </c>
      <c r="I419" s="11">
        <v>130</v>
      </c>
      <c r="J419" s="11">
        <v>130</v>
      </c>
      <c r="K419" s="11">
        <v>130</v>
      </c>
      <c r="L419" s="21">
        <v>130</v>
      </c>
      <c r="M419" s="103"/>
    </row>
    <row r="420" spans="2:13" x14ac:dyDescent="0.6">
      <c r="B420" s="144"/>
      <c r="C420" s="75" t="s">
        <v>181</v>
      </c>
      <c r="D420" s="14">
        <v>123</v>
      </c>
      <c r="E420" s="11">
        <v>110</v>
      </c>
      <c r="F420" s="11">
        <v>123</v>
      </c>
      <c r="G420" s="11">
        <v>90</v>
      </c>
      <c r="H420" s="11">
        <v>95</v>
      </c>
      <c r="I420" s="11">
        <v>95</v>
      </c>
      <c r="J420" s="11">
        <v>95</v>
      </c>
      <c r="K420" s="11">
        <v>95</v>
      </c>
      <c r="L420" s="21">
        <v>95</v>
      </c>
      <c r="M420" s="103"/>
    </row>
    <row r="421" spans="2:13" x14ac:dyDescent="0.6">
      <c r="B421" s="144"/>
      <c r="C421" s="75" t="s">
        <v>182</v>
      </c>
      <c r="D421" s="14">
        <v>110</v>
      </c>
      <c r="E421" s="11">
        <v>110</v>
      </c>
      <c r="F421" s="11">
        <v>110</v>
      </c>
      <c r="G421" s="11">
        <v>110</v>
      </c>
      <c r="H421" s="11">
        <v>110</v>
      </c>
      <c r="I421" s="11">
        <v>110</v>
      </c>
      <c r="J421" s="11">
        <v>110</v>
      </c>
      <c r="K421" s="11">
        <v>110</v>
      </c>
      <c r="L421" s="21">
        <v>110</v>
      </c>
      <c r="M421" s="103"/>
    </row>
    <row r="422" spans="2:13" x14ac:dyDescent="0.6">
      <c r="B422" s="144"/>
      <c r="C422" s="75" t="s">
        <v>183</v>
      </c>
      <c r="D422" s="14">
        <v>110</v>
      </c>
      <c r="E422" s="11">
        <v>110</v>
      </c>
      <c r="F422" s="11">
        <v>110</v>
      </c>
      <c r="G422" s="11">
        <v>100</v>
      </c>
      <c r="H422" s="11">
        <v>110</v>
      </c>
      <c r="I422" s="11">
        <v>110</v>
      </c>
      <c r="J422" s="11">
        <v>110</v>
      </c>
      <c r="K422" s="11">
        <v>110</v>
      </c>
      <c r="L422" s="21">
        <v>110</v>
      </c>
      <c r="M422" s="103"/>
    </row>
    <row r="423" spans="2:13" x14ac:dyDescent="0.6">
      <c r="B423" s="144"/>
      <c r="C423" s="75" t="s">
        <v>184</v>
      </c>
      <c r="D423" s="14">
        <v>120</v>
      </c>
      <c r="E423" s="11">
        <v>120</v>
      </c>
      <c r="F423" s="11">
        <v>120</v>
      </c>
      <c r="G423" s="11">
        <v>120</v>
      </c>
      <c r="H423" s="11">
        <v>130</v>
      </c>
      <c r="I423" s="11">
        <v>120</v>
      </c>
      <c r="J423" s="11">
        <v>120</v>
      </c>
      <c r="K423" s="11">
        <v>130</v>
      </c>
      <c r="L423" s="21">
        <v>120</v>
      </c>
      <c r="M423" s="103"/>
    </row>
    <row r="424" spans="2:13" x14ac:dyDescent="0.6">
      <c r="B424" s="144"/>
      <c r="C424" s="75" t="s">
        <v>185</v>
      </c>
      <c r="D424" s="14">
        <v>5</v>
      </c>
      <c r="E424" s="11">
        <v>5</v>
      </c>
      <c r="F424" s="11">
        <v>5</v>
      </c>
      <c r="G424" s="11">
        <v>5</v>
      </c>
      <c r="H424" s="11">
        <v>5</v>
      </c>
      <c r="I424" s="11">
        <v>5</v>
      </c>
      <c r="J424" s="11">
        <v>5</v>
      </c>
      <c r="K424" s="11">
        <v>5</v>
      </c>
      <c r="L424" s="21">
        <v>5</v>
      </c>
      <c r="M424" s="103"/>
    </row>
    <row r="425" spans="2:13" x14ac:dyDescent="0.6">
      <c r="B425" s="144"/>
      <c r="C425" s="75" t="s">
        <v>186</v>
      </c>
      <c r="D425" s="14" t="s">
        <v>81</v>
      </c>
      <c r="E425" s="11" t="s">
        <v>81</v>
      </c>
      <c r="F425" s="11" t="s">
        <v>81</v>
      </c>
      <c r="G425" s="11" t="s">
        <v>81</v>
      </c>
      <c r="H425" s="11" t="s">
        <v>81</v>
      </c>
      <c r="I425" s="11" t="s">
        <v>81</v>
      </c>
      <c r="J425" s="11" t="s">
        <v>81</v>
      </c>
      <c r="K425" s="11" t="s">
        <v>81</v>
      </c>
      <c r="L425" s="21" t="s">
        <v>81</v>
      </c>
      <c r="M425" s="103"/>
    </row>
    <row r="426" spans="2:13" ht="18.3" thickBot="1" x14ac:dyDescent="0.65">
      <c r="B426" s="148"/>
      <c r="C426" s="89" t="s">
        <v>187</v>
      </c>
      <c r="D426" s="70">
        <v>15</v>
      </c>
      <c r="E426" s="18">
        <v>10</v>
      </c>
      <c r="F426" s="18">
        <v>15</v>
      </c>
      <c r="G426" s="18">
        <v>15</v>
      </c>
      <c r="H426" s="18">
        <v>15</v>
      </c>
      <c r="I426" s="18">
        <v>15</v>
      </c>
      <c r="J426" s="18">
        <v>15</v>
      </c>
      <c r="K426" s="18">
        <v>15</v>
      </c>
      <c r="L426" s="46">
        <v>15</v>
      </c>
      <c r="M426" s="104"/>
    </row>
    <row r="427" spans="2:13" x14ac:dyDescent="0.6">
      <c r="B427" s="143" t="s">
        <v>473</v>
      </c>
      <c r="C427" s="72" t="s">
        <v>167</v>
      </c>
      <c r="D427" s="50">
        <v>400</v>
      </c>
      <c r="E427" s="41">
        <v>400</v>
      </c>
      <c r="F427" s="41">
        <v>400</v>
      </c>
      <c r="G427" s="41">
        <v>335</v>
      </c>
      <c r="H427" s="41">
        <v>615</v>
      </c>
      <c r="I427" s="41">
        <v>615</v>
      </c>
      <c r="J427" s="41">
        <f>30+55+100</f>
        <v>185</v>
      </c>
      <c r="K427" s="41">
        <f>30+55+100+150</f>
        <v>335</v>
      </c>
      <c r="L427" s="49">
        <f>30+55+100+150</f>
        <v>335</v>
      </c>
      <c r="M427" s="72"/>
    </row>
    <row r="428" spans="2:13" x14ac:dyDescent="0.6">
      <c r="B428" s="144"/>
      <c r="C428" s="75" t="s">
        <v>168</v>
      </c>
      <c r="D428" s="14">
        <f>180-28-55</f>
        <v>97</v>
      </c>
      <c r="E428" s="11">
        <f>180-28-55</f>
        <v>97</v>
      </c>
      <c r="F428" s="11">
        <v>97</v>
      </c>
      <c r="G428" s="11">
        <v>100</v>
      </c>
      <c r="H428" s="11">
        <v>125</v>
      </c>
      <c r="I428" s="11">
        <v>150</v>
      </c>
      <c r="J428" s="11">
        <v>100</v>
      </c>
      <c r="K428" s="11">
        <v>100</v>
      </c>
      <c r="L428" s="27">
        <v>100</v>
      </c>
      <c r="M428" s="75"/>
    </row>
    <row r="429" spans="2:13" x14ac:dyDescent="0.6">
      <c r="B429" s="144"/>
      <c r="C429" s="75" t="s">
        <v>327</v>
      </c>
      <c r="D429" s="14">
        <f>400-180</f>
        <v>220</v>
      </c>
      <c r="E429" s="11">
        <f>400-180</f>
        <v>220</v>
      </c>
      <c r="F429" s="11">
        <v>220</v>
      </c>
      <c r="G429" s="11">
        <f>335-85-100</f>
        <v>150</v>
      </c>
      <c r="H429" s="11">
        <v>0</v>
      </c>
      <c r="I429" s="11">
        <v>0</v>
      </c>
      <c r="J429" s="11">
        <f>335-30-55-100</f>
        <v>150</v>
      </c>
      <c r="K429" s="11">
        <v>150</v>
      </c>
      <c r="L429" s="27">
        <v>150</v>
      </c>
      <c r="M429" s="75"/>
    </row>
    <row r="430" spans="2:13" x14ac:dyDescent="0.6">
      <c r="B430" s="144"/>
      <c r="C430" s="75" t="s">
        <v>169</v>
      </c>
      <c r="D430" s="14">
        <v>22</v>
      </c>
      <c r="E430" s="11">
        <v>22</v>
      </c>
      <c r="F430" s="11">
        <v>22</v>
      </c>
      <c r="G430" s="11">
        <v>22</v>
      </c>
      <c r="H430" s="11">
        <v>22</v>
      </c>
      <c r="I430" s="11">
        <v>20</v>
      </c>
      <c r="J430" s="11">
        <v>22</v>
      </c>
      <c r="K430" s="11">
        <v>20</v>
      </c>
      <c r="L430" s="27">
        <v>20</v>
      </c>
      <c r="M430" s="75"/>
    </row>
    <row r="431" spans="2:13" x14ac:dyDescent="0.6">
      <c r="B431" s="144"/>
      <c r="C431" s="75" t="s">
        <v>171</v>
      </c>
      <c r="D431" s="14">
        <v>0</v>
      </c>
      <c r="E431" s="11">
        <v>0</v>
      </c>
      <c r="F431" s="11">
        <v>0</v>
      </c>
      <c r="G431" s="11">
        <v>-80</v>
      </c>
      <c r="H431" s="11">
        <v>80</v>
      </c>
      <c r="I431" s="11">
        <v>80</v>
      </c>
      <c r="J431" s="11">
        <f>400-22-100-200</f>
        <v>78</v>
      </c>
      <c r="K431" s="11">
        <f>400-20-100-200</f>
        <v>80</v>
      </c>
      <c r="L431" s="27">
        <f>400-20-100-200</f>
        <v>80</v>
      </c>
      <c r="M431" s="75"/>
    </row>
    <row r="432" spans="2:13" x14ac:dyDescent="0.6">
      <c r="B432" s="144"/>
      <c r="C432" s="75" t="s">
        <v>172</v>
      </c>
      <c r="D432" s="14">
        <f>250+22</f>
        <v>272</v>
      </c>
      <c r="E432" s="11">
        <f>250+22</f>
        <v>272</v>
      </c>
      <c r="F432" s="11">
        <f>250+22</f>
        <v>272</v>
      </c>
      <c r="G432" s="11">
        <f>-200-138</f>
        <v>-338</v>
      </c>
      <c r="H432" s="11">
        <v>420</v>
      </c>
      <c r="I432" s="11">
        <v>390</v>
      </c>
      <c r="J432" s="11">
        <v>400</v>
      </c>
      <c r="K432" s="11">
        <v>400</v>
      </c>
      <c r="L432" s="27">
        <v>400</v>
      </c>
      <c r="M432" s="75"/>
    </row>
    <row r="433" spans="2:13" x14ac:dyDescent="0.6">
      <c r="B433" s="144"/>
      <c r="C433" s="75" t="s">
        <v>176</v>
      </c>
      <c r="D433" s="14">
        <v>2</v>
      </c>
      <c r="E433" s="11">
        <v>2</v>
      </c>
      <c r="F433" s="11">
        <v>2</v>
      </c>
      <c r="G433" s="11">
        <v>2</v>
      </c>
      <c r="H433" s="11">
        <v>2</v>
      </c>
      <c r="I433" s="11">
        <v>2</v>
      </c>
      <c r="J433" s="11">
        <v>2</v>
      </c>
      <c r="K433" s="11">
        <v>2</v>
      </c>
      <c r="L433" s="27">
        <v>2</v>
      </c>
      <c r="M433" s="75"/>
    </row>
    <row r="434" spans="2:13" x14ac:dyDescent="0.6">
      <c r="B434" s="144"/>
      <c r="C434" s="75" t="s">
        <v>177</v>
      </c>
      <c r="D434" s="14" t="s">
        <v>213</v>
      </c>
      <c r="E434" s="11" t="s">
        <v>213</v>
      </c>
      <c r="F434" s="11" t="s">
        <v>213</v>
      </c>
      <c r="G434" s="11" t="s">
        <v>213</v>
      </c>
      <c r="H434" s="11" t="s">
        <v>213</v>
      </c>
      <c r="I434" s="11" t="s">
        <v>213</v>
      </c>
      <c r="J434" s="11" t="s">
        <v>213</v>
      </c>
      <c r="K434" s="11" t="s">
        <v>213</v>
      </c>
      <c r="L434" s="27" t="s">
        <v>213</v>
      </c>
      <c r="M434" s="75"/>
    </row>
    <row r="435" spans="2:13" ht="18.3" thickBot="1" x14ac:dyDescent="0.65">
      <c r="B435" s="148"/>
      <c r="C435" s="89" t="s">
        <v>178</v>
      </c>
      <c r="D435" s="70">
        <v>10</v>
      </c>
      <c r="E435" s="18">
        <v>10</v>
      </c>
      <c r="F435" s="18">
        <v>10</v>
      </c>
      <c r="G435" s="18">
        <v>10</v>
      </c>
      <c r="H435" s="18">
        <v>10</v>
      </c>
      <c r="I435" s="18">
        <v>10</v>
      </c>
      <c r="J435" s="18">
        <v>10</v>
      </c>
      <c r="K435" s="18">
        <v>10</v>
      </c>
      <c r="L435" s="71">
        <v>10</v>
      </c>
      <c r="M435" s="89"/>
    </row>
    <row r="436" spans="2:13" x14ac:dyDescent="0.6">
      <c r="B436" s="143" t="s">
        <v>474</v>
      </c>
      <c r="C436" s="72" t="s">
        <v>167</v>
      </c>
      <c r="D436" s="50">
        <v>400</v>
      </c>
      <c r="E436" s="41">
        <v>400</v>
      </c>
      <c r="F436" s="41">
        <v>400</v>
      </c>
      <c r="G436" s="41">
        <v>335</v>
      </c>
      <c r="H436" s="41">
        <v>615</v>
      </c>
      <c r="I436" s="41">
        <v>615</v>
      </c>
      <c r="J436" s="41">
        <f>30+55+100</f>
        <v>185</v>
      </c>
      <c r="K436" s="41">
        <f>30+55+100+150</f>
        <v>335</v>
      </c>
      <c r="L436" s="49">
        <f>30+55+100+150</f>
        <v>335</v>
      </c>
      <c r="M436" s="72"/>
    </row>
    <row r="437" spans="2:13" x14ac:dyDescent="0.6">
      <c r="B437" s="144"/>
      <c r="C437" s="75" t="s">
        <v>168</v>
      </c>
      <c r="D437" s="14">
        <f>180-28-55</f>
        <v>97</v>
      </c>
      <c r="E437" s="11">
        <f>180-28-55</f>
        <v>97</v>
      </c>
      <c r="F437" s="11">
        <v>97</v>
      </c>
      <c r="G437" s="11">
        <v>100</v>
      </c>
      <c r="H437" s="11">
        <v>125</v>
      </c>
      <c r="I437" s="11">
        <v>150</v>
      </c>
      <c r="J437" s="11">
        <v>100</v>
      </c>
      <c r="K437" s="11">
        <v>100</v>
      </c>
      <c r="L437" s="27">
        <v>100</v>
      </c>
      <c r="M437" s="75"/>
    </row>
    <row r="438" spans="2:13" x14ac:dyDescent="0.6">
      <c r="B438" s="144"/>
      <c r="C438" s="75" t="s">
        <v>327</v>
      </c>
      <c r="D438" s="14">
        <f>400-180</f>
        <v>220</v>
      </c>
      <c r="E438" s="11">
        <f>400-180</f>
        <v>220</v>
      </c>
      <c r="F438" s="11">
        <v>220</v>
      </c>
      <c r="G438" s="11">
        <f>335-85-100</f>
        <v>150</v>
      </c>
      <c r="H438" s="11">
        <v>0</v>
      </c>
      <c r="I438" s="11">
        <v>0</v>
      </c>
      <c r="J438" s="11">
        <f>335-30-55-100</f>
        <v>150</v>
      </c>
      <c r="K438" s="11">
        <v>150</v>
      </c>
      <c r="L438" s="27">
        <v>150</v>
      </c>
      <c r="M438" s="75"/>
    </row>
    <row r="439" spans="2:13" x14ac:dyDescent="0.6">
      <c r="B439" s="144"/>
      <c r="C439" s="75" t="s">
        <v>169</v>
      </c>
      <c r="D439" s="14">
        <v>22</v>
      </c>
      <c r="E439" s="11">
        <v>22</v>
      </c>
      <c r="F439" s="11">
        <v>22</v>
      </c>
      <c r="G439" s="11">
        <v>22</v>
      </c>
      <c r="H439" s="11">
        <v>22</v>
      </c>
      <c r="I439" s="11">
        <v>20</v>
      </c>
      <c r="J439" s="11">
        <v>22</v>
      </c>
      <c r="K439" s="11">
        <v>20</v>
      </c>
      <c r="L439" s="27">
        <v>20</v>
      </c>
      <c r="M439" s="75"/>
    </row>
    <row r="440" spans="2:13" x14ac:dyDescent="0.6">
      <c r="B440" s="144"/>
      <c r="C440" s="75" t="s">
        <v>170</v>
      </c>
      <c r="D440" s="14">
        <v>60</v>
      </c>
      <c r="E440" s="11">
        <v>60</v>
      </c>
      <c r="F440" s="11">
        <v>60</v>
      </c>
      <c r="G440" s="11">
        <v>60</v>
      </c>
      <c r="H440" s="11">
        <v>60</v>
      </c>
      <c r="I440" s="11">
        <v>60</v>
      </c>
      <c r="J440" s="11">
        <v>60</v>
      </c>
      <c r="K440" s="11">
        <v>60</v>
      </c>
      <c r="L440" s="27">
        <v>60</v>
      </c>
      <c r="M440" s="75"/>
    </row>
    <row r="441" spans="2:13" x14ac:dyDescent="0.6">
      <c r="B441" s="144"/>
      <c r="C441" s="75" t="s">
        <v>171</v>
      </c>
      <c r="D441" s="14">
        <v>0</v>
      </c>
      <c r="E441" s="11">
        <v>0</v>
      </c>
      <c r="F441" s="11">
        <v>0</v>
      </c>
      <c r="G441" s="11">
        <v>80</v>
      </c>
      <c r="H441" s="11">
        <v>80</v>
      </c>
      <c r="I441" s="11">
        <v>80</v>
      </c>
      <c r="J441" s="11">
        <f>400-22-100-200</f>
        <v>78</v>
      </c>
      <c r="K441" s="11">
        <f>400-20-100-200</f>
        <v>80</v>
      </c>
      <c r="L441" s="27">
        <f>400-20-100-200</f>
        <v>80</v>
      </c>
      <c r="M441" s="75"/>
    </row>
    <row r="442" spans="2:13" x14ac:dyDescent="0.6">
      <c r="B442" s="144"/>
      <c r="C442" s="75" t="s">
        <v>172</v>
      </c>
      <c r="D442" s="14">
        <f>250+22</f>
        <v>272</v>
      </c>
      <c r="E442" s="11">
        <f>250+22</f>
        <v>272</v>
      </c>
      <c r="F442" s="11">
        <f>250+22</f>
        <v>272</v>
      </c>
      <c r="G442" s="11">
        <f>-200-138</f>
        <v>-338</v>
      </c>
      <c r="H442" s="11">
        <v>420</v>
      </c>
      <c r="I442" s="11">
        <v>390</v>
      </c>
      <c r="J442" s="11">
        <v>400</v>
      </c>
      <c r="K442" s="11">
        <v>400</v>
      </c>
      <c r="L442" s="27">
        <v>400</v>
      </c>
      <c r="M442" s="75"/>
    </row>
    <row r="443" spans="2:13" x14ac:dyDescent="0.6">
      <c r="B443" s="144"/>
      <c r="C443" s="75" t="s">
        <v>173</v>
      </c>
      <c r="D443" s="14">
        <v>2</v>
      </c>
      <c r="E443" s="11">
        <v>2</v>
      </c>
      <c r="F443" s="11">
        <v>2</v>
      </c>
      <c r="G443" s="11">
        <v>2</v>
      </c>
      <c r="H443" s="11">
        <v>2</v>
      </c>
      <c r="I443" s="11">
        <v>2</v>
      </c>
      <c r="J443" s="11">
        <v>2</v>
      </c>
      <c r="K443" s="11">
        <v>2</v>
      </c>
      <c r="L443" s="27">
        <v>2</v>
      </c>
      <c r="M443" s="75"/>
    </row>
    <row r="444" spans="2:13" x14ac:dyDescent="0.6">
      <c r="B444" s="144"/>
      <c r="C444" s="75" t="s">
        <v>174</v>
      </c>
      <c r="D444" s="14" t="s">
        <v>210</v>
      </c>
      <c r="E444" s="11" t="s">
        <v>210</v>
      </c>
      <c r="F444" s="11" t="s">
        <v>210</v>
      </c>
      <c r="G444" s="11" t="s">
        <v>210</v>
      </c>
      <c r="H444" s="11" t="s">
        <v>210</v>
      </c>
      <c r="I444" s="11" t="s">
        <v>210</v>
      </c>
      <c r="J444" s="11" t="s">
        <v>210</v>
      </c>
      <c r="K444" s="11" t="s">
        <v>210</v>
      </c>
      <c r="L444" s="27" t="s">
        <v>210</v>
      </c>
      <c r="M444" s="75"/>
    </row>
    <row r="445" spans="2:13" ht="18.3" thickBot="1" x14ac:dyDescent="0.65">
      <c r="B445" s="144"/>
      <c r="C445" s="95" t="s">
        <v>175</v>
      </c>
      <c r="D445" s="96">
        <v>20</v>
      </c>
      <c r="E445" s="15">
        <v>20</v>
      </c>
      <c r="F445" s="15">
        <v>20</v>
      </c>
      <c r="G445" s="15">
        <v>20</v>
      </c>
      <c r="H445" s="15">
        <v>20</v>
      </c>
      <c r="I445" s="15">
        <v>20</v>
      </c>
      <c r="J445" s="15">
        <v>20</v>
      </c>
      <c r="K445" s="15">
        <v>20</v>
      </c>
      <c r="L445" s="97">
        <v>20</v>
      </c>
      <c r="M445" s="95"/>
    </row>
    <row r="446" spans="2:13" x14ac:dyDescent="0.6">
      <c r="B446" s="110" t="s">
        <v>1057</v>
      </c>
      <c r="C446" s="41" t="s">
        <v>1053</v>
      </c>
      <c r="D446" s="41">
        <v>0</v>
      </c>
      <c r="E446" s="41">
        <v>1</v>
      </c>
      <c r="F446" s="41">
        <v>1</v>
      </c>
      <c r="G446" s="41">
        <v>0</v>
      </c>
      <c r="H446" s="41">
        <v>0</v>
      </c>
      <c r="I446" s="41">
        <v>0</v>
      </c>
      <c r="J446" s="41">
        <v>0</v>
      </c>
      <c r="K446" s="41">
        <v>0</v>
      </c>
      <c r="L446" s="41">
        <v>0</v>
      </c>
      <c r="M446" s="42"/>
    </row>
    <row r="447" spans="2:13" x14ac:dyDescent="0.6">
      <c r="B447" s="115"/>
      <c r="C447" s="11" t="s">
        <v>1052</v>
      </c>
      <c r="D447" s="11" t="s">
        <v>1054</v>
      </c>
      <c r="E447" s="11" t="s">
        <v>1054</v>
      </c>
      <c r="F447" s="11" t="s">
        <v>802</v>
      </c>
      <c r="G447" s="11" t="s">
        <v>802</v>
      </c>
      <c r="H447" s="11" t="s">
        <v>802</v>
      </c>
      <c r="I447" s="11" t="s">
        <v>802</v>
      </c>
      <c r="J447" s="11" t="s">
        <v>802</v>
      </c>
      <c r="K447" s="11" t="s">
        <v>802</v>
      </c>
      <c r="L447" s="11" t="s">
        <v>802</v>
      </c>
      <c r="M447" s="21"/>
    </row>
    <row r="448" spans="2:13" x14ac:dyDescent="0.6">
      <c r="B448" s="115"/>
      <c r="C448" s="11" t="s">
        <v>1051</v>
      </c>
      <c r="D448" s="11">
        <v>0</v>
      </c>
      <c r="E448" s="11">
        <v>10</v>
      </c>
      <c r="F448" s="11">
        <v>10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21"/>
    </row>
    <row r="449" spans="2:13" ht="16.8" customHeight="1" x14ac:dyDescent="0.6">
      <c r="B449" s="115"/>
      <c r="C449" s="11" t="s">
        <v>1050</v>
      </c>
      <c r="D449" s="11">
        <v>0</v>
      </c>
      <c r="E449" s="11">
        <v>20</v>
      </c>
      <c r="F449" s="11">
        <v>25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21"/>
    </row>
    <row r="450" spans="2:13" x14ac:dyDescent="0.6">
      <c r="B450" s="115"/>
      <c r="C450" s="11" t="s">
        <v>1055</v>
      </c>
      <c r="D450" s="11">
        <v>0</v>
      </c>
      <c r="E450" s="11">
        <v>15</v>
      </c>
      <c r="F450" s="11">
        <v>15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21"/>
    </row>
    <row r="451" spans="2:13" ht="18.3" thickBot="1" x14ac:dyDescent="0.65">
      <c r="B451" s="111"/>
      <c r="C451" s="11" t="s">
        <v>1056</v>
      </c>
      <c r="D451" s="18">
        <v>0</v>
      </c>
      <c r="E451" s="18">
        <v>270</v>
      </c>
      <c r="F451" s="18">
        <v>300</v>
      </c>
      <c r="G451" s="18">
        <v>0</v>
      </c>
      <c r="H451" s="18">
        <v>0</v>
      </c>
      <c r="I451" s="18">
        <v>0</v>
      </c>
      <c r="J451" s="18">
        <v>0</v>
      </c>
      <c r="K451" s="18">
        <v>0</v>
      </c>
      <c r="L451" s="18">
        <v>0</v>
      </c>
      <c r="M451" s="46"/>
    </row>
    <row r="476" ht="16.5" customHeight="1" x14ac:dyDescent="0.6"/>
    <row r="477" ht="16.5" customHeight="1" x14ac:dyDescent="0.6"/>
    <row r="478" ht="16.5" customHeight="1" x14ac:dyDescent="0.6"/>
    <row r="479" ht="16.5" customHeight="1" x14ac:dyDescent="0.6"/>
    <row r="480" ht="16.5" customHeight="1" x14ac:dyDescent="0.6"/>
    <row r="493" ht="18" customHeight="1" x14ac:dyDescent="0.6"/>
    <row r="494" ht="18" customHeight="1" x14ac:dyDescent="0.6"/>
    <row r="495" ht="18" customHeight="1" x14ac:dyDescent="0.6"/>
    <row r="496" ht="18" customHeight="1" x14ac:dyDescent="0.6"/>
    <row r="497" spans="3:3" ht="18" customHeight="1" x14ac:dyDescent="0.6"/>
    <row r="498" spans="3:3" ht="16.5" customHeight="1" x14ac:dyDescent="0.6"/>
    <row r="506" spans="3:3" x14ac:dyDescent="0.6">
      <c r="C506" s="48"/>
    </row>
    <row r="507" spans="3:3" x14ac:dyDescent="0.6">
      <c r="C507" s="48"/>
    </row>
    <row r="508" spans="3:3" x14ac:dyDescent="0.6">
      <c r="C508" s="48"/>
    </row>
    <row r="509" spans="3:3" x14ac:dyDescent="0.6">
      <c r="C509" s="48"/>
    </row>
    <row r="510" spans="3:3" x14ac:dyDescent="0.6">
      <c r="C510" s="48"/>
    </row>
    <row r="511" spans="3:3" x14ac:dyDescent="0.6">
      <c r="C511" s="48"/>
    </row>
    <row r="512" spans="3:3" x14ac:dyDescent="0.6">
      <c r="C512" s="48"/>
    </row>
    <row r="513" spans="2:13" ht="18.3" thickBot="1" x14ac:dyDescent="0.65">
      <c r="C513" s="48"/>
    </row>
    <row r="514" spans="2:13" ht="18.3" thickBot="1" x14ac:dyDescent="0.65">
      <c r="B514" s="112" t="s">
        <v>497</v>
      </c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4"/>
    </row>
    <row r="515" spans="2:13" x14ac:dyDescent="0.6">
      <c r="B515" s="28" t="s">
        <v>415</v>
      </c>
      <c r="C515" s="14"/>
      <c r="D515" s="29" t="s">
        <v>11</v>
      </c>
      <c r="E515" s="30"/>
      <c r="F515" s="30"/>
      <c r="G515" s="30"/>
      <c r="H515" s="30"/>
      <c r="I515" s="30"/>
      <c r="J515" s="30"/>
      <c r="K515" s="30"/>
      <c r="L515" s="30"/>
      <c r="M515" s="31"/>
    </row>
    <row r="516" spans="2:13" x14ac:dyDescent="0.6">
      <c r="B516" s="32" t="s">
        <v>417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</row>
    <row r="517" spans="2:13" x14ac:dyDescent="0.6">
      <c r="B517" s="11" t="s">
        <v>221</v>
      </c>
      <c r="C517" s="13" t="s">
        <v>0</v>
      </c>
      <c r="D517" s="27" t="s">
        <v>411</v>
      </c>
      <c r="E517" s="13"/>
      <c r="F517" s="13"/>
      <c r="G517" s="13"/>
      <c r="H517" s="13"/>
      <c r="I517" s="13"/>
      <c r="J517" s="13"/>
      <c r="K517" s="13"/>
      <c r="L517" s="14"/>
      <c r="M517" s="21" t="s">
        <v>406</v>
      </c>
    </row>
    <row r="518" spans="2:13" x14ac:dyDescent="0.6">
      <c r="B518" s="11"/>
      <c r="C518" s="13" t="s">
        <v>410</v>
      </c>
      <c r="D518" s="14">
        <v>25</v>
      </c>
      <c r="E518" s="11">
        <v>35</v>
      </c>
      <c r="F518" s="11">
        <v>45</v>
      </c>
      <c r="G518" s="11">
        <v>60</v>
      </c>
      <c r="H518" s="11">
        <v>80</v>
      </c>
      <c r="I518" s="11">
        <v>110</v>
      </c>
      <c r="J518" s="11">
        <v>160</v>
      </c>
      <c r="K518" s="11">
        <v>200</v>
      </c>
      <c r="L518" s="11">
        <v>250</v>
      </c>
      <c r="M518" s="21"/>
    </row>
    <row r="519" spans="2:13" x14ac:dyDescent="0.6">
      <c r="B519" s="11"/>
      <c r="C519" s="14" t="s">
        <v>478</v>
      </c>
      <c r="D519" s="11" t="s">
        <v>498</v>
      </c>
      <c r="E519" s="11" t="s">
        <v>499</v>
      </c>
      <c r="F519" s="11" t="s">
        <v>500</v>
      </c>
      <c r="G519" s="11" t="s">
        <v>501</v>
      </c>
      <c r="H519" s="11" t="s">
        <v>502</v>
      </c>
      <c r="I519" s="11" t="s">
        <v>503</v>
      </c>
      <c r="J519" s="11" t="s">
        <v>504</v>
      </c>
      <c r="K519" s="11" t="s">
        <v>505</v>
      </c>
      <c r="L519" s="11" t="s">
        <v>506</v>
      </c>
      <c r="M519" s="11"/>
    </row>
    <row r="520" spans="2:13" x14ac:dyDescent="0.6">
      <c r="B520" s="11"/>
      <c r="C520" s="14" t="s">
        <v>479</v>
      </c>
      <c r="D520" s="11" t="s">
        <v>507</v>
      </c>
      <c r="E520" s="11" t="s">
        <v>507</v>
      </c>
      <c r="F520" s="11" t="s">
        <v>507</v>
      </c>
      <c r="G520" s="11" t="s">
        <v>507</v>
      </c>
      <c r="H520" s="11" t="s">
        <v>507</v>
      </c>
      <c r="I520" s="11" t="s">
        <v>507</v>
      </c>
      <c r="J520" s="11" t="s">
        <v>508</v>
      </c>
      <c r="K520" s="11">
        <v>50</v>
      </c>
      <c r="L520" s="11" t="s">
        <v>508</v>
      </c>
      <c r="M520" s="11"/>
    </row>
    <row r="521" spans="2:13" x14ac:dyDescent="0.6">
      <c r="B521" s="11"/>
      <c r="C521" s="13" t="s">
        <v>509</v>
      </c>
      <c r="D521" s="11" t="s">
        <v>510</v>
      </c>
      <c r="E521" s="11" t="s">
        <v>510</v>
      </c>
      <c r="F521" s="11" t="s">
        <v>510</v>
      </c>
      <c r="G521" s="11" t="s">
        <v>510</v>
      </c>
      <c r="H521" s="11" t="s">
        <v>510</v>
      </c>
      <c r="I521" s="11" t="s">
        <v>510</v>
      </c>
      <c r="J521" s="11" t="s">
        <v>510</v>
      </c>
      <c r="K521" s="11">
        <v>10</v>
      </c>
      <c r="L521" s="11" t="s">
        <v>510</v>
      </c>
      <c r="M521" s="11"/>
    </row>
    <row r="522" spans="2:13" x14ac:dyDescent="0.6">
      <c r="B522" s="11"/>
      <c r="C522" s="13" t="s">
        <v>512</v>
      </c>
      <c r="D522" s="11" t="s">
        <v>513</v>
      </c>
      <c r="E522" s="11" t="s">
        <v>513</v>
      </c>
      <c r="F522" s="11" t="s">
        <v>513</v>
      </c>
      <c r="G522" s="11" t="s">
        <v>513</v>
      </c>
      <c r="H522" s="11" t="s">
        <v>513</v>
      </c>
      <c r="I522" s="11" t="s">
        <v>514</v>
      </c>
      <c r="J522" s="11" t="s">
        <v>514</v>
      </c>
      <c r="K522" s="11" t="s">
        <v>515</v>
      </c>
      <c r="L522" s="11" t="s">
        <v>514</v>
      </c>
      <c r="M522" s="11"/>
    </row>
    <row r="523" spans="2:13" x14ac:dyDescent="0.6">
      <c r="B523" s="11"/>
      <c r="C523" s="39" t="s">
        <v>516</v>
      </c>
      <c r="D523" s="11" t="s">
        <v>517</v>
      </c>
      <c r="E523" s="11" t="s">
        <v>518</v>
      </c>
      <c r="F523" s="11" t="s">
        <v>519</v>
      </c>
      <c r="G523" s="11" t="s">
        <v>520</v>
      </c>
      <c r="H523" s="11" t="s">
        <v>521</v>
      </c>
      <c r="I523" s="11" t="s">
        <v>522</v>
      </c>
      <c r="J523" s="11" t="s">
        <v>523</v>
      </c>
      <c r="K523" s="11" t="s">
        <v>524</v>
      </c>
      <c r="L523" s="11" t="s">
        <v>632</v>
      </c>
      <c r="M523" s="11"/>
    </row>
    <row r="524" spans="2:13" x14ac:dyDescent="0.6">
      <c r="B524" s="11"/>
      <c r="C524" s="13" t="s">
        <v>525</v>
      </c>
      <c r="D524" s="11" t="s">
        <v>513</v>
      </c>
      <c r="E524" s="11" t="s">
        <v>513</v>
      </c>
      <c r="F524" s="11" t="s">
        <v>513</v>
      </c>
      <c r="G524" s="11" t="s">
        <v>513</v>
      </c>
      <c r="H524" s="11" t="s">
        <v>513</v>
      </c>
      <c r="I524" s="11" t="s">
        <v>514</v>
      </c>
      <c r="J524" s="11" t="s">
        <v>514</v>
      </c>
      <c r="K524" s="11" t="s">
        <v>526</v>
      </c>
      <c r="L524" s="11" t="s">
        <v>514</v>
      </c>
      <c r="M524" s="11"/>
    </row>
    <row r="525" spans="2:13" x14ac:dyDescent="0.6">
      <c r="B525" s="11"/>
      <c r="C525" s="13" t="s">
        <v>527</v>
      </c>
      <c r="D525" s="11" t="s">
        <v>80</v>
      </c>
      <c r="E525" s="11" t="s">
        <v>80</v>
      </c>
      <c r="F525" s="11" t="s">
        <v>80</v>
      </c>
      <c r="G525" s="11" t="s">
        <v>80</v>
      </c>
      <c r="H525" s="11" t="s">
        <v>80</v>
      </c>
      <c r="I525" s="11" t="s">
        <v>80</v>
      </c>
      <c r="J525" s="11" t="s">
        <v>80</v>
      </c>
      <c r="K525" s="11" t="s">
        <v>80</v>
      </c>
      <c r="L525" s="11" t="s">
        <v>80</v>
      </c>
      <c r="M525" s="11"/>
    </row>
    <row r="526" spans="2:13" x14ac:dyDescent="0.6">
      <c r="B526" s="11"/>
      <c r="C526" s="39" t="s">
        <v>530</v>
      </c>
      <c r="D526" s="11" t="s">
        <v>80</v>
      </c>
      <c r="E526" s="11" t="s">
        <v>80</v>
      </c>
      <c r="F526" s="11" t="s">
        <v>80</v>
      </c>
      <c r="G526" s="11" t="s">
        <v>80</v>
      </c>
      <c r="H526" s="11" t="s">
        <v>80</v>
      </c>
      <c r="I526" s="11" t="s">
        <v>80</v>
      </c>
      <c r="J526" s="11" t="s">
        <v>80</v>
      </c>
      <c r="K526" s="11" t="s">
        <v>80</v>
      </c>
      <c r="L526" s="11" t="s">
        <v>80</v>
      </c>
      <c r="M526" s="11"/>
    </row>
    <row r="527" spans="2:13" x14ac:dyDescent="0.6">
      <c r="B527" s="11"/>
      <c r="C527" s="39" t="s">
        <v>532</v>
      </c>
      <c r="D527" s="11" t="s">
        <v>533</v>
      </c>
      <c r="E527" s="11" t="s">
        <v>529</v>
      </c>
      <c r="F527" s="11" t="s">
        <v>534</v>
      </c>
      <c r="G527" s="11" t="s">
        <v>535</v>
      </c>
      <c r="H527" s="11" t="s">
        <v>536</v>
      </c>
      <c r="I527" s="11" t="s">
        <v>537</v>
      </c>
      <c r="J527" s="11" t="s">
        <v>529</v>
      </c>
      <c r="K527" s="11" t="s">
        <v>538</v>
      </c>
      <c r="L527" s="11" t="s">
        <v>538</v>
      </c>
      <c r="M527" s="11"/>
    </row>
    <row r="528" spans="2:13" x14ac:dyDescent="0.6">
      <c r="B528" s="11"/>
      <c r="C528" s="39" t="s">
        <v>539</v>
      </c>
      <c r="D528" s="11" t="s">
        <v>508</v>
      </c>
      <c r="E528" s="11" t="s">
        <v>508</v>
      </c>
      <c r="F528" s="11" t="s">
        <v>508</v>
      </c>
      <c r="G528" s="11" t="s">
        <v>508</v>
      </c>
      <c r="H528" s="11" t="s">
        <v>508</v>
      </c>
      <c r="I528" s="11" t="s">
        <v>508</v>
      </c>
      <c r="J528" s="59" t="s">
        <v>540</v>
      </c>
      <c r="K528" s="105" t="s">
        <v>508</v>
      </c>
      <c r="L528" s="11" t="s">
        <v>510</v>
      </c>
      <c r="M528" s="11"/>
    </row>
    <row r="529" spans="2:13" x14ac:dyDescent="0.6">
      <c r="B529" s="11"/>
      <c r="C529" s="39" t="s">
        <v>1</v>
      </c>
      <c r="D529" s="11" t="s">
        <v>541</v>
      </c>
      <c r="E529" s="11" t="s">
        <v>542</v>
      </c>
      <c r="F529" s="11" t="s">
        <v>543</v>
      </c>
      <c r="G529" s="11" t="s">
        <v>544</v>
      </c>
      <c r="H529" s="11" t="s">
        <v>545</v>
      </c>
      <c r="I529" s="11" t="s">
        <v>546</v>
      </c>
      <c r="J529" s="59" t="s">
        <v>547</v>
      </c>
      <c r="K529" s="105">
        <v>397.5</v>
      </c>
      <c r="L529" s="59">
        <v>0</v>
      </c>
      <c r="M529" s="11"/>
    </row>
    <row r="530" spans="2:13" x14ac:dyDescent="0.6">
      <c r="B530" s="11"/>
      <c r="C530" s="39" t="s">
        <v>548</v>
      </c>
      <c r="D530" s="11" t="s">
        <v>537</v>
      </c>
      <c r="E530" s="11" t="s">
        <v>537</v>
      </c>
      <c r="F530" s="11" t="s">
        <v>537</v>
      </c>
      <c r="G530" s="11" t="s">
        <v>549</v>
      </c>
      <c r="H530" s="11" t="s">
        <v>550</v>
      </c>
      <c r="I530" s="11" t="s">
        <v>551</v>
      </c>
      <c r="J530" s="11" t="s">
        <v>552</v>
      </c>
      <c r="K530" s="11" t="s">
        <v>553</v>
      </c>
      <c r="L530" s="11" t="s">
        <v>554</v>
      </c>
      <c r="M530" s="11"/>
    </row>
    <row r="531" spans="2:13" x14ac:dyDescent="0.6">
      <c r="B531" s="11"/>
      <c r="C531" s="39" t="s">
        <v>555</v>
      </c>
      <c r="D531" s="11" t="s">
        <v>508</v>
      </c>
      <c r="E531" s="11" t="s">
        <v>508</v>
      </c>
      <c r="F531" s="11" t="s">
        <v>508</v>
      </c>
      <c r="G531" s="11" t="s">
        <v>508</v>
      </c>
      <c r="H531" s="11" t="s">
        <v>508</v>
      </c>
      <c r="I531" s="11" t="s">
        <v>508</v>
      </c>
      <c r="J531" s="11" t="s">
        <v>508</v>
      </c>
      <c r="K531" s="11" t="s">
        <v>508</v>
      </c>
      <c r="L531" s="11" t="s">
        <v>508</v>
      </c>
      <c r="M531" s="11"/>
    </row>
    <row r="532" spans="2:13" x14ac:dyDescent="0.6">
      <c r="B532" s="11"/>
      <c r="C532" s="39" t="s">
        <v>556</v>
      </c>
      <c r="D532" s="11" t="s">
        <v>557</v>
      </c>
      <c r="E532" s="11" t="s">
        <v>558</v>
      </c>
      <c r="F532" s="11" t="s">
        <v>558</v>
      </c>
      <c r="G532" s="11" t="s">
        <v>559</v>
      </c>
      <c r="H532" s="11" t="s">
        <v>560</v>
      </c>
      <c r="I532" s="11" t="s">
        <v>560</v>
      </c>
      <c r="J532" s="11" t="s">
        <v>560</v>
      </c>
      <c r="K532" s="11" t="s">
        <v>560</v>
      </c>
      <c r="L532" s="11" t="s">
        <v>560</v>
      </c>
      <c r="M532" s="11"/>
    </row>
    <row r="533" spans="2:13" x14ac:dyDescent="0.6">
      <c r="B533" s="11"/>
      <c r="C533" s="39" t="s">
        <v>561</v>
      </c>
      <c r="D533" s="11" t="s">
        <v>562</v>
      </c>
      <c r="E533" s="11" t="s">
        <v>562</v>
      </c>
      <c r="F533" s="11" t="s">
        <v>562</v>
      </c>
      <c r="G533" s="59" t="s">
        <v>563</v>
      </c>
      <c r="H533" s="59" t="s">
        <v>563</v>
      </c>
      <c r="I533" s="59" t="s">
        <v>563</v>
      </c>
      <c r="J533" s="59" t="s">
        <v>563</v>
      </c>
      <c r="K533" s="59" t="s">
        <v>563</v>
      </c>
      <c r="L533" s="59" t="s">
        <v>563</v>
      </c>
      <c r="M533" s="11"/>
    </row>
    <row r="534" spans="2:13" x14ac:dyDescent="0.6">
      <c r="B534" s="11"/>
      <c r="C534" s="39" t="s">
        <v>564</v>
      </c>
      <c r="D534" s="11" t="s">
        <v>565</v>
      </c>
      <c r="E534" s="11" t="s">
        <v>565</v>
      </c>
      <c r="F534" s="11" t="s">
        <v>565</v>
      </c>
      <c r="G534" s="59" t="s">
        <v>566</v>
      </c>
      <c r="H534" s="59" t="s">
        <v>566</v>
      </c>
      <c r="I534" s="59" t="s">
        <v>566</v>
      </c>
      <c r="J534" s="59" t="s">
        <v>566</v>
      </c>
      <c r="K534" s="59" t="s">
        <v>566</v>
      </c>
      <c r="L534" s="59" t="s">
        <v>566</v>
      </c>
      <c r="M534" s="11"/>
    </row>
    <row r="535" spans="2:13" x14ac:dyDescent="0.6">
      <c r="B535" s="11"/>
      <c r="C535" s="39" t="s">
        <v>567</v>
      </c>
      <c r="D535" s="11" t="s">
        <v>568</v>
      </c>
      <c r="E535" s="11" t="s">
        <v>569</v>
      </c>
      <c r="F535" s="11" t="s">
        <v>570</v>
      </c>
      <c r="G535" s="11" t="s">
        <v>571</v>
      </c>
      <c r="H535" s="11" t="s">
        <v>572</v>
      </c>
      <c r="I535" s="11" t="s">
        <v>573</v>
      </c>
      <c r="J535" s="11" t="s">
        <v>574</v>
      </c>
      <c r="K535" s="11" t="s">
        <v>575</v>
      </c>
      <c r="L535" s="11" t="s">
        <v>576</v>
      </c>
      <c r="M535" s="11"/>
    </row>
    <row r="536" spans="2:13" x14ac:dyDescent="0.6">
      <c r="B536" s="11"/>
      <c r="C536" s="39" t="s">
        <v>577</v>
      </c>
      <c r="D536" s="11" t="s">
        <v>578</v>
      </c>
      <c r="E536" s="11" t="s">
        <v>511</v>
      </c>
      <c r="F536" s="11" t="s">
        <v>511</v>
      </c>
      <c r="G536" s="11" t="s">
        <v>579</v>
      </c>
      <c r="H536" s="11" t="s">
        <v>511</v>
      </c>
      <c r="I536" s="11" t="s">
        <v>511</v>
      </c>
      <c r="J536" s="11" t="s">
        <v>511</v>
      </c>
      <c r="K536" s="11" t="s">
        <v>511</v>
      </c>
      <c r="L536" s="11" t="s">
        <v>511</v>
      </c>
      <c r="M536" s="11"/>
    </row>
    <row r="537" spans="2:13" x14ac:dyDescent="0.6">
      <c r="B537" s="11"/>
      <c r="C537" s="39" t="s">
        <v>580</v>
      </c>
      <c r="D537" s="11" t="s">
        <v>581</v>
      </c>
      <c r="E537" s="11" t="s">
        <v>582</v>
      </c>
      <c r="F537" s="11" t="s">
        <v>582</v>
      </c>
      <c r="G537" s="11" t="s">
        <v>582</v>
      </c>
      <c r="H537" s="11" t="s">
        <v>583</v>
      </c>
      <c r="I537" s="11" t="s">
        <v>584</v>
      </c>
      <c r="J537" s="11" t="s">
        <v>584</v>
      </c>
      <c r="K537" s="11" t="s">
        <v>583</v>
      </c>
      <c r="L537" s="11" t="s">
        <v>584</v>
      </c>
      <c r="M537" s="11"/>
    </row>
    <row r="538" spans="2:13" x14ac:dyDescent="0.6">
      <c r="B538" s="11"/>
      <c r="C538" s="39" t="s">
        <v>585</v>
      </c>
      <c r="D538" s="11" t="s">
        <v>586</v>
      </c>
      <c r="E538" s="11" t="s">
        <v>586</v>
      </c>
      <c r="F538" s="11" t="s">
        <v>586</v>
      </c>
      <c r="G538" s="59" t="s">
        <v>587</v>
      </c>
      <c r="H538" s="59" t="s">
        <v>587</v>
      </c>
      <c r="I538" s="59" t="s">
        <v>587</v>
      </c>
      <c r="J538" s="59" t="s">
        <v>587</v>
      </c>
      <c r="K538" s="59" t="s">
        <v>587</v>
      </c>
      <c r="L538" s="59" t="s">
        <v>587</v>
      </c>
      <c r="M538" s="11"/>
    </row>
    <row r="539" spans="2:13" x14ac:dyDescent="0.6">
      <c r="B539" s="11"/>
      <c r="C539" s="39" t="s">
        <v>588</v>
      </c>
      <c r="D539" s="11" t="s">
        <v>209</v>
      </c>
      <c r="E539" s="11" t="s">
        <v>209</v>
      </c>
      <c r="F539" s="11" t="s">
        <v>633</v>
      </c>
      <c r="G539" s="11" t="s">
        <v>633</v>
      </c>
      <c r="H539" s="11" t="s">
        <v>633</v>
      </c>
      <c r="I539" s="11" t="s">
        <v>633</v>
      </c>
      <c r="J539" s="11" t="s">
        <v>633</v>
      </c>
      <c r="K539" s="11" t="s">
        <v>633</v>
      </c>
      <c r="L539" s="11" t="s">
        <v>633</v>
      </c>
      <c r="M539" s="11"/>
    </row>
    <row r="540" spans="2:13" x14ac:dyDescent="0.6">
      <c r="B540" s="11"/>
      <c r="C540" s="13" t="s">
        <v>590</v>
      </c>
      <c r="D540" s="11" t="s">
        <v>591</v>
      </c>
      <c r="E540" s="11" t="s">
        <v>592</v>
      </c>
      <c r="F540" s="11" t="s">
        <v>592</v>
      </c>
      <c r="G540" s="11" t="s">
        <v>592</v>
      </c>
      <c r="H540" s="11" t="s">
        <v>593</v>
      </c>
      <c r="I540" s="11" t="s">
        <v>594</v>
      </c>
      <c r="J540" s="11" t="s">
        <v>594</v>
      </c>
      <c r="K540" s="11" t="s">
        <v>563</v>
      </c>
      <c r="L540" s="11" t="s">
        <v>595</v>
      </c>
      <c r="M540" s="11"/>
    </row>
    <row r="541" spans="2:13" x14ac:dyDescent="0.6">
      <c r="B541" s="11"/>
      <c r="C541" s="39" t="s">
        <v>596</v>
      </c>
      <c r="D541" s="11" t="s">
        <v>597</v>
      </c>
      <c r="E541" s="11" t="s">
        <v>511</v>
      </c>
      <c r="F541" s="11" t="s">
        <v>511</v>
      </c>
      <c r="G541" s="11" t="s">
        <v>511</v>
      </c>
      <c r="H541" s="11" t="s">
        <v>511</v>
      </c>
      <c r="I541" s="11" t="s">
        <v>511</v>
      </c>
      <c r="J541" s="11" t="s">
        <v>511</v>
      </c>
      <c r="K541" s="11" t="s">
        <v>511</v>
      </c>
      <c r="L541" s="11" t="s">
        <v>511</v>
      </c>
      <c r="M541" s="11"/>
    </row>
    <row r="542" spans="2:13" x14ac:dyDescent="0.6">
      <c r="B542" s="11"/>
      <c r="C542" s="39" t="s">
        <v>598</v>
      </c>
      <c r="D542" s="11" t="s">
        <v>558</v>
      </c>
      <c r="E542" s="59" t="s">
        <v>599</v>
      </c>
      <c r="F542" s="59" t="s">
        <v>599</v>
      </c>
      <c r="G542" s="59" t="s">
        <v>599</v>
      </c>
      <c r="H542" s="59" t="s">
        <v>599</v>
      </c>
      <c r="I542" s="59" t="s">
        <v>599</v>
      </c>
      <c r="J542" s="59" t="s">
        <v>599</v>
      </c>
      <c r="K542" s="59" t="s">
        <v>599</v>
      </c>
      <c r="L542" s="59" t="s">
        <v>599</v>
      </c>
      <c r="M542" s="11"/>
    </row>
    <row r="543" spans="2:13" x14ac:dyDescent="0.6">
      <c r="B543" s="11"/>
      <c r="C543" s="39" t="s">
        <v>600</v>
      </c>
      <c r="D543" s="11" t="s">
        <v>601</v>
      </c>
      <c r="E543" s="59" t="s">
        <v>602</v>
      </c>
      <c r="F543" s="59" t="s">
        <v>602</v>
      </c>
      <c r="G543" s="59" t="s">
        <v>602</v>
      </c>
      <c r="H543" s="59" t="s">
        <v>602</v>
      </c>
      <c r="I543" s="59" t="s">
        <v>602</v>
      </c>
      <c r="J543" s="59" t="s">
        <v>602</v>
      </c>
      <c r="K543" s="59" t="s">
        <v>602</v>
      </c>
      <c r="L543" s="59" t="s">
        <v>602</v>
      </c>
      <c r="M543" s="11"/>
    </row>
    <row r="544" spans="2:13" x14ac:dyDescent="0.6">
      <c r="B544" s="11"/>
      <c r="C544" s="13" t="s">
        <v>603</v>
      </c>
      <c r="D544" s="11" t="s">
        <v>589</v>
      </c>
      <c r="E544" s="11" t="s">
        <v>589</v>
      </c>
      <c r="F544" s="11" t="s">
        <v>528</v>
      </c>
      <c r="G544" s="11" t="s">
        <v>511</v>
      </c>
      <c r="H544" s="11" t="s">
        <v>511</v>
      </c>
      <c r="I544" s="11" t="s">
        <v>604</v>
      </c>
      <c r="J544" s="11" t="s">
        <v>604</v>
      </c>
      <c r="K544" s="11" t="s">
        <v>605</v>
      </c>
      <c r="L544" s="11" t="s">
        <v>605</v>
      </c>
      <c r="M544" s="11"/>
    </row>
    <row r="545" spans="2:13" x14ac:dyDescent="0.6">
      <c r="B545" s="11"/>
      <c r="C545" s="13" t="s">
        <v>606</v>
      </c>
      <c r="D545" s="11" t="s">
        <v>607</v>
      </c>
      <c r="E545" s="11" t="s">
        <v>607</v>
      </c>
      <c r="F545" s="11" t="s">
        <v>607</v>
      </c>
      <c r="G545" s="11" t="s">
        <v>607</v>
      </c>
      <c r="H545" s="11" t="s">
        <v>607</v>
      </c>
      <c r="I545" s="11" t="s">
        <v>608</v>
      </c>
      <c r="J545" s="11" t="s">
        <v>608</v>
      </c>
      <c r="K545" s="11" t="s">
        <v>608</v>
      </c>
      <c r="L545" s="11" t="s">
        <v>608</v>
      </c>
      <c r="M545" s="11"/>
    </row>
    <row r="546" spans="2:13" x14ac:dyDescent="0.6">
      <c r="B546" s="11"/>
      <c r="C546" s="13" t="s">
        <v>609</v>
      </c>
      <c r="D546" s="59" t="s">
        <v>610</v>
      </c>
      <c r="E546" s="11" t="s">
        <v>597</v>
      </c>
      <c r="F546" s="11" t="s">
        <v>511</v>
      </c>
      <c r="G546" s="59" t="s">
        <v>610</v>
      </c>
      <c r="H546" s="59" t="s">
        <v>610</v>
      </c>
      <c r="I546" s="59" t="s">
        <v>610</v>
      </c>
      <c r="J546" s="59" t="s">
        <v>610</v>
      </c>
      <c r="K546" s="59" t="s">
        <v>610</v>
      </c>
      <c r="L546" s="59" t="s">
        <v>610</v>
      </c>
      <c r="M546" s="11"/>
    </row>
    <row r="547" spans="2:13" x14ac:dyDescent="0.6">
      <c r="B547" s="11"/>
      <c r="C547" s="13" t="s">
        <v>611</v>
      </c>
      <c r="D547" s="59" t="s">
        <v>612</v>
      </c>
      <c r="E547" s="59" t="s">
        <v>612</v>
      </c>
      <c r="F547" s="59" t="s">
        <v>612</v>
      </c>
      <c r="G547" s="11" t="s">
        <v>613</v>
      </c>
      <c r="H547" s="59" t="s">
        <v>612</v>
      </c>
      <c r="I547" s="59" t="s">
        <v>612</v>
      </c>
      <c r="J547" s="59" t="s">
        <v>612</v>
      </c>
      <c r="K547" s="59" t="s">
        <v>612</v>
      </c>
      <c r="L547" s="59" t="s">
        <v>612</v>
      </c>
      <c r="M547" s="11"/>
    </row>
    <row r="548" spans="2:13" x14ac:dyDescent="0.6">
      <c r="B548" s="11"/>
      <c r="C548" s="13" t="s">
        <v>614</v>
      </c>
      <c r="D548" s="59" t="s">
        <v>615</v>
      </c>
      <c r="E548" s="59" t="s">
        <v>615</v>
      </c>
      <c r="F548" s="59" t="s">
        <v>615</v>
      </c>
      <c r="G548" s="11" t="s">
        <v>616</v>
      </c>
      <c r="H548" s="11" t="s">
        <v>617</v>
      </c>
      <c r="I548" s="11" t="s">
        <v>617</v>
      </c>
      <c r="J548" s="11" t="s">
        <v>617</v>
      </c>
      <c r="K548" s="11" t="s">
        <v>617</v>
      </c>
      <c r="L548" s="11" t="s">
        <v>617</v>
      </c>
      <c r="M548" s="11"/>
    </row>
    <row r="549" spans="2:13" x14ac:dyDescent="0.6">
      <c r="B549" s="11"/>
      <c r="C549" s="13" t="s">
        <v>618</v>
      </c>
      <c r="D549" s="59" t="s">
        <v>531</v>
      </c>
      <c r="E549" s="59" t="s">
        <v>531</v>
      </c>
      <c r="F549" s="59" t="s">
        <v>531</v>
      </c>
      <c r="G549" s="59" t="s">
        <v>531</v>
      </c>
      <c r="H549" s="59" t="s">
        <v>531</v>
      </c>
      <c r="I549" s="11" t="s">
        <v>528</v>
      </c>
      <c r="J549" s="59" t="s">
        <v>531</v>
      </c>
      <c r="K549" s="59" t="s">
        <v>531</v>
      </c>
      <c r="L549" s="59" t="s">
        <v>531</v>
      </c>
      <c r="M549" s="11"/>
    </row>
    <row r="550" spans="2:13" x14ac:dyDescent="0.6">
      <c r="B550" s="11"/>
      <c r="C550" s="13" t="s">
        <v>619</v>
      </c>
      <c r="D550" s="59" t="s">
        <v>610</v>
      </c>
      <c r="E550" s="59" t="s">
        <v>610</v>
      </c>
      <c r="F550" s="59" t="s">
        <v>610</v>
      </c>
      <c r="G550" s="59" t="s">
        <v>610</v>
      </c>
      <c r="H550" s="59" t="s">
        <v>610</v>
      </c>
      <c r="I550" s="11" t="s">
        <v>559</v>
      </c>
      <c r="J550" s="59" t="s">
        <v>620</v>
      </c>
      <c r="K550" s="59" t="s">
        <v>620</v>
      </c>
      <c r="L550" s="59" t="s">
        <v>620</v>
      </c>
      <c r="M550" s="11"/>
    </row>
    <row r="551" spans="2:13" x14ac:dyDescent="0.6">
      <c r="B551" s="11"/>
      <c r="C551" s="13" t="s">
        <v>621</v>
      </c>
      <c r="D551" s="59" t="s">
        <v>610</v>
      </c>
      <c r="E551" s="59" t="s">
        <v>610</v>
      </c>
      <c r="F551" s="59" t="s">
        <v>610</v>
      </c>
      <c r="G551" s="59" t="s">
        <v>610</v>
      </c>
      <c r="H551" s="59" t="s">
        <v>610</v>
      </c>
      <c r="I551" s="11" t="s">
        <v>622</v>
      </c>
      <c r="J551" s="59" t="s">
        <v>623</v>
      </c>
      <c r="K551" s="59" t="s">
        <v>623</v>
      </c>
      <c r="L551" s="59" t="s">
        <v>623</v>
      </c>
      <c r="M551" s="11"/>
    </row>
    <row r="552" spans="2:13" x14ac:dyDescent="0.6">
      <c r="B552" s="11"/>
      <c r="C552" s="13" t="s">
        <v>624</v>
      </c>
      <c r="D552" s="59" t="s">
        <v>610</v>
      </c>
      <c r="E552" s="59" t="s">
        <v>610</v>
      </c>
      <c r="F552" s="59" t="s">
        <v>610</v>
      </c>
      <c r="G552" s="59" t="s">
        <v>610</v>
      </c>
      <c r="H552" s="59" t="s">
        <v>610</v>
      </c>
      <c r="I552" s="11" t="s">
        <v>625</v>
      </c>
      <c r="J552" s="59" t="s">
        <v>626</v>
      </c>
      <c r="K552" s="59" t="s">
        <v>626</v>
      </c>
      <c r="L552" s="59" t="s">
        <v>626</v>
      </c>
      <c r="M552" s="11"/>
    </row>
    <row r="553" spans="2:13" x14ac:dyDescent="0.6">
      <c r="B553" s="11"/>
      <c r="C553" s="13" t="s">
        <v>627</v>
      </c>
      <c r="D553" s="11" t="s">
        <v>595</v>
      </c>
      <c r="E553" s="11" t="s">
        <v>595</v>
      </c>
      <c r="F553" s="11" t="s">
        <v>595</v>
      </c>
      <c r="G553" s="11" t="s">
        <v>628</v>
      </c>
      <c r="H553" s="11" t="s">
        <v>629</v>
      </c>
      <c r="I553" s="11" t="s">
        <v>630</v>
      </c>
      <c r="J553" s="11" t="s">
        <v>630</v>
      </c>
      <c r="K553" s="11" t="s">
        <v>562</v>
      </c>
      <c r="L553" s="11" t="s">
        <v>562</v>
      </c>
      <c r="M553" s="11"/>
    </row>
    <row r="554" spans="2:13" x14ac:dyDescent="0.6">
      <c r="B554" s="11" t="s">
        <v>635</v>
      </c>
      <c r="C554" s="14" t="s">
        <v>92</v>
      </c>
      <c r="D554" s="59">
        <v>6</v>
      </c>
      <c r="E554" s="59">
        <v>6</v>
      </c>
      <c r="F554" s="59">
        <v>6</v>
      </c>
      <c r="G554" s="59">
        <v>6</v>
      </c>
      <c r="H554" s="59">
        <v>6</v>
      </c>
      <c r="I554" s="11">
        <v>6</v>
      </c>
      <c r="J554" s="59">
        <v>6</v>
      </c>
      <c r="K554" s="59">
        <v>6</v>
      </c>
      <c r="L554" s="59">
        <v>6</v>
      </c>
      <c r="M554" s="11"/>
    </row>
    <row r="555" spans="2:13" x14ac:dyDescent="0.6">
      <c r="B555" s="11"/>
      <c r="C555" s="14" t="s">
        <v>91</v>
      </c>
      <c r="D555" s="59" t="s">
        <v>80</v>
      </c>
      <c r="E555" s="59" t="s">
        <v>80</v>
      </c>
      <c r="F555" s="59" t="s">
        <v>636</v>
      </c>
      <c r="G555" s="59" t="s">
        <v>636</v>
      </c>
      <c r="H555" s="59" t="s">
        <v>636</v>
      </c>
      <c r="I555" s="11" t="s">
        <v>80</v>
      </c>
      <c r="J555" s="59" t="s">
        <v>636</v>
      </c>
      <c r="K555" s="59" t="s">
        <v>636</v>
      </c>
      <c r="L555" s="59" t="s">
        <v>636</v>
      </c>
      <c r="M555" s="11"/>
    </row>
    <row r="556" spans="2:13" x14ac:dyDescent="0.6">
      <c r="B556" s="11"/>
      <c r="C556" s="14" t="s">
        <v>144</v>
      </c>
      <c r="D556" s="59">
        <v>5</v>
      </c>
      <c r="E556" s="59">
        <v>5</v>
      </c>
      <c r="F556" s="59">
        <v>5</v>
      </c>
      <c r="G556" s="59">
        <v>5</v>
      </c>
      <c r="H556" s="59">
        <v>5</v>
      </c>
      <c r="I556" s="11">
        <v>5</v>
      </c>
      <c r="J556" s="59">
        <v>5</v>
      </c>
      <c r="K556" s="59">
        <v>5</v>
      </c>
      <c r="L556" s="59">
        <v>5</v>
      </c>
      <c r="M556" s="11"/>
    </row>
    <row r="557" spans="2:13" x14ac:dyDescent="0.6">
      <c r="B557" s="11"/>
      <c r="C557" s="14" t="s">
        <v>145</v>
      </c>
      <c r="D557" s="59" t="s">
        <v>607</v>
      </c>
      <c r="E557" s="59" t="s">
        <v>607</v>
      </c>
      <c r="F557" s="59" t="s">
        <v>637</v>
      </c>
      <c r="G557" s="59" t="s">
        <v>637</v>
      </c>
      <c r="H557" s="59" t="s">
        <v>637</v>
      </c>
      <c r="I557" s="11" t="s">
        <v>607</v>
      </c>
      <c r="J557" s="59" t="s">
        <v>637</v>
      </c>
      <c r="K557" s="59" t="s">
        <v>637</v>
      </c>
      <c r="L557" s="59" t="s">
        <v>637</v>
      </c>
      <c r="M557" s="11"/>
    </row>
    <row r="558" spans="2:13" x14ac:dyDescent="0.6">
      <c r="B558" s="11"/>
      <c r="C558" s="14" t="s">
        <v>624</v>
      </c>
      <c r="D558" s="59">
        <v>415</v>
      </c>
      <c r="E558" s="59">
        <v>415</v>
      </c>
      <c r="F558" s="59">
        <v>415</v>
      </c>
      <c r="G558" s="59">
        <v>415</v>
      </c>
      <c r="H558" s="59">
        <v>415</v>
      </c>
      <c r="I558" s="11">
        <v>415</v>
      </c>
      <c r="J558" s="59">
        <v>415</v>
      </c>
      <c r="K558" s="59">
        <v>415</v>
      </c>
      <c r="L558" s="59">
        <v>415</v>
      </c>
      <c r="M558" s="11"/>
    </row>
    <row r="559" spans="2:13" x14ac:dyDescent="0.6">
      <c r="B559" s="11"/>
      <c r="C559" s="14" t="s">
        <v>478</v>
      </c>
      <c r="D559" s="59">
        <v>246.5</v>
      </c>
      <c r="E559" s="59">
        <v>246.5</v>
      </c>
      <c r="F559" s="59">
        <v>246.5</v>
      </c>
      <c r="G559" s="59">
        <v>246.5</v>
      </c>
      <c r="H559" s="59">
        <v>246.5</v>
      </c>
      <c r="I559" s="11">
        <v>246.5</v>
      </c>
      <c r="J559" s="59">
        <v>246.5</v>
      </c>
      <c r="K559" s="59">
        <v>246.5</v>
      </c>
      <c r="L559" s="59">
        <v>246.5</v>
      </c>
      <c r="M559" s="11"/>
    </row>
    <row r="560" spans="2:13" x14ac:dyDescent="0.6">
      <c r="B560" s="11"/>
      <c r="C560" s="14" t="s">
        <v>479</v>
      </c>
      <c r="D560" s="59">
        <v>90</v>
      </c>
      <c r="E560" s="59">
        <v>90</v>
      </c>
      <c r="F560" s="59">
        <v>90</v>
      </c>
      <c r="G560" s="59">
        <v>90</v>
      </c>
      <c r="H560" s="59">
        <v>90</v>
      </c>
      <c r="I560" s="11">
        <v>90</v>
      </c>
      <c r="J560" s="59">
        <v>90</v>
      </c>
      <c r="K560" s="59">
        <v>90</v>
      </c>
      <c r="L560" s="59">
        <v>90</v>
      </c>
      <c r="M560" s="11"/>
    </row>
    <row r="561" spans="2:13" x14ac:dyDescent="0.6">
      <c r="B561" s="11"/>
      <c r="C561" s="14" t="s">
        <v>509</v>
      </c>
      <c r="D561" s="59">
        <v>90</v>
      </c>
      <c r="E561" s="59">
        <v>90</v>
      </c>
      <c r="F561" s="59">
        <v>90</v>
      </c>
      <c r="G561" s="59">
        <v>90</v>
      </c>
      <c r="H561" s="59">
        <v>90</v>
      </c>
      <c r="I561" s="11">
        <v>90</v>
      </c>
      <c r="J561" s="59">
        <v>90</v>
      </c>
      <c r="K561" s="59">
        <v>90</v>
      </c>
      <c r="L561" s="59">
        <v>90</v>
      </c>
      <c r="M561" s="11"/>
    </row>
    <row r="562" spans="2:13" x14ac:dyDescent="0.6">
      <c r="B562" s="11"/>
      <c r="C562" s="14" t="s">
        <v>621</v>
      </c>
      <c r="D562" s="59">
        <v>50</v>
      </c>
      <c r="E562" s="59">
        <v>50</v>
      </c>
      <c r="F562" s="59">
        <v>50</v>
      </c>
      <c r="G562" s="59">
        <v>50</v>
      </c>
      <c r="H562" s="59">
        <v>50</v>
      </c>
      <c r="I562" s="11">
        <v>50</v>
      </c>
      <c r="J562" s="59">
        <v>50</v>
      </c>
      <c r="K562" s="59">
        <v>50</v>
      </c>
      <c r="L562" s="59">
        <v>50</v>
      </c>
      <c r="M562" s="11"/>
    </row>
    <row r="563" spans="2:13" x14ac:dyDescent="0.6">
      <c r="B563" s="11"/>
      <c r="C563" s="14" t="s">
        <v>1</v>
      </c>
      <c r="D563" s="59">
        <v>203.5</v>
      </c>
      <c r="E563" s="59">
        <v>203.5</v>
      </c>
      <c r="F563" s="59">
        <v>203.5</v>
      </c>
      <c r="G563" s="59">
        <v>203.5</v>
      </c>
      <c r="H563" s="59">
        <v>203.5</v>
      </c>
      <c r="I563" s="11">
        <v>203.5</v>
      </c>
      <c r="J563" s="59">
        <v>203.5</v>
      </c>
      <c r="K563" s="59">
        <v>203.5</v>
      </c>
      <c r="L563" s="59">
        <v>203.5</v>
      </c>
      <c r="M563" s="11"/>
    </row>
    <row r="564" spans="2:13" x14ac:dyDescent="0.6">
      <c r="B564" s="11"/>
      <c r="C564" s="14" t="s">
        <v>539</v>
      </c>
      <c r="D564" s="59">
        <v>40</v>
      </c>
      <c r="E564" s="59">
        <v>40</v>
      </c>
      <c r="F564" s="59">
        <v>40</v>
      </c>
      <c r="G564" s="59">
        <v>40</v>
      </c>
      <c r="H564" s="59">
        <v>40</v>
      </c>
      <c r="I564" s="11">
        <v>40</v>
      </c>
      <c r="J564" s="59">
        <v>40</v>
      </c>
      <c r="K564" s="59">
        <v>40</v>
      </c>
      <c r="L564" s="59">
        <v>40</v>
      </c>
      <c r="M564" s="11"/>
    </row>
    <row r="565" spans="2:13" x14ac:dyDescent="0.6">
      <c r="B565" s="11"/>
      <c r="C565" s="14" t="s">
        <v>619</v>
      </c>
      <c r="D565" s="59">
        <v>65</v>
      </c>
      <c r="E565" s="59">
        <v>65</v>
      </c>
      <c r="F565" s="59">
        <v>65</v>
      </c>
      <c r="G565" s="59">
        <v>65</v>
      </c>
      <c r="H565" s="59">
        <v>65</v>
      </c>
      <c r="I565" s="11">
        <v>65</v>
      </c>
      <c r="J565" s="59">
        <v>65</v>
      </c>
      <c r="K565" s="59">
        <v>65</v>
      </c>
      <c r="L565" s="59">
        <v>65</v>
      </c>
      <c r="M565" s="11"/>
    </row>
    <row r="566" spans="2:13" x14ac:dyDescent="0.6">
      <c r="B566" s="11"/>
      <c r="C566" s="13" t="s">
        <v>627</v>
      </c>
      <c r="D566" s="11" t="s">
        <v>595</v>
      </c>
      <c r="E566" s="11" t="s">
        <v>595</v>
      </c>
      <c r="F566" s="11" t="s">
        <v>595</v>
      </c>
      <c r="G566" s="11" t="s">
        <v>628</v>
      </c>
      <c r="H566" s="11" t="s">
        <v>629</v>
      </c>
      <c r="I566" s="11" t="s">
        <v>630</v>
      </c>
      <c r="J566" s="11" t="s">
        <v>630</v>
      </c>
      <c r="K566" s="11" t="s">
        <v>562</v>
      </c>
      <c r="L566" s="11" t="s">
        <v>562</v>
      </c>
    </row>
    <row r="567" spans="2:13" x14ac:dyDescent="0.6">
      <c r="B567" s="11"/>
      <c r="C567" s="14" t="s">
        <v>634</v>
      </c>
      <c r="D567" s="11"/>
      <c r="E567" s="11"/>
      <c r="F567" s="11"/>
      <c r="G567" s="11"/>
      <c r="H567" s="11"/>
      <c r="I567" s="11">
        <v>415</v>
      </c>
      <c r="J567" s="11"/>
      <c r="K567" s="11"/>
      <c r="L567" s="11"/>
    </row>
    <row r="568" spans="2:13" x14ac:dyDescent="0.6">
      <c r="B568" s="11"/>
      <c r="C568" s="14" t="s">
        <v>69</v>
      </c>
      <c r="D568" s="11"/>
      <c r="E568" s="11"/>
      <c r="F568" s="11"/>
      <c r="G568" s="11"/>
      <c r="H568" s="11"/>
      <c r="I568" s="11"/>
      <c r="J568" s="11"/>
      <c r="K568" s="59">
        <f>397.5-347.5</f>
        <v>50</v>
      </c>
      <c r="L568" s="59">
        <v>0</v>
      </c>
    </row>
    <row r="569" spans="2:13" x14ac:dyDescent="0.6">
      <c r="B569" s="11"/>
      <c r="C569" s="14" t="s">
        <v>70</v>
      </c>
      <c r="D569" s="11"/>
      <c r="E569" s="11"/>
      <c r="F569" s="11"/>
      <c r="G569" s="11"/>
      <c r="H569" s="11"/>
      <c r="I569" s="11"/>
      <c r="J569" s="11"/>
      <c r="K569" s="11">
        <v>50</v>
      </c>
      <c r="L569" s="11">
        <v>40</v>
      </c>
    </row>
    <row r="570" spans="2:13" x14ac:dyDescent="0.6">
      <c r="B570" s="107" t="s">
        <v>631</v>
      </c>
      <c r="C570" s="5" t="s">
        <v>527</v>
      </c>
      <c r="D570" s="11" t="s">
        <v>80</v>
      </c>
      <c r="E570" s="11" t="s">
        <v>80</v>
      </c>
      <c r="F570" s="11" t="s">
        <v>80</v>
      </c>
      <c r="G570" s="11" t="s">
        <v>80</v>
      </c>
      <c r="H570" s="11" t="s">
        <v>80</v>
      </c>
      <c r="I570" s="11" t="s">
        <v>80</v>
      </c>
      <c r="J570" s="11" t="s">
        <v>80</v>
      </c>
      <c r="K570" s="11" t="s">
        <v>80</v>
      </c>
      <c r="L570" s="11" t="s">
        <v>80</v>
      </c>
      <c r="M570" s="11"/>
    </row>
    <row r="571" spans="2:13" x14ac:dyDescent="0.6">
      <c r="B571" s="108"/>
      <c r="C571" s="39" t="s">
        <v>548</v>
      </c>
      <c r="D571" s="11" t="s">
        <v>537</v>
      </c>
      <c r="E571" s="11" t="s">
        <v>537</v>
      </c>
      <c r="F571" s="11" t="s">
        <v>537</v>
      </c>
      <c r="G571" s="11" t="s">
        <v>549</v>
      </c>
      <c r="H571" s="11" t="s">
        <v>550</v>
      </c>
      <c r="I571" s="11" t="s">
        <v>551</v>
      </c>
      <c r="J571" s="11" t="s">
        <v>552</v>
      </c>
      <c r="K571" s="11" t="s">
        <v>553</v>
      </c>
      <c r="L571" s="11" t="s">
        <v>554</v>
      </c>
      <c r="M571" s="11"/>
    </row>
    <row r="572" spans="2:13" x14ac:dyDescent="0.6">
      <c r="B572" s="108"/>
      <c r="C572" s="14" t="s">
        <v>478</v>
      </c>
      <c r="D572" s="11" t="s">
        <v>498</v>
      </c>
      <c r="E572" s="11" t="s">
        <v>499</v>
      </c>
      <c r="F572" s="11" t="s">
        <v>500</v>
      </c>
      <c r="G572" s="11" t="s">
        <v>501</v>
      </c>
      <c r="H572" s="11" t="s">
        <v>502</v>
      </c>
      <c r="I572" s="11" t="s">
        <v>503</v>
      </c>
      <c r="J572" s="11" t="s">
        <v>504</v>
      </c>
      <c r="K572" s="11" t="s">
        <v>505</v>
      </c>
      <c r="L572" s="11" t="s">
        <v>506</v>
      </c>
      <c r="M572" s="11"/>
    </row>
    <row r="573" spans="2:13" x14ac:dyDescent="0.6">
      <c r="B573" s="108"/>
      <c r="C573" s="14" t="s">
        <v>479</v>
      </c>
      <c r="D573" s="11" t="s">
        <v>507</v>
      </c>
      <c r="E573" s="11" t="s">
        <v>507</v>
      </c>
      <c r="F573" s="11" t="s">
        <v>507</v>
      </c>
      <c r="G573" s="11" t="s">
        <v>507</v>
      </c>
      <c r="H573" s="11" t="s">
        <v>507</v>
      </c>
      <c r="I573" s="11" t="s">
        <v>507</v>
      </c>
      <c r="J573" s="11" t="s">
        <v>508</v>
      </c>
      <c r="K573" s="11" t="s">
        <v>508</v>
      </c>
      <c r="L573" s="11" t="s">
        <v>508</v>
      </c>
      <c r="M573" s="11"/>
    </row>
    <row r="574" spans="2:13" x14ac:dyDescent="0.6">
      <c r="B574" s="108"/>
      <c r="C574" s="13" t="s">
        <v>509</v>
      </c>
      <c r="D574" s="11" t="s">
        <v>510</v>
      </c>
      <c r="E574" s="11" t="s">
        <v>510</v>
      </c>
      <c r="F574" s="11" t="s">
        <v>510</v>
      </c>
      <c r="G574" s="11" t="s">
        <v>510</v>
      </c>
      <c r="H574" s="11" t="s">
        <v>510</v>
      </c>
      <c r="I574" s="11" t="s">
        <v>510</v>
      </c>
      <c r="J574" s="11" t="s">
        <v>510</v>
      </c>
      <c r="K574" s="11" t="s">
        <v>511</v>
      </c>
      <c r="L574" s="11" t="s">
        <v>510</v>
      </c>
      <c r="M574" s="11"/>
    </row>
    <row r="575" spans="2:13" x14ac:dyDescent="0.6">
      <c r="B575" s="109"/>
      <c r="C575" s="39" t="s">
        <v>567</v>
      </c>
      <c r="D575" s="11" t="s">
        <v>568</v>
      </c>
      <c r="E575" s="11" t="s">
        <v>569</v>
      </c>
      <c r="F575" s="11" t="s">
        <v>570</v>
      </c>
      <c r="G575" s="11" t="s">
        <v>571</v>
      </c>
      <c r="H575" s="11" t="s">
        <v>572</v>
      </c>
      <c r="I575" s="11" t="s">
        <v>573</v>
      </c>
      <c r="J575" s="11" t="s">
        <v>574</v>
      </c>
      <c r="K575" s="11" t="s">
        <v>575</v>
      </c>
      <c r="L575" s="11" t="s">
        <v>576</v>
      </c>
      <c r="M575" s="11"/>
    </row>
    <row r="581" spans="2:13" ht="18.3" thickBot="1" x14ac:dyDescent="0.65"/>
    <row r="582" spans="2:13" x14ac:dyDescent="0.6">
      <c r="B582" s="40"/>
      <c r="C582" s="41" t="s">
        <v>0</v>
      </c>
      <c r="D582" s="149" t="s">
        <v>1065</v>
      </c>
      <c r="E582" s="149"/>
      <c r="F582" s="149"/>
      <c r="G582" s="149"/>
      <c r="H582" s="149"/>
      <c r="I582" s="149"/>
      <c r="J582" s="149"/>
      <c r="K582" s="149"/>
      <c r="L582" s="149"/>
      <c r="M582" s="42"/>
    </row>
    <row r="583" spans="2:13" x14ac:dyDescent="0.6">
      <c r="B583" s="38"/>
      <c r="C583" s="12" t="s">
        <v>4</v>
      </c>
      <c r="D583" s="170">
        <v>25</v>
      </c>
      <c r="E583" s="4">
        <v>35</v>
      </c>
      <c r="F583" s="4">
        <v>45</v>
      </c>
      <c r="G583" s="4">
        <v>60</v>
      </c>
      <c r="H583" s="4">
        <v>80</v>
      </c>
      <c r="I583" s="170">
        <v>110</v>
      </c>
      <c r="J583" s="4">
        <v>160</v>
      </c>
      <c r="K583" s="4">
        <v>200</v>
      </c>
      <c r="L583" s="4">
        <v>250</v>
      </c>
      <c r="M583" s="21"/>
    </row>
    <row r="584" spans="2:13" x14ac:dyDescent="0.6">
      <c r="B584" s="38"/>
      <c r="C584" s="25" t="s">
        <v>478</v>
      </c>
      <c r="D584" s="170">
        <v>386</v>
      </c>
      <c r="E584" s="4">
        <v>484</v>
      </c>
      <c r="F584" s="4">
        <v>514</v>
      </c>
      <c r="G584" s="4">
        <v>544</v>
      </c>
      <c r="H584" s="4">
        <v>614</v>
      </c>
      <c r="I584" s="170">
        <v>670</v>
      </c>
      <c r="J584" s="4">
        <v>730</v>
      </c>
      <c r="K584" s="4">
        <v>900</v>
      </c>
      <c r="L584" s="4">
        <v>970</v>
      </c>
      <c r="M584" s="21"/>
    </row>
    <row r="585" spans="2:13" x14ac:dyDescent="0.6">
      <c r="B585" s="38"/>
      <c r="C585" s="25" t="s">
        <v>479</v>
      </c>
      <c r="D585" s="170">
        <v>220</v>
      </c>
      <c r="E585" s="4">
        <v>279</v>
      </c>
      <c r="F585" s="4">
        <v>298</v>
      </c>
      <c r="G585" s="4">
        <v>378</v>
      </c>
      <c r="H585" s="4">
        <v>367</v>
      </c>
      <c r="I585" s="170">
        <v>476</v>
      </c>
      <c r="J585" s="4">
        <v>535</v>
      </c>
      <c r="K585" s="4">
        <v>552</v>
      </c>
      <c r="L585" s="4">
        <v>610</v>
      </c>
      <c r="M585" s="21"/>
    </row>
    <row r="586" spans="2:13" x14ac:dyDescent="0.6">
      <c r="B586" s="38"/>
      <c r="C586" s="171" t="s">
        <v>509</v>
      </c>
      <c r="D586" s="171">
        <v>0</v>
      </c>
      <c r="E586" s="171">
        <v>0</v>
      </c>
      <c r="F586" s="171">
        <v>0</v>
      </c>
      <c r="G586" s="171">
        <v>0</v>
      </c>
      <c r="H586" s="171">
        <v>0</v>
      </c>
      <c r="I586" s="171">
        <v>295</v>
      </c>
      <c r="J586" s="171">
        <v>325</v>
      </c>
      <c r="K586" s="171">
        <v>0</v>
      </c>
      <c r="L586" s="171">
        <v>0</v>
      </c>
      <c r="M586" s="21"/>
    </row>
    <row r="587" spans="2:13" x14ac:dyDescent="0.6">
      <c r="B587" s="38"/>
      <c r="C587" s="171" t="s">
        <v>512</v>
      </c>
      <c r="D587" s="171">
        <v>0</v>
      </c>
      <c r="E587" s="171">
        <v>0</v>
      </c>
      <c r="F587" s="171">
        <v>0</v>
      </c>
      <c r="G587" s="171">
        <v>0</v>
      </c>
      <c r="H587" s="171">
        <v>75</v>
      </c>
      <c r="I587" s="171">
        <v>80</v>
      </c>
      <c r="J587" s="171">
        <v>80</v>
      </c>
      <c r="K587" s="171">
        <v>80</v>
      </c>
      <c r="L587" s="171">
        <v>0</v>
      </c>
      <c r="M587" s="21"/>
    </row>
    <row r="588" spans="2:13" x14ac:dyDescent="0.6">
      <c r="B588" s="38"/>
      <c r="C588" s="172" t="s">
        <v>516</v>
      </c>
      <c r="D588" s="173">
        <v>0</v>
      </c>
      <c r="E588" s="173">
        <v>0</v>
      </c>
      <c r="F588" s="173">
        <v>0</v>
      </c>
      <c r="G588" s="173">
        <v>0</v>
      </c>
      <c r="H588" s="173">
        <v>40</v>
      </c>
      <c r="I588" s="173">
        <v>40</v>
      </c>
      <c r="J588" s="173">
        <v>40</v>
      </c>
      <c r="K588" s="173">
        <v>40</v>
      </c>
      <c r="L588" s="173">
        <v>40</v>
      </c>
      <c r="M588" s="21"/>
    </row>
    <row r="589" spans="2:13" x14ac:dyDescent="0.6">
      <c r="B589" s="38"/>
      <c r="C589" s="25" t="s">
        <v>525</v>
      </c>
      <c r="D589" s="170">
        <v>40</v>
      </c>
      <c r="E589" s="4">
        <v>40</v>
      </c>
      <c r="F589" s="4">
        <v>40</v>
      </c>
      <c r="G589" s="4">
        <v>35</v>
      </c>
      <c r="H589" s="4">
        <v>45</v>
      </c>
      <c r="I589" s="170">
        <v>40</v>
      </c>
      <c r="J589" s="4">
        <v>40</v>
      </c>
      <c r="K589" s="4">
        <v>40</v>
      </c>
      <c r="L589" s="4">
        <v>40</v>
      </c>
      <c r="M589" s="21"/>
    </row>
    <row r="590" spans="2:13" x14ac:dyDescent="0.6">
      <c r="B590" s="38"/>
      <c r="C590" s="3" t="s">
        <v>527</v>
      </c>
      <c r="D590" s="170">
        <v>0</v>
      </c>
      <c r="E590" s="4">
        <v>0</v>
      </c>
      <c r="F590" s="4">
        <v>0</v>
      </c>
      <c r="G590" s="4">
        <v>0</v>
      </c>
      <c r="H590" s="4">
        <v>0</v>
      </c>
      <c r="I590" s="170">
        <v>40</v>
      </c>
      <c r="J590" s="4">
        <v>40</v>
      </c>
      <c r="K590" s="4">
        <v>0</v>
      </c>
      <c r="L590" s="4">
        <v>0</v>
      </c>
      <c r="M590" s="21"/>
    </row>
    <row r="591" spans="2:13" x14ac:dyDescent="0.6">
      <c r="B591" s="38"/>
      <c r="C591" s="3" t="s">
        <v>530</v>
      </c>
      <c r="D591" s="170">
        <v>14</v>
      </c>
      <c r="E591" s="4">
        <v>14</v>
      </c>
      <c r="F591" s="4">
        <v>14</v>
      </c>
      <c r="G591" s="4">
        <v>16</v>
      </c>
      <c r="H591" s="4">
        <v>10</v>
      </c>
      <c r="I591" s="170">
        <v>11</v>
      </c>
      <c r="J591" s="4">
        <v>11</v>
      </c>
      <c r="K591" s="4">
        <v>13</v>
      </c>
      <c r="L591" s="4">
        <v>13</v>
      </c>
      <c r="M591" s="21"/>
    </row>
    <row r="592" spans="2:13" x14ac:dyDescent="0.6">
      <c r="B592" s="38"/>
      <c r="C592" s="172" t="s">
        <v>532</v>
      </c>
      <c r="D592" s="170">
        <v>0</v>
      </c>
      <c r="E592" s="4">
        <v>0</v>
      </c>
      <c r="F592" s="4">
        <v>0</v>
      </c>
      <c r="G592" s="4">
        <v>0</v>
      </c>
      <c r="H592" s="4">
        <v>0</v>
      </c>
      <c r="I592" s="170">
        <v>11</v>
      </c>
      <c r="J592" s="4">
        <v>11</v>
      </c>
      <c r="K592" s="4">
        <v>0</v>
      </c>
      <c r="L592" s="4">
        <v>0</v>
      </c>
      <c r="M592" s="21"/>
    </row>
    <row r="593" spans="2:13" x14ac:dyDescent="0.6">
      <c r="B593" s="38"/>
      <c r="C593" s="4" t="s">
        <v>539</v>
      </c>
      <c r="D593" s="170">
        <v>25</v>
      </c>
      <c r="E593" s="4">
        <v>25</v>
      </c>
      <c r="F593" s="4">
        <v>28</v>
      </c>
      <c r="G593" s="4">
        <v>32</v>
      </c>
      <c r="H593" s="4">
        <v>19</v>
      </c>
      <c r="I593" s="170">
        <v>22</v>
      </c>
      <c r="J593" s="4">
        <v>22</v>
      </c>
      <c r="K593" s="4">
        <v>25</v>
      </c>
      <c r="L593" s="4">
        <v>25</v>
      </c>
      <c r="M593" s="21"/>
    </row>
    <row r="594" spans="2:13" x14ac:dyDescent="0.6">
      <c r="B594" s="115" t="s">
        <v>1067</v>
      </c>
      <c r="C594" s="3" t="s">
        <v>480</v>
      </c>
      <c r="D594" s="173">
        <v>0</v>
      </c>
      <c r="E594" s="173">
        <v>0</v>
      </c>
      <c r="F594" s="173">
        <v>0</v>
      </c>
      <c r="G594" s="173">
        <v>0</v>
      </c>
      <c r="H594" s="173">
        <v>0</v>
      </c>
      <c r="I594" s="173">
        <v>335</v>
      </c>
      <c r="J594" s="173">
        <v>365</v>
      </c>
      <c r="K594" s="173">
        <v>450</v>
      </c>
      <c r="L594" s="173">
        <v>485</v>
      </c>
      <c r="M594" s="21"/>
    </row>
    <row r="595" spans="2:13" x14ac:dyDescent="0.6">
      <c r="B595" s="115"/>
      <c r="C595" s="3" t="s">
        <v>15</v>
      </c>
      <c r="D595" s="173">
        <v>0</v>
      </c>
      <c r="E595" s="173">
        <v>0</v>
      </c>
      <c r="F595" s="173">
        <v>0</v>
      </c>
      <c r="G595" s="173">
        <v>0</v>
      </c>
      <c r="H595" s="173">
        <v>38</v>
      </c>
      <c r="I595" s="173">
        <v>38</v>
      </c>
      <c r="J595" s="173">
        <v>42</v>
      </c>
      <c r="K595" s="173">
        <v>40</v>
      </c>
      <c r="L595" s="173">
        <v>42</v>
      </c>
      <c r="M595" s="21"/>
    </row>
    <row r="596" spans="2:13" ht="18.3" thickBot="1" x14ac:dyDescent="0.65">
      <c r="B596" s="111"/>
      <c r="C596" s="174" t="s">
        <v>1066</v>
      </c>
      <c r="D596" s="175">
        <v>0</v>
      </c>
      <c r="E596" s="175">
        <v>0</v>
      </c>
      <c r="F596" s="175">
        <v>0</v>
      </c>
      <c r="G596" s="175">
        <v>0</v>
      </c>
      <c r="H596" s="175">
        <v>38</v>
      </c>
      <c r="I596" s="175">
        <v>40</v>
      </c>
      <c r="J596" s="175">
        <v>40</v>
      </c>
      <c r="K596" s="175">
        <v>40</v>
      </c>
      <c r="L596" s="175">
        <v>50</v>
      </c>
      <c r="M596" s="46"/>
    </row>
    <row r="607" spans="2:13" ht="18.3" thickBot="1" x14ac:dyDescent="0.65"/>
    <row r="608" spans="2:13" ht="18.3" thickBot="1" x14ac:dyDescent="0.65">
      <c r="B608" s="110" t="s">
        <v>477</v>
      </c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50"/>
    </row>
    <row r="609" spans="2:13" x14ac:dyDescent="0.6">
      <c r="B609" s="154" t="s">
        <v>415</v>
      </c>
      <c r="C609" s="139"/>
      <c r="D609" s="117" t="s">
        <v>11</v>
      </c>
      <c r="E609" s="155"/>
      <c r="F609" s="155"/>
      <c r="G609" s="155"/>
      <c r="H609" s="155"/>
      <c r="I609" s="155"/>
      <c r="J609" s="155"/>
      <c r="K609" s="155"/>
      <c r="L609" s="155"/>
      <c r="M609" s="118"/>
    </row>
    <row r="610" spans="2:13" ht="18.3" thickBot="1" x14ac:dyDescent="0.65">
      <c r="B610" s="151" t="s">
        <v>417</v>
      </c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3"/>
    </row>
    <row r="611" spans="2:13" x14ac:dyDescent="0.6">
      <c r="B611" s="40"/>
      <c r="C611" s="41" t="s">
        <v>0</v>
      </c>
      <c r="D611" s="149" t="s">
        <v>411</v>
      </c>
      <c r="E611" s="149"/>
      <c r="F611" s="149"/>
      <c r="G611" s="149"/>
      <c r="H611" s="149"/>
      <c r="I611" s="149"/>
      <c r="J611" s="149"/>
      <c r="K611" s="149"/>
      <c r="L611" s="149"/>
      <c r="M611" s="45" t="s">
        <v>406</v>
      </c>
    </row>
    <row r="612" spans="2:13" x14ac:dyDescent="0.6">
      <c r="B612" s="38"/>
      <c r="C612" s="11" t="s">
        <v>410</v>
      </c>
      <c r="D612" s="11">
        <v>25</v>
      </c>
      <c r="E612" s="11">
        <v>35</v>
      </c>
      <c r="F612" s="11">
        <v>45</v>
      </c>
      <c r="G612" s="11">
        <v>60</v>
      </c>
      <c r="H612" s="11">
        <v>80</v>
      </c>
      <c r="I612" s="11">
        <v>110</v>
      </c>
      <c r="J612" s="11">
        <v>160</v>
      </c>
      <c r="K612" s="11">
        <v>200</v>
      </c>
      <c r="L612" s="11">
        <v>250</v>
      </c>
      <c r="M612" s="17"/>
    </row>
    <row r="613" spans="2:13" x14ac:dyDescent="0.6">
      <c r="B613" s="38"/>
      <c r="C613" s="11" t="s">
        <v>478</v>
      </c>
      <c r="D613" s="11">
        <v>180</v>
      </c>
      <c r="E613" s="11">
        <v>190</v>
      </c>
      <c r="F613" s="11">
        <v>200</v>
      </c>
      <c r="G613" s="11">
        <v>220</v>
      </c>
      <c r="H613" s="11">
        <v>240</v>
      </c>
      <c r="I613" s="11">
        <v>270</v>
      </c>
      <c r="J613" s="11">
        <v>310</v>
      </c>
      <c r="K613" s="11">
        <v>0</v>
      </c>
      <c r="L613" s="11">
        <v>0</v>
      </c>
      <c r="M613" s="17"/>
    </row>
    <row r="614" spans="2:13" ht="18.3" thickBot="1" x14ac:dyDescent="0.65">
      <c r="B614" s="54"/>
      <c r="C614" s="15" t="s">
        <v>479</v>
      </c>
      <c r="D614" s="15">
        <v>90</v>
      </c>
      <c r="E614" s="15">
        <v>90</v>
      </c>
      <c r="F614" s="15">
        <v>90</v>
      </c>
      <c r="G614" s="15">
        <v>105</v>
      </c>
      <c r="H614" s="15">
        <v>115</v>
      </c>
      <c r="I614" s="15">
        <v>125</v>
      </c>
      <c r="J614" s="15">
        <v>155</v>
      </c>
      <c r="K614" s="15">
        <v>0</v>
      </c>
      <c r="L614" s="15">
        <v>0</v>
      </c>
      <c r="M614" s="106"/>
    </row>
    <row r="615" spans="2:13" x14ac:dyDescent="0.6">
      <c r="B615" s="110" t="s">
        <v>495</v>
      </c>
      <c r="C615" s="41" t="s">
        <v>480</v>
      </c>
      <c r="D615" s="41">
        <v>27</v>
      </c>
      <c r="E615" s="41">
        <v>25</v>
      </c>
      <c r="F615" s="41">
        <v>25</v>
      </c>
      <c r="G615" s="41">
        <v>40</v>
      </c>
      <c r="H615" s="41">
        <v>39</v>
      </c>
      <c r="I615" s="41">
        <v>22</v>
      </c>
      <c r="J615" s="41">
        <v>0</v>
      </c>
      <c r="K615" s="41">
        <v>0</v>
      </c>
      <c r="L615" s="41">
        <v>0</v>
      </c>
      <c r="M615" s="45"/>
    </row>
    <row r="616" spans="2:13" ht="18.3" thickBot="1" x14ac:dyDescent="0.65">
      <c r="B616" s="111"/>
      <c r="C616" s="18" t="s">
        <v>481</v>
      </c>
      <c r="D616" s="18">
        <v>100</v>
      </c>
      <c r="E616" s="18">
        <v>110</v>
      </c>
      <c r="F616" s="18">
        <v>120</v>
      </c>
      <c r="G616" s="18">
        <v>130</v>
      </c>
      <c r="H616" s="18">
        <v>150</v>
      </c>
      <c r="I616" s="18">
        <v>170</v>
      </c>
      <c r="J616" s="18">
        <v>190</v>
      </c>
      <c r="K616" s="18">
        <v>0</v>
      </c>
      <c r="L616" s="18">
        <v>0</v>
      </c>
      <c r="M616" s="19"/>
    </row>
    <row r="617" spans="2:13" x14ac:dyDescent="0.6">
      <c r="B617" s="110" t="s">
        <v>496</v>
      </c>
      <c r="C617" s="41" t="s">
        <v>482</v>
      </c>
      <c r="D617" s="41">
        <v>8.1999999999999993</v>
      </c>
      <c r="E617" s="41">
        <v>8.1999999999999993</v>
      </c>
      <c r="F617" s="41">
        <v>8.1999999999999993</v>
      </c>
      <c r="G617" s="41">
        <v>8.1999999999999993</v>
      </c>
      <c r="H617" s="41">
        <v>8.1999999999999993</v>
      </c>
      <c r="I617" s="41">
        <v>8.1999999999999993</v>
      </c>
      <c r="J617" s="41">
        <v>0</v>
      </c>
      <c r="K617" s="41">
        <v>0</v>
      </c>
      <c r="L617" s="41">
        <v>0</v>
      </c>
      <c r="M617" s="45"/>
    </row>
    <row r="618" spans="2:13" x14ac:dyDescent="0.6">
      <c r="B618" s="115"/>
      <c r="C618" s="11" t="s">
        <v>483</v>
      </c>
      <c r="D618" s="11">
        <v>3.58</v>
      </c>
      <c r="E618" s="11">
        <v>3.58</v>
      </c>
      <c r="F618" s="11">
        <v>3.58</v>
      </c>
      <c r="G618" s="11">
        <v>3.58</v>
      </c>
      <c r="H618" s="11">
        <v>3.58</v>
      </c>
      <c r="I618" s="11">
        <v>3.58</v>
      </c>
      <c r="J618" s="11">
        <v>0</v>
      </c>
      <c r="K618" s="11">
        <v>0</v>
      </c>
      <c r="L618" s="11">
        <v>0</v>
      </c>
      <c r="M618" s="21"/>
    </row>
    <row r="619" spans="2:13" x14ac:dyDescent="0.6">
      <c r="B619" s="115"/>
      <c r="C619" s="11" t="s">
        <v>484</v>
      </c>
      <c r="D619" s="11">
        <v>6.2</v>
      </c>
      <c r="E619" s="11">
        <v>6.2</v>
      </c>
      <c r="F619" s="11">
        <v>6.2</v>
      </c>
      <c r="G619" s="11">
        <v>6.2</v>
      </c>
      <c r="H619" s="11">
        <v>6.2</v>
      </c>
      <c r="I619" s="11">
        <v>6.2</v>
      </c>
      <c r="J619" s="11">
        <v>0</v>
      </c>
      <c r="K619" s="11">
        <v>0</v>
      </c>
      <c r="L619" s="11">
        <v>0</v>
      </c>
      <c r="M619" s="21"/>
    </row>
    <row r="620" spans="2:13" ht="18.3" thickBot="1" x14ac:dyDescent="0.65">
      <c r="B620" s="111"/>
      <c r="C620" s="18" t="s">
        <v>1061</v>
      </c>
      <c r="D620" s="18">
        <v>9.1470000000000002</v>
      </c>
      <c r="E620" s="18">
        <v>9.1470000000000002</v>
      </c>
      <c r="F620" s="18">
        <v>9.1470000000000002</v>
      </c>
      <c r="G620" s="18">
        <v>9.1470000000000002</v>
      </c>
      <c r="H620" s="18">
        <v>9.1470000000000002</v>
      </c>
      <c r="I620" s="18">
        <v>9.1470000000000002</v>
      </c>
      <c r="J620" s="18">
        <v>0</v>
      </c>
      <c r="K620" s="18">
        <v>0</v>
      </c>
      <c r="L620" s="18">
        <v>0</v>
      </c>
      <c r="M620" s="46"/>
    </row>
    <row r="630" spans="2:13" x14ac:dyDescent="0.6">
      <c r="B630" s="116" t="s">
        <v>1068</v>
      </c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</row>
    <row r="631" spans="2:13" x14ac:dyDescent="0.6">
      <c r="B631" s="11" t="s">
        <v>415</v>
      </c>
      <c r="C631" s="11"/>
      <c r="D631" s="11" t="s">
        <v>11</v>
      </c>
      <c r="E631" s="11"/>
      <c r="F631" s="11"/>
      <c r="G631" s="11"/>
      <c r="H631" s="11"/>
      <c r="I631" s="11"/>
      <c r="J631" s="11"/>
      <c r="K631" s="11"/>
      <c r="L631" s="11"/>
      <c r="M631" s="11"/>
    </row>
    <row r="632" spans="2:13" x14ac:dyDescent="0.6">
      <c r="B632" s="11"/>
      <c r="C632" s="2" t="s">
        <v>1062</v>
      </c>
      <c r="D632" s="2">
        <v>25</v>
      </c>
      <c r="E632" s="2">
        <v>35</v>
      </c>
      <c r="F632" s="2">
        <v>45</v>
      </c>
      <c r="G632" s="2">
        <v>60</v>
      </c>
      <c r="H632" s="2">
        <v>80</v>
      </c>
      <c r="I632" s="2">
        <v>110</v>
      </c>
      <c r="J632" s="2">
        <v>160</v>
      </c>
      <c r="K632" s="2">
        <v>200</v>
      </c>
      <c r="L632" s="2">
        <v>250</v>
      </c>
      <c r="M632" s="11"/>
    </row>
    <row r="633" spans="2:13" x14ac:dyDescent="0.6">
      <c r="B633" s="11"/>
      <c r="C633" s="4" t="s">
        <v>478</v>
      </c>
      <c r="D633" s="4">
        <v>275</v>
      </c>
      <c r="E633" s="4">
        <v>294</v>
      </c>
      <c r="F633" s="4">
        <v>318</v>
      </c>
      <c r="G633" s="4">
        <v>363</v>
      </c>
      <c r="H633" s="4">
        <v>390</v>
      </c>
      <c r="I633" s="4">
        <v>460</v>
      </c>
      <c r="J633" s="4">
        <v>545</v>
      </c>
      <c r="K633" s="4">
        <v>561</v>
      </c>
      <c r="L633" s="4">
        <v>641</v>
      </c>
      <c r="M633" s="11"/>
    </row>
    <row r="634" spans="2:13" x14ac:dyDescent="0.6">
      <c r="B634" s="11"/>
      <c r="C634" s="4" t="s">
        <v>479</v>
      </c>
      <c r="D634" s="4">
        <v>100</v>
      </c>
      <c r="E634" s="4">
        <v>145</v>
      </c>
      <c r="F634" s="4">
        <v>100</v>
      </c>
      <c r="G634" s="4">
        <v>190</v>
      </c>
      <c r="H634" s="4">
        <v>270</v>
      </c>
      <c r="I634" s="4">
        <v>280</v>
      </c>
      <c r="J634" s="4">
        <v>280</v>
      </c>
      <c r="K634" s="4">
        <v>150</v>
      </c>
      <c r="L634" s="4">
        <v>300</v>
      </c>
      <c r="M634" s="11"/>
    </row>
    <row r="635" spans="2:13" x14ac:dyDescent="0.6">
      <c r="B635" s="11"/>
      <c r="C635" s="4" t="s">
        <v>509</v>
      </c>
      <c r="D635" s="4">
        <v>10</v>
      </c>
      <c r="E635" s="4">
        <v>10</v>
      </c>
      <c r="F635" s="4">
        <v>10</v>
      </c>
      <c r="G635" s="4">
        <v>15</v>
      </c>
      <c r="H635" s="4">
        <v>10</v>
      </c>
      <c r="I635" s="4">
        <v>15</v>
      </c>
      <c r="J635" s="4">
        <v>19</v>
      </c>
      <c r="K635" s="4">
        <v>19</v>
      </c>
      <c r="L635" s="4">
        <v>12</v>
      </c>
      <c r="M635" s="11"/>
    </row>
    <row r="636" spans="2:13" x14ac:dyDescent="0.6">
      <c r="B636" s="11"/>
      <c r="C636" s="4" t="s">
        <v>512</v>
      </c>
      <c r="D636" s="4">
        <v>35</v>
      </c>
      <c r="E636" s="4">
        <v>35</v>
      </c>
      <c r="F636" s="4">
        <v>35</v>
      </c>
      <c r="G636" s="4">
        <v>35</v>
      </c>
      <c r="H636" s="4">
        <v>45</v>
      </c>
      <c r="I636" s="4">
        <v>35</v>
      </c>
      <c r="J636" s="4">
        <v>35</v>
      </c>
      <c r="K636" s="4">
        <v>35</v>
      </c>
      <c r="L636" s="4">
        <v>35</v>
      </c>
      <c r="M636" s="11"/>
    </row>
    <row r="637" spans="2:13" x14ac:dyDescent="0.6">
      <c r="B637" s="11"/>
      <c r="C637" s="4" t="s">
        <v>516</v>
      </c>
      <c r="D637" s="4">
        <v>19</v>
      </c>
      <c r="E637" s="4">
        <v>22</v>
      </c>
      <c r="F637" s="4">
        <v>22</v>
      </c>
      <c r="G637" s="4">
        <v>19</v>
      </c>
      <c r="H637" s="4">
        <v>19</v>
      </c>
      <c r="I637" s="4">
        <v>25</v>
      </c>
      <c r="J637" s="4">
        <v>38</v>
      </c>
      <c r="K637" s="4">
        <v>38</v>
      </c>
      <c r="L637" s="4">
        <v>35</v>
      </c>
      <c r="M637" s="11"/>
    </row>
    <row r="638" spans="2:13" x14ac:dyDescent="0.6">
      <c r="B638" s="107" t="s">
        <v>1069</v>
      </c>
      <c r="C638" s="4" t="s">
        <v>13</v>
      </c>
      <c r="D638" s="4">
        <v>2</v>
      </c>
      <c r="E638" s="4">
        <v>2</v>
      </c>
      <c r="F638" s="4">
        <v>2</v>
      </c>
      <c r="G638" s="4">
        <v>2</v>
      </c>
      <c r="H638" s="4">
        <v>2</v>
      </c>
      <c r="I638" s="4">
        <v>2</v>
      </c>
      <c r="J638" s="4">
        <v>2</v>
      </c>
      <c r="K638" s="4">
        <v>2</v>
      </c>
      <c r="L638" s="4">
        <v>2</v>
      </c>
      <c r="M638" s="11"/>
    </row>
    <row r="639" spans="2:13" x14ac:dyDescent="0.6">
      <c r="B639" s="108"/>
      <c r="C639" s="4" t="s">
        <v>14</v>
      </c>
      <c r="D639" s="4" t="s">
        <v>81</v>
      </c>
      <c r="E639" s="4" t="s">
        <v>81</v>
      </c>
      <c r="F639" s="4" t="s">
        <v>81</v>
      </c>
      <c r="G639" s="4" t="s">
        <v>81</v>
      </c>
      <c r="H639" s="4" t="s">
        <v>81</v>
      </c>
      <c r="I639" s="4" t="s">
        <v>81</v>
      </c>
      <c r="J639" s="4" t="s">
        <v>81</v>
      </c>
      <c r="K639" s="4" t="s">
        <v>81</v>
      </c>
      <c r="L639" s="4" t="s">
        <v>81</v>
      </c>
      <c r="M639" s="11"/>
    </row>
    <row r="640" spans="2:13" x14ac:dyDescent="0.6">
      <c r="B640" s="108"/>
      <c r="C640" s="4" t="s">
        <v>200</v>
      </c>
      <c r="D640" s="4">
        <v>10</v>
      </c>
      <c r="E640" s="4">
        <v>10</v>
      </c>
      <c r="F640" s="4">
        <v>10</v>
      </c>
      <c r="G640" s="4">
        <v>10</v>
      </c>
      <c r="H640" s="4">
        <v>10</v>
      </c>
      <c r="I640" s="4">
        <v>10</v>
      </c>
      <c r="J640" s="4">
        <v>15</v>
      </c>
      <c r="K640" s="4">
        <v>15</v>
      </c>
      <c r="L640" s="4">
        <v>10</v>
      </c>
      <c r="M640" s="11"/>
    </row>
    <row r="641" spans="2:13" x14ac:dyDescent="0.6">
      <c r="B641" s="108"/>
      <c r="C641" s="4" t="s">
        <v>15</v>
      </c>
      <c r="D641" s="4">
        <v>50</v>
      </c>
      <c r="E641" s="4">
        <v>60</v>
      </c>
      <c r="F641" s="4">
        <v>50</v>
      </c>
      <c r="G641" s="4">
        <v>50</v>
      </c>
      <c r="H641" s="4">
        <v>50</v>
      </c>
      <c r="I641" s="4">
        <v>50</v>
      </c>
      <c r="J641" s="4">
        <v>50</v>
      </c>
      <c r="K641" s="4">
        <v>50</v>
      </c>
      <c r="L641" s="4">
        <v>50</v>
      </c>
      <c r="M641" s="11"/>
    </row>
    <row r="642" spans="2:13" x14ac:dyDescent="0.6">
      <c r="B642" s="109"/>
      <c r="C642" s="4" t="s">
        <v>1066</v>
      </c>
      <c r="D642" s="4">
        <v>75</v>
      </c>
      <c r="E642" s="4">
        <v>75</v>
      </c>
      <c r="F642" s="4">
        <v>75</v>
      </c>
      <c r="G642" s="4">
        <v>75</v>
      </c>
      <c r="H642" s="4">
        <v>75</v>
      </c>
      <c r="I642" s="4">
        <v>75</v>
      </c>
      <c r="J642" s="4">
        <v>75</v>
      </c>
      <c r="K642" s="4">
        <v>75</v>
      </c>
      <c r="L642" s="4">
        <v>75</v>
      </c>
      <c r="M642" s="11"/>
    </row>
  </sheetData>
  <protectedRanges>
    <protectedRange sqref="C11:D11 D3:D9 C611:D611" name="範圍1_3"/>
    <protectedRange sqref="C16 D12:L16 D612:L616" name="範圍1_2_2"/>
    <protectedRange sqref="E536:G536 E531:F531 D532:F534 D535:G535 D541:D543 D536:D539 D519:L522 G534:L534 C522 D523:D531 E525:L526 D570:L570 D571 D572:L574 D575:G575 E539:L539" name="範圍1_2_1_1"/>
    <protectedRange sqref="C582:D582" name="範圍1_4"/>
    <protectedRange sqref="D583:L583" name="範圍1_2_3"/>
  </protectedRanges>
  <mergeCells count="89">
    <mergeCell ref="B630:M630"/>
    <mergeCell ref="B638:B642"/>
    <mergeCell ref="C2:M2"/>
    <mergeCell ref="D181:L181"/>
    <mergeCell ref="B83:B84"/>
    <mergeCell ref="C181:C182"/>
    <mergeCell ref="B222:B229"/>
    <mergeCell ref="B104:B116"/>
    <mergeCell ref="B101:B103"/>
    <mergeCell ref="B92:B100"/>
    <mergeCell ref="B85:B91"/>
    <mergeCell ref="B156:B165"/>
    <mergeCell ref="B152:B155"/>
    <mergeCell ref="D83:L83"/>
    <mergeCell ref="B179:C179"/>
    <mergeCell ref="B180:M180"/>
    <mergeCell ref="B82:M82"/>
    <mergeCell ref="D611:L611"/>
    <mergeCell ref="B280:B287"/>
    <mergeCell ref="B256:B263"/>
    <mergeCell ref="B181:B182"/>
    <mergeCell ref="B378:B385"/>
    <mergeCell ref="B371:B374"/>
    <mergeCell ref="B375:B377"/>
    <mergeCell ref="B334:B341"/>
    <mergeCell ref="B342:B349"/>
    <mergeCell ref="B350:B356"/>
    <mergeCell ref="B357:B363"/>
    <mergeCell ref="B364:B370"/>
    <mergeCell ref="B446:B451"/>
    <mergeCell ref="D582:L582"/>
    <mergeCell ref="B594:B596"/>
    <mergeCell ref="B304:B311"/>
    <mergeCell ref="B197:B204"/>
    <mergeCell ref="B131:B144"/>
    <mergeCell ref="B125:B130"/>
    <mergeCell ref="B117:B124"/>
    <mergeCell ref="B176:C176"/>
    <mergeCell ref="B177:C177"/>
    <mergeCell ref="B178:C178"/>
    <mergeCell ref="B145:B151"/>
    <mergeCell ref="B173:M173"/>
    <mergeCell ref="B174:M174"/>
    <mergeCell ref="B288:B295"/>
    <mergeCell ref="B264:B271"/>
    <mergeCell ref="C83:C84"/>
    <mergeCell ref="B608:M608"/>
    <mergeCell ref="B610:M610"/>
    <mergeCell ref="B609:C609"/>
    <mergeCell ref="D609:M609"/>
    <mergeCell ref="B296:B303"/>
    <mergeCell ref="B326:B333"/>
    <mergeCell ref="B272:B279"/>
    <mergeCell ref="B418:B426"/>
    <mergeCell ref="B427:B435"/>
    <mergeCell ref="B183:B191"/>
    <mergeCell ref="B192:B196"/>
    <mergeCell ref="B244:B255"/>
    <mergeCell ref="B312:B325"/>
    <mergeCell ref="D77:M81"/>
    <mergeCell ref="D3:M3"/>
    <mergeCell ref="D5:M9"/>
    <mergeCell ref="C10:M10"/>
    <mergeCell ref="C4:M4"/>
    <mergeCell ref="B77:C77"/>
    <mergeCell ref="D11:L11"/>
    <mergeCell ref="B75:M75"/>
    <mergeCell ref="B76:M76"/>
    <mergeCell ref="B24:B27"/>
    <mergeCell ref="B78:C78"/>
    <mergeCell ref="B79:C79"/>
    <mergeCell ref="B80:C80"/>
    <mergeCell ref="B81:C81"/>
    <mergeCell ref="B570:B575"/>
    <mergeCell ref="B615:B616"/>
    <mergeCell ref="B514:M514"/>
    <mergeCell ref="B617:B620"/>
    <mergeCell ref="M83:M84"/>
    <mergeCell ref="B175:C175"/>
    <mergeCell ref="B436:B445"/>
    <mergeCell ref="B406:B417"/>
    <mergeCell ref="B205:B210"/>
    <mergeCell ref="B211:B220"/>
    <mergeCell ref="B230:B232"/>
    <mergeCell ref="B233:B243"/>
    <mergeCell ref="B403:B405"/>
    <mergeCell ref="B399:B402"/>
    <mergeCell ref="B395:B398"/>
    <mergeCell ref="B386:B39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EB01-7300-4E1D-BE99-5AE6CBEFBD55}">
  <dimension ref="A1:J3"/>
  <sheetViews>
    <sheetView workbookViewId="0">
      <selection sqref="A1:J3"/>
    </sheetView>
  </sheetViews>
  <sheetFormatPr defaultRowHeight="16.5" x14ac:dyDescent="0.6"/>
  <sheetData>
    <row r="1" spans="1:10" x14ac:dyDescent="0.6">
      <c r="A1" s="2" t="s">
        <v>1062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478</v>
      </c>
      <c r="B2" s="4">
        <v>40</v>
      </c>
      <c r="C2" s="4">
        <v>40</v>
      </c>
      <c r="D2" s="4">
        <v>50</v>
      </c>
      <c r="E2" s="4">
        <v>50</v>
      </c>
      <c r="F2" s="4">
        <v>50</v>
      </c>
      <c r="G2" s="4">
        <v>50</v>
      </c>
      <c r="H2" s="4">
        <v>0</v>
      </c>
      <c r="I2" s="4">
        <v>0</v>
      </c>
      <c r="J2" s="4">
        <v>0</v>
      </c>
    </row>
    <row r="3" spans="1:10" x14ac:dyDescent="0.6">
      <c r="A3" s="4" t="s">
        <v>479</v>
      </c>
      <c r="B3" s="4">
        <v>22</v>
      </c>
      <c r="C3" s="4">
        <v>22</v>
      </c>
      <c r="D3" s="4">
        <v>22</v>
      </c>
      <c r="E3" s="4">
        <v>52</v>
      </c>
      <c r="F3" s="4">
        <v>52</v>
      </c>
      <c r="G3" s="4">
        <v>60</v>
      </c>
      <c r="H3" s="4">
        <v>0</v>
      </c>
      <c r="I3" s="4">
        <v>0</v>
      </c>
      <c r="J3" s="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89E2-C52F-46FD-9B95-27203D3D045C}">
  <dimension ref="A1:J9"/>
  <sheetViews>
    <sheetView workbookViewId="0">
      <selection sqref="A1:J3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1062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478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360</v>
      </c>
      <c r="I2" s="4">
        <v>300</v>
      </c>
      <c r="J2" s="4">
        <v>305</v>
      </c>
    </row>
    <row r="3" spans="1:10" x14ac:dyDescent="0.6">
      <c r="A3" s="4" t="s">
        <v>479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300</v>
      </c>
      <c r="I3" s="4">
        <v>320</v>
      </c>
      <c r="J3" s="4">
        <v>340</v>
      </c>
    </row>
    <row r="4" spans="1:10" x14ac:dyDescent="0.6">
      <c r="A4" s="4" t="s">
        <v>509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145</v>
      </c>
      <c r="I4" s="4">
        <v>155</v>
      </c>
      <c r="J4" s="4">
        <v>165</v>
      </c>
    </row>
    <row r="5" spans="1:10" x14ac:dyDescent="0.6">
      <c r="A5" s="4" t="s">
        <v>512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85</v>
      </c>
      <c r="I5" s="4">
        <v>85</v>
      </c>
      <c r="J5" s="4">
        <v>0</v>
      </c>
    </row>
    <row r="6" spans="1:10" x14ac:dyDescent="0.6">
      <c r="A6" s="4" t="s">
        <v>516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16</v>
      </c>
      <c r="I6" s="4">
        <v>10</v>
      </c>
      <c r="J6" s="4">
        <v>10</v>
      </c>
    </row>
    <row r="7" spans="1:10" x14ac:dyDescent="0.6">
      <c r="A7" s="4" t="s">
        <v>525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35</v>
      </c>
      <c r="I7" s="4">
        <v>45</v>
      </c>
      <c r="J7" s="4">
        <v>45</v>
      </c>
    </row>
    <row r="8" spans="1:10" x14ac:dyDescent="0.6">
      <c r="A8" s="4" t="s">
        <v>527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32</v>
      </c>
      <c r="I8" s="4">
        <v>19</v>
      </c>
      <c r="J8" s="4">
        <v>19</v>
      </c>
    </row>
    <row r="9" spans="1:10" x14ac:dyDescent="0.6">
      <c r="A9" s="182"/>
      <c r="B9" s="182"/>
      <c r="C9" s="182"/>
      <c r="D9" s="182"/>
      <c r="E9" s="182"/>
      <c r="F9" s="182"/>
      <c r="G9" s="182"/>
      <c r="H9" s="182"/>
      <c r="I9" s="182"/>
      <c r="J9" s="18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941D-3ED5-4BB1-93F5-6B7F23A03836}">
  <dimension ref="A1:J12"/>
  <sheetViews>
    <sheetView zoomScale="85" zoomScaleNormal="85" workbookViewId="0">
      <selection activeCell="G17" sqref="G17"/>
    </sheetView>
  </sheetViews>
  <sheetFormatPr defaultRowHeight="15.3" x14ac:dyDescent="0.6"/>
  <cols>
    <col min="1" max="16384" width="8.83984375" style="180"/>
  </cols>
  <sheetData>
    <row r="1" spans="1:10" x14ac:dyDescent="0.6">
      <c r="A1" s="179" t="s">
        <v>1062</v>
      </c>
      <c r="B1" s="179">
        <v>25</v>
      </c>
      <c r="C1" s="179">
        <v>35</v>
      </c>
      <c r="D1" s="179">
        <v>45</v>
      </c>
      <c r="E1" s="179">
        <v>60</v>
      </c>
      <c r="F1" s="179">
        <v>80</v>
      </c>
      <c r="G1" s="179">
        <v>110</v>
      </c>
      <c r="H1" s="179">
        <v>160</v>
      </c>
      <c r="I1" s="179">
        <v>200</v>
      </c>
      <c r="J1" s="179">
        <v>250</v>
      </c>
    </row>
    <row r="2" spans="1:10" x14ac:dyDescent="0.6">
      <c r="A2" s="181" t="s">
        <v>478</v>
      </c>
      <c r="B2" s="181">
        <v>488</v>
      </c>
      <c r="C2" s="181">
        <v>110</v>
      </c>
      <c r="D2" s="181">
        <v>110</v>
      </c>
      <c r="E2" s="181">
        <v>110</v>
      </c>
      <c r="F2" s="181">
        <v>110</v>
      </c>
      <c r="G2" s="181">
        <v>180</v>
      </c>
      <c r="H2" s="181">
        <v>180</v>
      </c>
      <c r="I2" s="181">
        <v>180</v>
      </c>
      <c r="J2" s="181">
        <v>300</v>
      </c>
    </row>
    <row r="3" spans="1:10" x14ac:dyDescent="0.6">
      <c r="A3" s="181" t="s">
        <v>479</v>
      </c>
      <c r="B3" s="181">
        <v>60</v>
      </c>
      <c r="C3" s="181">
        <v>50</v>
      </c>
      <c r="D3" s="181">
        <v>90</v>
      </c>
      <c r="E3" s="181">
        <v>50</v>
      </c>
      <c r="F3" s="181">
        <v>90</v>
      </c>
      <c r="G3" s="181">
        <v>50</v>
      </c>
      <c r="H3" s="181">
        <v>50</v>
      </c>
      <c r="I3" s="181">
        <v>50</v>
      </c>
      <c r="J3" s="181">
        <v>50</v>
      </c>
    </row>
    <row r="4" spans="1:10" x14ac:dyDescent="0.6">
      <c r="A4" s="181" t="s">
        <v>509</v>
      </c>
      <c r="B4" s="181">
        <v>0</v>
      </c>
      <c r="C4" s="181">
        <v>50</v>
      </c>
      <c r="D4" s="181">
        <v>90</v>
      </c>
      <c r="E4" s="181">
        <v>50</v>
      </c>
      <c r="F4" s="181">
        <v>90</v>
      </c>
      <c r="G4" s="181">
        <v>50</v>
      </c>
      <c r="H4" s="181">
        <v>50</v>
      </c>
      <c r="I4" s="181">
        <v>50</v>
      </c>
      <c r="J4" s="181">
        <v>50</v>
      </c>
    </row>
    <row r="5" spans="1:10" x14ac:dyDescent="0.6">
      <c r="A5" s="181" t="s">
        <v>512</v>
      </c>
      <c r="B5" s="181">
        <v>0</v>
      </c>
      <c r="C5" s="181">
        <v>6</v>
      </c>
      <c r="D5" s="181">
        <v>6</v>
      </c>
      <c r="E5" s="181">
        <v>6</v>
      </c>
      <c r="F5" s="181">
        <v>6</v>
      </c>
      <c r="G5" s="181">
        <v>6</v>
      </c>
      <c r="H5" s="181">
        <v>6</v>
      </c>
      <c r="I5" s="181">
        <v>6</v>
      </c>
      <c r="J5" s="181">
        <v>6</v>
      </c>
    </row>
    <row r="6" spans="1:10" x14ac:dyDescent="0.6">
      <c r="A6" s="181" t="s">
        <v>516</v>
      </c>
      <c r="B6" s="181">
        <v>0</v>
      </c>
      <c r="C6" s="181">
        <v>6</v>
      </c>
      <c r="D6" s="181">
        <v>6</v>
      </c>
      <c r="E6" s="181">
        <v>6</v>
      </c>
      <c r="F6" s="181">
        <v>6</v>
      </c>
      <c r="G6" s="181">
        <v>6</v>
      </c>
      <c r="H6" s="181">
        <v>6</v>
      </c>
      <c r="I6" s="181">
        <v>6</v>
      </c>
      <c r="J6" s="181">
        <v>6</v>
      </c>
    </row>
    <row r="7" spans="1:10" x14ac:dyDescent="0.6">
      <c r="A7" s="181" t="s">
        <v>525</v>
      </c>
      <c r="B7" s="181">
        <v>12</v>
      </c>
      <c r="C7" s="181">
        <v>6</v>
      </c>
      <c r="D7" s="181">
        <v>6</v>
      </c>
      <c r="E7" s="181">
        <v>6</v>
      </c>
      <c r="F7" s="181">
        <v>6</v>
      </c>
      <c r="G7" s="181">
        <v>6</v>
      </c>
      <c r="H7" s="181">
        <v>6</v>
      </c>
      <c r="I7" s="181">
        <v>6</v>
      </c>
      <c r="J7" s="181">
        <v>6</v>
      </c>
    </row>
    <row r="8" spans="1:10" x14ac:dyDescent="0.6">
      <c r="A8" s="181" t="s">
        <v>480</v>
      </c>
      <c r="B8" s="181">
        <v>0</v>
      </c>
      <c r="C8" s="181">
        <v>16</v>
      </c>
      <c r="D8" s="181">
        <v>16</v>
      </c>
      <c r="E8" s="181">
        <v>16</v>
      </c>
      <c r="F8" s="181">
        <v>16</v>
      </c>
      <c r="G8" s="181">
        <v>16</v>
      </c>
      <c r="H8" s="181">
        <v>16</v>
      </c>
      <c r="I8" s="181">
        <v>16</v>
      </c>
      <c r="J8" s="181">
        <v>16</v>
      </c>
    </row>
    <row r="9" spans="1:10" x14ac:dyDescent="0.6">
      <c r="A9" s="181" t="s">
        <v>15</v>
      </c>
      <c r="B9" s="181">
        <v>0</v>
      </c>
      <c r="C9" s="181">
        <v>3</v>
      </c>
      <c r="D9" s="181">
        <v>22.5</v>
      </c>
      <c r="E9" s="181">
        <v>3</v>
      </c>
      <c r="F9" s="181">
        <v>22.5</v>
      </c>
      <c r="G9" s="181">
        <v>3</v>
      </c>
      <c r="H9" s="181">
        <v>3</v>
      </c>
      <c r="I9" s="181">
        <v>3</v>
      </c>
      <c r="J9" s="181">
        <v>4</v>
      </c>
    </row>
    <row r="10" spans="1:10" x14ac:dyDescent="0.6">
      <c r="A10" s="181" t="s">
        <v>1066</v>
      </c>
      <c r="B10" s="181">
        <v>0</v>
      </c>
      <c r="C10" s="181">
        <v>15</v>
      </c>
      <c r="D10" s="181">
        <v>15</v>
      </c>
      <c r="E10" s="181">
        <v>15</v>
      </c>
      <c r="F10" s="181">
        <v>15</v>
      </c>
      <c r="G10" s="181">
        <v>20</v>
      </c>
      <c r="H10" s="181">
        <v>15</v>
      </c>
      <c r="I10" s="181">
        <v>20</v>
      </c>
      <c r="J10" s="181">
        <v>30</v>
      </c>
    </row>
    <row r="11" spans="1:10" x14ac:dyDescent="0.6">
      <c r="A11" s="181" t="s">
        <v>18</v>
      </c>
      <c r="B11" s="181">
        <v>0</v>
      </c>
      <c r="C11" s="181">
        <v>80</v>
      </c>
      <c r="D11" s="181">
        <v>80</v>
      </c>
      <c r="E11" s="181">
        <v>80</v>
      </c>
      <c r="F11" s="181">
        <v>80</v>
      </c>
      <c r="G11" s="181">
        <v>140</v>
      </c>
      <c r="H11" s="181">
        <v>140</v>
      </c>
      <c r="I11" s="181">
        <v>140</v>
      </c>
      <c r="J11" s="181">
        <v>240</v>
      </c>
    </row>
    <row r="12" spans="1:10" x14ac:dyDescent="0.6">
      <c r="A12" s="181" t="s">
        <v>1070</v>
      </c>
      <c r="B12" s="181">
        <v>0</v>
      </c>
      <c r="C12" s="181">
        <v>27.5</v>
      </c>
      <c r="D12" s="181">
        <v>47</v>
      </c>
      <c r="E12" s="181">
        <v>27.5</v>
      </c>
      <c r="F12" s="181">
        <v>47</v>
      </c>
      <c r="G12" s="181">
        <v>27.5</v>
      </c>
      <c r="H12" s="181">
        <v>24.5</v>
      </c>
      <c r="I12" s="181">
        <v>27.5</v>
      </c>
      <c r="J12" s="181">
        <v>27.5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DA2E-1522-4318-AB4F-533FA68CEC32}">
  <dimension ref="A1:J4"/>
  <sheetViews>
    <sheetView zoomScale="85" zoomScaleNormal="85" workbookViewId="0">
      <selection activeCell="I12" sqref="I12"/>
    </sheetView>
  </sheetViews>
  <sheetFormatPr defaultRowHeight="16.5" x14ac:dyDescent="0.6"/>
  <sheetData>
    <row r="1" spans="1:10" x14ac:dyDescent="0.6">
      <c r="A1" s="2" t="s">
        <v>1062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478</v>
      </c>
      <c r="B2" s="4">
        <v>180</v>
      </c>
      <c r="C2" s="4">
        <v>0</v>
      </c>
      <c r="D2" s="4">
        <v>75</v>
      </c>
      <c r="E2" s="4">
        <v>70</v>
      </c>
      <c r="F2" s="4">
        <v>0</v>
      </c>
      <c r="G2" s="4">
        <v>0</v>
      </c>
      <c r="H2" s="4">
        <v>30</v>
      </c>
      <c r="I2" s="4">
        <v>30</v>
      </c>
      <c r="J2" s="4">
        <v>30</v>
      </c>
    </row>
    <row r="3" spans="1:10" x14ac:dyDescent="0.6">
      <c r="A3" s="4" t="s">
        <v>479</v>
      </c>
      <c r="B3" s="4">
        <v>128</v>
      </c>
      <c r="C3" s="4">
        <v>0</v>
      </c>
      <c r="D3" s="4">
        <v>35</v>
      </c>
      <c r="E3" s="4">
        <v>35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6">
      <c r="A4" s="4" t="s">
        <v>509</v>
      </c>
      <c r="B4" s="4">
        <v>30</v>
      </c>
      <c r="C4" s="4">
        <v>0</v>
      </c>
      <c r="D4" s="4">
        <v>12</v>
      </c>
      <c r="E4" s="4">
        <v>12</v>
      </c>
      <c r="F4" s="4">
        <v>0</v>
      </c>
      <c r="G4" s="4">
        <v>0</v>
      </c>
      <c r="H4" s="4">
        <v>50</v>
      </c>
      <c r="I4" s="4">
        <v>72</v>
      </c>
      <c r="J4" s="4">
        <v>72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03A4-D5EE-4F71-BD41-B76FD09E075E}">
  <dimension ref="A1:J4"/>
  <sheetViews>
    <sheetView workbookViewId="0">
      <selection activeCell="C6" sqref="A1:XFD1048576"/>
    </sheetView>
  </sheetViews>
  <sheetFormatPr defaultRowHeight="16.5" x14ac:dyDescent="0.6"/>
  <sheetData>
    <row r="1" spans="1:10" x14ac:dyDescent="0.6">
      <c r="A1" s="2" t="s">
        <v>1062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478</v>
      </c>
      <c r="B2" s="4">
        <v>205</v>
      </c>
      <c r="C2" s="4">
        <v>205</v>
      </c>
      <c r="D2" s="4">
        <v>145</v>
      </c>
      <c r="E2" s="4">
        <v>145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 x14ac:dyDescent="0.6">
      <c r="A3" s="4" t="s">
        <v>479</v>
      </c>
      <c r="B3" s="4">
        <v>105</v>
      </c>
      <c r="C3" s="4">
        <v>110</v>
      </c>
      <c r="D3" s="4">
        <v>105</v>
      </c>
      <c r="E3" s="4">
        <v>105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6">
      <c r="A4" s="4" t="s">
        <v>509</v>
      </c>
      <c r="B4" s="4">
        <v>12</v>
      </c>
      <c r="C4" s="4">
        <v>12</v>
      </c>
      <c r="D4" s="4">
        <v>12</v>
      </c>
      <c r="E4" s="4">
        <v>12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7B6B-1D9C-4AF0-8D79-4110215E6254}">
  <dimension ref="A1:J4"/>
  <sheetViews>
    <sheetView workbookViewId="0">
      <selection activeCell="F24" sqref="F24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1062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478</v>
      </c>
      <c r="B2" s="4">
        <v>75</v>
      </c>
      <c r="C2" s="4">
        <v>75</v>
      </c>
      <c r="D2" s="4">
        <v>75</v>
      </c>
      <c r="E2" s="4">
        <v>46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 x14ac:dyDescent="0.6">
      <c r="A3" s="4" t="s">
        <v>479</v>
      </c>
      <c r="B3" s="4">
        <v>35</v>
      </c>
      <c r="C3" s="4">
        <v>30</v>
      </c>
      <c r="D3" s="4">
        <v>35</v>
      </c>
      <c r="E3" s="4">
        <v>60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6">
      <c r="A4" s="4" t="s">
        <v>509</v>
      </c>
      <c r="B4" s="4">
        <v>12</v>
      </c>
      <c r="C4" s="4">
        <v>12</v>
      </c>
      <c r="D4" s="4">
        <v>12</v>
      </c>
      <c r="E4" s="4">
        <v>19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7643-5ADD-40CC-9EED-38A27660B034}">
  <dimension ref="A1:J140"/>
  <sheetViews>
    <sheetView zoomScale="85" zoomScaleNormal="85" workbookViewId="0">
      <pane ySplit="1" topLeftCell="A117" activePane="bottomLeft" state="frozen"/>
      <selection pane="bottomLeft" activeCell="J140" sqref="J140"/>
    </sheetView>
  </sheetViews>
  <sheetFormatPr defaultRowHeight="16.5" x14ac:dyDescent="0.6"/>
  <cols>
    <col min="1" max="1" width="26.15625" customWidth="1"/>
  </cols>
  <sheetData>
    <row r="1" spans="1:10" x14ac:dyDescent="0.6">
      <c r="A1" s="12" t="s">
        <v>792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638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639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640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652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653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654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655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656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657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658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642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641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659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660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661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662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663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664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665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666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667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668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669</v>
      </c>
      <c r="B24" s="4">
        <v>45</v>
      </c>
      <c r="C24" s="4">
        <v>40</v>
      </c>
      <c r="D24" s="4">
        <v>40</v>
      </c>
      <c r="E24" s="4">
        <v>0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670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671</v>
      </c>
      <c r="B26" s="4">
        <v>45</v>
      </c>
      <c r="C26" s="4">
        <v>45</v>
      </c>
      <c r="D26" s="4">
        <v>45</v>
      </c>
      <c r="E26" s="4">
        <v>45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672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673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674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675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676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699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678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679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681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682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683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684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685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686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687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688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689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690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691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692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693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694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695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696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697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787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788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698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4" t="s">
        <v>13</v>
      </c>
      <c r="B57" s="4">
        <v>490</v>
      </c>
      <c r="C57" s="4">
        <v>577</v>
      </c>
      <c r="D57" s="4">
        <v>625</v>
      </c>
      <c r="E57" s="4">
        <v>668</v>
      </c>
      <c r="F57" s="4">
        <v>678.5</v>
      </c>
      <c r="G57" s="4">
        <v>840</v>
      </c>
      <c r="H57" s="4">
        <v>989</v>
      </c>
      <c r="I57" s="4">
        <v>1130</v>
      </c>
      <c r="J57" s="4">
        <v>1281</v>
      </c>
    </row>
    <row r="58" spans="1:10" x14ac:dyDescent="0.6">
      <c r="A58" s="4" t="s">
        <v>14</v>
      </c>
      <c r="B58" s="4">
        <v>60</v>
      </c>
      <c r="C58" s="4">
        <v>60</v>
      </c>
      <c r="D58" s="4">
        <v>60</v>
      </c>
      <c r="E58" s="4">
        <v>60</v>
      </c>
      <c r="F58" s="4">
        <v>60</v>
      </c>
      <c r="G58" s="4">
        <v>60</v>
      </c>
      <c r="H58" s="4">
        <v>60</v>
      </c>
      <c r="I58" s="4">
        <v>60</v>
      </c>
      <c r="J58" s="4">
        <v>60</v>
      </c>
    </row>
    <row r="59" spans="1:10" x14ac:dyDescent="0.6">
      <c r="A59" s="4" t="s">
        <v>15</v>
      </c>
      <c r="B59" s="4">
        <v>246.5</v>
      </c>
      <c r="C59" s="4">
        <v>195</v>
      </c>
      <c r="D59" s="4">
        <v>257</v>
      </c>
      <c r="E59" s="4">
        <v>267</v>
      </c>
      <c r="F59" s="4">
        <v>406.2</v>
      </c>
      <c r="G59" s="4">
        <v>406</v>
      </c>
      <c r="H59" s="4">
        <v>455</v>
      </c>
      <c r="I59" s="4">
        <v>500</v>
      </c>
      <c r="J59" s="4">
        <v>470</v>
      </c>
    </row>
    <row r="60" spans="1:10" x14ac:dyDescent="0.6">
      <c r="A60" s="4" t="s">
        <v>16</v>
      </c>
      <c r="B60" s="4">
        <v>2</v>
      </c>
      <c r="C60" s="4">
        <v>2</v>
      </c>
      <c r="D60" s="4">
        <v>2</v>
      </c>
      <c r="E60" s="4">
        <v>2</v>
      </c>
      <c r="F60" s="4">
        <v>2</v>
      </c>
      <c r="G60" s="4">
        <v>2</v>
      </c>
      <c r="H60" s="4">
        <v>2</v>
      </c>
      <c r="I60" s="4">
        <v>2</v>
      </c>
      <c r="J60" s="4">
        <v>2</v>
      </c>
    </row>
    <row r="61" spans="1:10" x14ac:dyDescent="0.6">
      <c r="A61" s="3" t="s">
        <v>17</v>
      </c>
      <c r="B61" s="4" t="s">
        <v>80</v>
      </c>
      <c r="C61" s="4" t="s">
        <v>80</v>
      </c>
      <c r="D61" s="4" t="s">
        <v>80</v>
      </c>
      <c r="E61" s="4" t="s">
        <v>80</v>
      </c>
      <c r="F61" s="4" t="s">
        <v>80</v>
      </c>
      <c r="G61" s="4" t="s">
        <v>80</v>
      </c>
      <c r="H61" s="4" t="s">
        <v>80</v>
      </c>
      <c r="I61" s="4" t="s">
        <v>80</v>
      </c>
      <c r="J61" s="4" t="s">
        <v>80</v>
      </c>
    </row>
    <row r="62" spans="1:10" x14ac:dyDescent="0.6">
      <c r="A62" s="3" t="s">
        <v>82</v>
      </c>
      <c r="B62" s="4">
        <v>0</v>
      </c>
      <c r="C62" s="4">
        <v>15</v>
      </c>
      <c r="D62" s="4">
        <v>20</v>
      </c>
      <c r="E62" s="4">
        <v>12</v>
      </c>
      <c r="F62" s="4">
        <v>0</v>
      </c>
      <c r="G62" s="4">
        <v>12</v>
      </c>
      <c r="H62" s="4">
        <v>12</v>
      </c>
      <c r="I62" s="4">
        <v>12</v>
      </c>
      <c r="J62" s="4">
        <v>12</v>
      </c>
    </row>
    <row r="63" spans="1:10" x14ac:dyDescent="0.6">
      <c r="A63" s="3" t="s">
        <v>95</v>
      </c>
      <c r="B63" s="4">
        <v>19</v>
      </c>
      <c r="C63" s="4">
        <v>22</v>
      </c>
      <c r="D63" s="4">
        <v>25</v>
      </c>
      <c r="E63" s="4">
        <v>28</v>
      </c>
      <c r="F63" s="4">
        <v>45</v>
      </c>
      <c r="G63" s="4">
        <v>50</v>
      </c>
      <c r="H63" s="4">
        <v>55</v>
      </c>
      <c r="I63" s="4">
        <v>60</v>
      </c>
      <c r="J63" s="4">
        <v>65</v>
      </c>
    </row>
    <row r="64" spans="1:10" x14ac:dyDescent="0.6">
      <c r="A64" s="4" t="s">
        <v>18</v>
      </c>
      <c r="B64" s="4">
        <v>100</v>
      </c>
      <c r="C64" s="4">
        <v>100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</row>
    <row r="65" spans="1:10" x14ac:dyDescent="0.6">
      <c r="A65" s="3" t="s">
        <v>19</v>
      </c>
      <c r="B65" s="4">
        <v>53</v>
      </c>
      <c r="C65" s="4">
        <v>53</v>
      </c>
      <c r="D65" s="4">
        <v>53</v>
      </c>
      <c r="E65" s="4">
        <v>53</v>
      </c>
      <c r="F65" s="4">
        <v>53</v>
      </c>
      <c r="G65" s="4">
        <v>53</v>
      </c>
      <c r="H65" s="4">
        <v>53</v>
      </c>
      <c r="I65" s="4">
        <v>53</v>
      </c>
      <c r="J65" s="4">
        <v>53</v>
      </c>
    </row>
    <row r="66" spans="1:10" x14ac:dyDescent="0.6">
      <c r="A66" s="3" t="s">
        <v>20</v>
      </c>
      <c r="B66" s="4">
        <v>20</v>
      </c>
      <c r="C66" s="4">
        <v>20</v>
      </c>
      <c r="D66" s="4">
        <v>20</v>
      </c>
      <c r="E66" s="4">
        <v>20</v>
      </c>
      <c r="F66" s="4">
        <v>20</v>
      </c>
      <c r="G66" s="4">
        <v>20</v>
      </c>
      <c r="H66" s="4">
        <v>20</v>
      </c>
      <c r="I66" s="4">
        <v>20</v>
      </c>
      <c r="J66" s="4">
        <v>20</v>
      </c>
    </row>
    <row r="67" spans="1:10" x14ac:dyDescent="0.6">
      <c r="A67" s="3" t="s">
        <v>21</v>
      </c>
      <c r="B67" s="4">
        <v>55</v>
      </c>
      <c r="C67" s="4">
        <v>55</v>
      </c>
      <c r="D67" s="4">
        <v>55</v>
      </c>
      <c r="E67" s="4">
        <v>55</v>
      </c>
      <c r="F67" s="4">
        <v>55</v>
      </c>
      <c r="G67" s="4">
        <v>55</v>
      </c>
      <c r="H67" s="4">
        <v>55</v>
      </c>
      <c r="I67" s="4">
        <v>55</v>
      </c>
      <c r="J67" s="4">
        <v>55</v>
      </c>
    </row>
    <row r="68" spans="1:10" x14ac:dyDescent="0.6">
      <c r="A68" s="4" t="s">
        <v>31</v>
      </c>
      <c r="B68" s="4">
        <v>910</v>
      </c>
      <c r="C68" s="4">
        <v>907</v>
      </c>
      <c r="D68" s="4">
        <v>881</v>
      </c>
      <c r="E68" s="4">
        <v>907</v>
      </c>
      <c r="F68" s="4">
        <v>968</v>
      </c>
      <c r="G68" s="4">
        <v>900</v>
      </c>
      <c r="H68" s="4">
        <v>907</v>
      </c>
      <c r="I68" s="4">
        <v>900</v>
      </c>
      <c r="J68" s="4">
        <v>900</v>
      </c>
    </row>
    <row r="69" spans="1:10" x14ac:dyDescent="0.6">
      <c r="A69" s="3" t="s">
        <v>22</v>
      </c>
      <c r="B69" s="4">
        <v>3</v>
      </c>
      <c r="C69" s="4">
        <v>3</v>
      </c>
      <c r="D69" s="4">
        <v>3</v>
      </c>
      <c r="E69" s="4">
        <v>3</v>
      </c>
      <c r="F69" s="4">
        <v>3</v>
      </c>
      <c r="G69" s="4">
        <v>3</v>
      </c>
      <c r="H69" s="4">
        <v>3</v>
      </c>
      <c r="I69" s="4">
        <v>3</v>
      </c>
      <c r="J69" s="4">
        <v>3</v>
      </c>
    </row>
    <row r="70" spans="1:10" x14ac:dyDescent="0.6">
      <c r="A70" s="3" t="s">
        <v>23</v>
      </c>
      <c r="B70" s="4" t="s">
        <v>80</v>
      </c>
      <c r="C70" s="4" t="s">
        <v>80</v>
      </c>
      <c r="D70" s="4" t="s">
        <v>80</v>
      </c>
      <c r="E70" s="4" t="s">
        <v>80</v>
      </c>
      <c r="F70" s="4" t="s">
        <v>80</v>
      </c>
      <c r="G70" s="4" t="s">
        <v>80</v>
      </c>
      <c r="H70" s="4" t="s">
        <v>80</v>
      </c>
      <c r="I70" s="4" t="s">
        <v>80</v>
      </c>
      <c r="J70" s="4" t="s">
        <v>80</v>
      </c>
    </row>
    <row r="71" spans="1:10" x14ac:dyDescent="0.6">
      <c r="A71" s="3" t="s">
        <v>24</v>
      </c>
      <c r="B71" s="4">
        <v>100</v>
      </c>
      <c r="C71" s="4">
        <v>100</v>
      </c>
      <c r="D71" s="4">
        <v>20</v>
      </c>
      <c r="E71" s="4">
        <v>12</v>
      </c>
      <c r="F71" s="4">
        <v>20</v>
      </c>
      <c r="G71" s="4">
        <v>20</v>
      </c>
      <c r="H71" s="4">
        <v>16</v>
      </c>
      <c r="I71" s="4">
        <v>20</v>
      </c>
      <c r="J71" s="4">
        <v>20</v>
      </c>
    </row>
    <row r="72" spans="1:10" x14ac:dyDescent="0.6">
      <c r="A72" s="3" t="s">
        <v>700</v>
      </c>
      <c r="B72" s="4">
        <v>100</v>
      </c>
      <c r="C72" s="4">
        <v>100</v>
      </c>
      <c r="D72" s="4">
        <v>31</v>
      </c>
      <c r="E72" s="4">
        <v>33</v>
      </c>
      <c r="F72" s="4">
        <v>31</v>
      </c>
      <c r="G72" s="4">
        <v>31</v>
      </c>
      <c r="H72" s="4">
        <v>16</v>
      </c>
      <c r="I72" s="4">
        <v>31</v>
      </c>
      <c r="J72" s="4">
        <v>20</v>
      </c>
    </row>
    <row r="73" spans="1:10" x14ac:dyDescent="0.6">
      <c r="A73" s="3" t="s">
        <v>25</v>
      </c>
      <c r="B73" s="4">
        <v>390</v>
      </c>
      <c r="C73" s="4">
        <v>390</v>
      </c>
      <c r="D73" s="4">
        <v>430</v>
      </c>
      <c r="E73" s="4">
        <v>500</v>
      </c>
      <c r="F73" s="4">
        <v>620</v>
      </c>
      <c r="G73" s="4">
        <v>620</v>
      </c>
      <c r="H73" s="4">
        <v>840</v>
      </c>
      <c r="I73" s="4">
        <v>840</v>
      </c>
      <c r="J73" s="4">
        <v>840</v>
      </c>
    </row>
    <row r="74" spans="1:10" x14ac:dyDescent="0.6">
      <c r="A74" s="3" t="s">
        <v>26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</row>
    <row r="75" spans="1:10" x14ac:dyDescent="0.6">
      <c r="A75" s="3" t="s">
        <v>27</v>
      </c>
      <c r="B75" s="4">
        <v>60</v>
      </c>
      <c r="C75" s="4">
        <v>60</v>
      </c>
      <c r="D75" s="4">
        <v>60</v>
      </c>
      <c r="E75" s="4">
        <v>60</v>
      </c>
      <c r="F75" s="4">
        <v>60</v>
      </c>
      <c r="G75" s="4">
        <v>60</v>
      </c>
      <c r="H75" s="4">
        <v>60</v>
      </c>
      <c r="I75" s="4">
        <v>60</v>
      </c>
      <c r="J75" s="4">
        <v>60</v>
      </c>
    </row>
    <row r="76" spans="1:10" x14ac:dyDescent="0.6">
      <c r="A76" s="3" t="s">
        <v>28</v>
      </c>
      <c r="B76" s="4">
        <v>57</v>
      </c>
      <c r="C76" s="4">
        <v>57</v>
      </c>
      <c r="D76" s="4">
        <v>50</v>
      </c>
      <c r="E76" s="4">
        <v>57</v>
      </c>
      <c r="F76" s="4">
        <v>57</v>
      </c>
      <c r="G76" s="4">
        <v>57</v>
      </c>
      <c r="H76" s="4">
        <v>57</v>
      </c>
      <c r="I76" s="4">
        <v>57</v>
      </c>
      <c r="J76" s="4">
        <v>57</v>
      </c>
    </row>
    <row r="77" spans="1:10" x14ac:dyDescent="0.6">
      <c r="A77" s="3" t="s">
        <v>29</v>
      </c>
      <c r="B77" s="4">
        <v>110</v>
      </c>
      <c r="C77" s="4">
        <v>110</v>
      </c>
      <c r="D77" s="4">
        <v>110</v>
      </c>
      <c r="E77" s="4">
        <v>110</v>
      </c>
      <c r="F77" s="4">
        <v>160</v>
      </c>
      <c r="G77" s="4">
        <v>100</v>
      </c>
      <c r="H77" s="4">
        <v>110</v>
      </c>
      <c r="I77" s="4">
        <v>110</v>
      </c>
      <c r="J77" s="4">
        <v>110</v>
      </c>
    </row>
    <row r="78" spans="1:10" x14ac:dyDescent="0.6">
      <c r="A78" s="3" t="s">
        <v>30</v>
      </c>
      <c r="B78" s="4">
        <v>15</v>
      </c>
      <c r="C78" s="4">
        <v>15</v>
      </c>
      <c r="D78" s="4">
        <v>15</v>
      </c>
      <c r="E78" s="4">
        <v>15</v>
      </c>
      <c r="F78" s="4">
        <v>15</v>
      </c>
      <c r="G78" s="4">
        <v>15</v>
      </c>
      <c r="H78" s="4">
        <v>15</v>
      </c>
      <c r="I78" s="4">
        <v>15</v>
      </c>
      <c r="J78" s="4">
        <v>15</v>
      </c>
    </row>
    <row r="79" spans="1:10" x14ac:dyDescent="0.6">
      <c r="A79" s="4" t="s">
        <v>37</v>
      </c>
      <c r="B79" s="4">
        <v>90</v>
      </c>
      <c r="C79" s="4">
        <v>90</v>
      </c>
      <c r="D79" s="4">
        <v>90</v>
      </c>
      <c r="E79" s="4">
        <v>90</v>
      </c>
      <c r="F79" s="4">
        <v>90</v>
      </c>
      <c r="G79" s="4">
        <v>90</v>
      </c>
      <c r="H79" s="4">
        <v>120</v>
      </c>
      <c r="I79" s="4">
        <v>120</v>
      </c>
      <c r="J79" s="4">
        <v>120</v>
      </c>
    </row>
    <row r="80" spans="1:10" x14ac:dyDescent="0.6">
      <c r="A80" s="3" t="s">
        <v>32</v>
      </c>
      <c r="B80" s="4">
        <v>90</v>
      </c>
      <c r="C80" s="4">
        <v>130</v>
      </c>
      <c r="D80" s="4">
        <v>130</v>
      </c>
      <c r="E80" s="4">
        <v>45</v>
      </c>
      <c r="F80" s="4">
        <v>60</v>
      </c>
      <c r="G80" s="4">
        <v>100</v>
      </c>
      <c r="H80" s="4">
        <v>145</v>
      </c>
      <c r="I80" s="4">
        <v>145</v>
      </c>
      <c r="J80" s="4">
        <v>250</v>
      </c>
    </row>
    <row r="81" spans="1:10" x14ac:dyDescent="0.6">
      <c r="A81" s="3" t="s">
        <v>33</v>
      </c>
      <c r="B81" s="4">
        <v>70</v>
      </c>
      <c r="C81" s="4">
        <v>95</v>
      </c>
      <c r="D81" s="4">
        <v>140</v>
      </c>
      <c r="E81" s="4">
        <v>160</v>
      </c>
      <c r="F81" s="4">
        <v>190</v>
      </c>
      <c r="G81" s="4">
        <v>100</v>
      </c>
      <c r="H81" s="4">
        <v>140</v>
      </c>
      <c r="I81" s="4">
        <v>260</v>
      </c>
      <c r="J81" s="4">
        <v>300</v>
      </c>
    </row>
    <row r="82" spans="1:10" x14ac:dyDescent="0.6">
      <c r="A82" s="3" t="s">
        <v>34</v>
      </c>
      <c r="B82" s="4">
        <v>200</v>
      </c>
      <c r="C82" s="4">
        <v>200</v>
      </c>
      <c r="D82" s="4">
        <v>200</v>
      </c>
      <c r="E82" s="4">
        <v>250</v>
      </c>
      <c r="F82" s="4">
        <v>250</v>
      </c>
      <c r="G82" s="4">
        <v>250</v>
      </c>
      <c r="H82" s="4">
        <v>250</v>
      </c>
      <c r="I82" s="4">
        <v>250</v>
      </c>
      <c r="J82" s="4">
        <v>300</v>
      </c>
    </row>
    <row r="83" spans="1:10" x14ac:dyDescent="0.6">
      <c r="A83" s="3" t="s">
        <v>35</v>
      </c>
      <c r="B83" s="4">
        <v>200</v>
      </c>
      <c r="C83" s="4">
        <v>200</v>
      </c>
      <c r="D83" s="4">
        <v>200</v>
      </c>
      <c r="E83" s="4">
        <v>250</v>
      </c>
      <c r="F83" s="4">
        <v>250</v>
      </c>
      <c r="G83" s="4">
        <v>250</v>
      </c>
      <c r="H83" s="4">
        <v>250</v>
      </c>
      <c r="I83" s="4">
        <v>250</v>
      </c>
      <c r="J83" s="4">
        <v>300</v>
      </c>
    </row>
    <row r="84" spans="1:10" x14ac:dyDescent="0.6">
      <c r="A84" s="3" t="s">
        <v>36</v>
      </c>
      <c r="B84" s="4">
        <v>110</v>
      </c>
      <c r="C84" s="4">
        <v>110</v>
      </c>
      <c r="D84" s="4">
        <v>110</v>
      </c>
      <c r="E84" s="4">
        <v>110</v>
      </c>
      <c r="F84" s="4">
        <v>110</v>
      </c>
      <c r="G84" s="4">
        <v>250</v>
      </c>
      <c r="H84" s="4">
        <v>250</v>
      </c>
      <c r="I84" s="4">
        <v>250</v>
      </c>
      <c r="J84" s="4">
        <v>300</v>
      </c>
    </row>
    <row r="85" spans="1:10" x14ac:dyDescent="0.6">
      <c r="A85" s="3" t="s">
        <v>650</v>
      </c>
      <c r="B85" s="4">
        <v>110</v>
      </c>
      <c r="C85" s="4">
        <v>110</v>
      </c>
      <c r="D85" s="4">
        <v>110</v>
      </c>
      <c r="E85" s="4">
        <v>110</v>
      </c>
      <c r="F85" s="4">
        <v>110</v>
      </c>
      <c r="G85" s="4">
        <v>110</v>
      </c>
      <c r="H85" s="4">
        <v>110</v>
      </c>
      <c r="I85" s="4">
        <v>110</v>
      </c>
      <c r="J85" s="4">
        <v>110</v>
      </c>
    </row>
    <row r="86" spans="1:10" x14ac:dyDescent="0.6">
      <c r="A86" s="3" t="s">
        <v>38</v>
      </c>
      <c r="B86" s="4">
        <v>5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6</v>
      </c>
      <c r="I86" s="4">
        <v>6</v>
      </c>
      <c r="J86" s="4">
        <v>6</v>
      </c>
    </row>
    <row r="87" spans="1:10" x14ac:dyDescent="0.6">
      <c r="A87" s="3" t="s">
        <v>39</v>
      </c>
      <c r="B87" s="4" t="s">
        <v>81</v>
      </c>
      <c r="C87" s="4" t="s">
        <v>81</v>
      </c>
      <c r="D87" s="4" t="s">
        <v>81</v>
      </c>
      <c r="E87" s="4" t="s">
        <v>81</v>
      </c>
      <c r="F87" s="4" t="s">
        <v>81</v>
      </c>
      <c r="G87" s="4" t="s">
        <v>81</v>
      </c>
      <c r="H87" s="4" t="s">
        <v>81</v>
      </c>
      <c r="I87" s="4" t="s">
        <v>81</v>
      </c>
      <c r="J87" s="4" t="s">
        <v>81</v>
      </c>
    </row>
    <row r="88" spans="1:10" x14ac:dyDescent="0.6">
      <c r="A88" s="3" t="s">
        <v>40</v>
      </c>
      <c r="B88" s="4">
        <v>15</v>
      </c>
      <c r="C88" s="4">
        <v>15</v>
      </c>
      <c r="D88" s="4">
        <v>15</v>
      </c>
      <c r="E88" s="4">
        <v>15</v>
      </c>
      <c r="F88" s="4">
        <v>15</v>
      </c>
      <c r="G88" s="4">
        <v>15</v>
      </c>
      <c r="H88" s="4">
        <v>15</v>
      </c>
      <c r="I88" s="4">
        <v>15</v>
      </c>
      <c r="J88" s="4">
        <v>15</v>
      </c>
    </row>
    <row r="89" spans="1:10" x14ac:dyDescent="0.6">
      <c r="A89" s="4" t="s">
        <v>45</v>
      </c>
      <c r="B89" s="4">
        <v>0</v>
      </c>
      <c r="C89" s="4">
        <v>0</v>
      </c>
      <c r="D89" s="4">
        <v>0</v>
      </c>
      <c r="E89" s="4">
        <v>0</v>
      </c>
      <c r="F89" s="4">
        <v>160</v>
      </c>
      <c r="G89" s="4">
        <v>190</v>
      </c>
      <c r="H89" s="4">
        <v>280</v>
      </c>
      <c r="I89" s="4">
        <v>220</v>
      </c>
      <c r="J89" s="4">
        <v>130</v>
      </c>
    </row>
    <row r="90" spans="1:10" x14ac:dyDescent="0.6">
      <c r="A90" s="4" t="s">
        <v>88</v>
      </c>
      <c r="B90" s="4">
        <v>0</v>
      </c>
      <c r="C90" s="4">
        <v>0</v>
      </c>
      <c r="D90" s="4">
        <v>0</v>
      </c>
      <c r="E90" s="4">
        <v>0</v>
      </c>
      <c r="F90" s="4">
        <v>160</v>
      </c>
      <c r="G90" s="4">
        <v>150</v>
      </c>
      <c r="H90" s="4">
        <v>120</v>
      </c>
      <c r="I90" s="4">
        <v>210</v>
      </c>
      <c r="J90" s="4">
        <v>125</v>
      </c>
    </row>
    <row r="91" spans="1:10" x14ac:dyDescent="0.6">
      <c r="A91" s="4" t="s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260</v>
      </c>
      <c r="H91" s="4">
        <v>205</v>
      </c>
      <c r="I91" s="4">
        <v>260</v>
      </c>
      <c r="J91" s="4">
        <v>260</v>
      </c>
    </row>
    <row r="92" spans="1:10" x14ac:dyDescent="0.6">
      <c r="A92" s="4" t="s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205</v>
      </c>
      <c r="I92" s="4">
        <v>0</v>
      </c>
      <c r="J92" s="4">
        <v>260</v>
      </c>
    </row>
    <row r="93" spans="1:10" x14ac:dyDescent="0.6">
      <c r="A93" s="3" t="s">
        <v>46</v>
      </c>
      <c r="B93" s="4">
        <v>0</v>
      </c>
      <c r="C93" s="4">
        <v>0</v>
      </c>
      <c r="D93" s="4">
        <v>0</v>
      </c>
      <c r="E93" s="4">
        <v>0</v>
      </c>
      <c r="F93" s="4">
        <v>1</v>
      </c>
      <c r="G93" s="4">
        <v>2</v>
      </c>
      <c r="H93" s="4">
        <v>3</v>
      </c>
      <c r="I93" s="4">
        <v>2</v>
      </c>
      <c r="J93" s="4">
        <v>3</v>
      </c>
    </row>
    <row r="94" spans="1:10" x14ac:dyDescent="0.6">
      <c r="A94" s="3" t="s">
        <v>47</v>
      </c>
      <c r="B94" s="4">
        <v>0</v>
      </c>
      <c r="C94" s="4">
        <v>0</v>
      </c>
      <c r="D94" s="4">
        <v>0</v>
      </c>
      <c r="E94" s="4">
        <v>0</v>
      </c>
      <c r="F94" s="4" t="s">
        <v>81</v>
      </c>
      <c r="G94" s="4" t="s">
        <v>81</v>
      </c>
      <c r="H94" s="4" t="s">
        <v>81</v>
      </c>
      <c r="I94" s="4" t="s">
        <v>81</v>
      </c>
      <c r="J94" s="4" t="s">
        <v>81</v>
      </c>
    </row>
    <row r="95" spans="1:10" x14ac:dyDescent="0.6">
      <c r="A95" s="3" t="s">
        <v>48</v>
      </c>
      <c r="B95" s="4">
        <v>0</v>
      </c>
      <c r="C95" s="4">
        <v>0</v>
      </c>
      <c r="D95" s="4">
        <v>0</v>
      </c>
      <c r="E95" s="4">
        <v>0</v>
      </c>
      <c r="F95" s="4">
        <v>10</v>
      </c>
      <c r="G95" s="4">
        <v>10</v>
      </c>
      <c r="H95" s="4">
        <v>10</v>
      </c>
      <c r="I95" s="4">
        <v>15</v>
      </c>
      <c r="J95" s="4">
        <v>10</v>
      </c>
    </row>
    <row r="96" spans="1:10" x14ac:dyDescent="0.6">
      <c r="A96" s="3" t="s">
        <v>49</v>
      </c>
      <c r="B96" s="4">
        <v>0</v>
      </c>
      <c r="C96" s="4">
        <v>0</v>
      </c>
      <c r="D96" s="4">
        <v>0</v>
      </c>
      <c r="E96" s="4">
        <v>0</v>
      </c>
      <c r="F96" s="4">
        <v>20</v>
      </c>
      <c r="G96" s="4">
        <v>20</v>
      </c>
      <c r="H96" s="4">
        <v>10</v>
      </c>
      <c r="I96" s="4">
        <v>20</v>
      </c>
      <c r="J96" s="4">
        <v>10</v>
      </c>
    </row>
    <row r="97" spans="1:10" x14ac:dyDescent="0.6">
      <c r="A97" s="3" t="s">
        <v>52</v>
      </c>
      <c r="B97" s="4">
        <v>0</v>
      </c>
      <c r="C97" s="4">
        <v>0</v>
      </c>
      <c r="D97" s="4">
        <v>0</v>
      </c>
      <c r="E97" s="4">
        <v>845</v>
      </c>
      <c r="F97" s="4">
        <v>960</v>
      </c>
      <c r="G97" s="4">
        <v>1075</v>
      </c>
      <c r="H97" s="4">
        <v>1235</v>
      </c>
      <c r="I97" s="4">
        <v>1437</v>
      </c>
      <c r="J97" s="4">
        <v>1600</v>
      </c>
    </row>
    <row r="98" spans="1:10" x14ac:dyDescent="0.6">
      <c r="A98" s="3" t="s">
        <v>53</v>
      </c>
      <c r="B98" s="4">
        <v>0</v>
      </c>
      <c r="C98" s="4">
        <v>0</v>
      </c>
      <c r="D98" s="4">
        <v>0</v>
      </c>
      <c r="E98" s="4">
        <v>95</v>
      </c>
      <c r="F98" s="4">
        <v>90</v>
      </c>
      <c r="G98" s="4">
        <v>105</v>
      </c>
      <c r="H98" s="4">
        <v>120</v>
      </c>
      <c r="I98" s="4">
        <v>120</v>
      </c>
      <c r="J98" s="4">
        <v>120</v>
      </c>
    </row>
    <row r="99" spans="1:10" x14ac:dyDescent="0.6">
      <c r="A99" s="3" t="s">
        <v>54</v>
      </c>
      <c r="B99" s="4">
        <v>0</v>
      </c>
      <c r="C99" s="4">
        <v>0</v>
      </c>
      <c r="D99" s="4">
        <v>0</v>
      </c>
      <c r="E99" s="2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</row>
    <row r="100" spans="1:10" x14ac:dyDescent="0.6">
      <c r="A100" s="3" t="s">
        <v>55</v>
      </c>
      <c r="B100" s="4">
        <v>0</v>
      </c>
      <c r="C100" s="4">
        <v>0</v>
      </c>
      <c r="D100" s="4">
        <v>0</v>
      </c>
      <c r="E100" s="4" t="s">
        <v>81</v>
      </c>
      <c r="F100" s="4" t="s">
        <v>81</v>
      </c>
      <c r="G100" s="4" t="s">
        <v>81</v>
      </c>
      <c r="H100" s="4" t="s">
        <v>81</v>
      </c>
      <c r="I100" s="4" t="s">
        <v>81</v>
      </c>
      <c r="J100" s="4" t="s">
        <v>81</v>
      </c>
    </row>
    <row r="101" spans="1:10" x14ac:dyDescent="0.6">
      <c r="A101" s="3" t="s">
        <v>56</v>
      </c>
      <c r="B101" s="4">
        <v>0</v>
      </c>
      <c r="C101" s="4">
        <v>0</v>
      </c>
      <c r="D101" s="4">
        <v>0</v>
      </c>
      <c r="E101" s="4">
        <v>10</v>
      </c>
      <c r="F101" s="4">
        <v>10</v>
      </c>
      <c r="G101" s="4">
        <v>10</v>
      </c>
      <c r="H101" s="4">
        <v>10</v>
      </c>
      <c r="I101" s="4">
        <v>10</v>
      </c>
      <c r="J101" s="4">
        <v>10</v>
      </c>
    </row>
    <row r="102" spans="1:10" x14ac:dyDescent="0.6">
      <c r="A102" s="3" t="s">
        <v>57</v>
      </c>
      <c r="B102" s="4">
        <v>0</v>
      </c>
      <c r="C102" s="4">
        <v>0</v>
      </c>
      <c r="D102" s="4">
        <v>0</v>
      </c>
      <c r="E102" s="4">
        <v>20</v>
      </c>
      <c r="F102" s="4">
        <v>20</v>
      </c>
      <c r="G102" s="4">
        <v>20</v>
      </c>
      <c r="H102" s="4">
        <v>10</v>
      </c>
      <c r="I102" s="4">
        <v>20</v>
      </c>
      <c r="J102" s="4">
        <v>10</v>
      </c>
    </row>
    <row r="103" spans="1:10" x14ac:dyDescent="0.6">
      <c r="A103" s="3" t="s">
        <v>58</v>
      </c>
      <c r="B103" s="4">
        <v>360</v>
      </c>
      <c r="C103" s="4">
        <v>340</v>
      </c>
      <c r="D103" s="4">
        <v>335</v>
      </c>
      <c r="E103" s="4">
        <v>355</v>
      </c>
      <c r="F103" s="4">
        <v>400</v>
      </c>
      <c r="G103" s="4">
        <v>475</v>
      </c>
      <c r="H103" s="4">
        <v>490</v>
      </c>
      <c r="I103" s="4">
        <v>485</v>
      </c>
      <c r="J103" s="4">
        <v>575</v>
      </c>
    </row>
    <row r="104" spans="1:10" x14ac:dyDescent="0.6">
      <c r="A104" s="3" t="s">
        <v>59</v>
      </c>
      <c r="B104" s="4">
        <v>360</v>
      </c>
      <c r="C104" s="4">
        <v>340</v>
      </c>
      <c r="D104" s="4">
        <v>335</v>
      </c>
      <c r="E104" s="4">
        <v>355</v>
      </c>
      <c r="F104" s="4">
        <v>320</v>
      </c>
      <c r="G104" s="4">
        <v>440</v>
      </c>
      <c r="H104" s="4">
        <v>490</v>
      </c>
      <c r="I104" s="4">
        <v>485</v>
      </c>
      <c r="J104" s="4">
        <v>575</v>
      </c>
    </row>
    <row r="105" spans="1:10" x14ac:dyDescent="0.6">
      <c r="A105" s="3" t="s">
        <v>96</v>
      </c>
      <c r="B105" s="4">
        <v>0</v>
      </c>
      <c r="C105" s="4">
        <v>340</v>
      </c>
      <c r="D105" s="4">
        <v>0</v>
      </c>
      <c r="E105" s="4">
        <v>0</v>
      </c>
      <c r="F105" s="4">
        <v>320</v>
      </c>
      <c r="G105" s="4">
        <v>440</v>
      </c>
      <c r="H105" s="4">
        <v>490</v>
      </c>
      <c r="I105" s="4">
        <v>485</v>
      </c>
      <c r="J105" s="4">
        <v>575</v>
      </c>
    </row>
    <row r="106" spans="1:10" x14ac:dyDescent="0.6">
      <c r="A106" s="3" t="s">
        <v>97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490</v>
      </c>
      <c r="I106" s="4">
        <v>485</v>
      </c>
      <c r="J106" s="4">
        <v>575</v>
      </c>
    </row>
    <row r="107" spans="1:10" x14ac:dyDescent="0.6">
      <c r="A107" s="3" t="s">
        <v>98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775</v>
      </c>
      <c r="I107" s="4">
        <v>485</v>
      </c>
      <c r="J107" s="4">
        <v>775</v>
      </c>
    </row>
    <row r="108" spans="1:10" x14ac:dyDescent="0.6">
      <c r="A108" s="3" t="s">
        <v>60</v>
      </c>
      <c r="B108" s="4">
        <v>300</v>
      </c>
      <c r="C108" s="4">
        <v>175</v>
      </c>
      <c r="D108" s="4">
        <v>300</v>
      </c>
      <c r="E108" s="4">
        <v>300</v>
      </c>
      <c r="F108" s="4">
        <v>280</v>
      </c>
      <c r="G108" s="4">
        <v>350</v>
      </c>
      <c r="H108" s="4">
        <v>300</v>
      </c>
      <c r="I108" s="4">
        <v>300</v>
      </c>
      <c r="J108" s="4">
        <v>300</v>
      </c>
    </row>
    <row r="109" spans="1:10" x14ac:dyDescent="0.6">
      <c r="A109" s="4" t="s">
        <v>61</v>
      </c>
      <c r="B109" s="4">
        <v>976</v>
      </c>
      <c r="C109" s="4">
        <v>175</v>
      </c>
      <c r="D109" s="4">
        <v>966</v>
      </c>
      <c r="E109" s="4">
        <v>968</v>
      </c>
      <c r="F109" s="4">
        <v>280</v>
      </c>
      <c r="G109" s="4">
        <v>350</v>
      </c>
      <c r="H109" s="4">
        <v>300</v>
      </c>
      <c r="I109" s="4">
        <v>300</v>
      </c>
      <c r="J109" s="4">
        <v>300</v>
      </c>
    </row>
    <row r="110" spans="1:10" x14ac:dyDescent="0.6">
      <c r="A110" s="4" t="s">
        <v>62</v>
      </c>
      <c r="B110" s="4">
        <v>0</v>
      </c>
      <c r="C110" s="4">
        <v>968</v>
      </c>
      <c r="D110" s="4">
        <v>0</v>
      </c>
      <c r="E110" s="4">
        <v>0</v>
      </c>
      <c r="F110" s="4">
        <v>1168</v>
      </c>
      <c r="G110" s="4">
        <v>1042</v>
      </c>
      <c r="H110" s="4">
        <v>300</v>
      </c>
      <c r="I110" s="4">
        <v>300</v>
      </c>
      <c r="J110" s="4">
        <v>300</v>
      </c>
    </row>
    <row r="111" spans="1:10" x14ac:dyDescent="0.6">
      <c r="A111" s="4" t="s">
        <v>93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60</v>
      </c>
      <c r="I111" s="4">
        <v>300</v>
      </c>
      <c r="J111" s="4">
        <v>60</v>
      </c>
    </row>
    <row r="112" spans="1:10" x14ac:dyDescent="0.6">
      <c r="A112" s="4" t="s">
        <v>94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906</v>
      </c>
      <c r="I112" s="4">
        <v>962</v>
      </c>
      <c r="J112" s="4">
        <v>1107</v>
      </c>
    </row>
    <row r="113" spans="1:10" x14ac:dyDescent="0.6">
      <c r="A113" s="4" t="s">
        <v>63</v>
      </c>
      <c r="B113" s="4">
        <v>2</v>
      </c>
      <c r="C113" s="4">
        <v>2</v>
      </c>
      <c r="D113" s="4">
        <v>2</v>
      </c>
      <c r="E113" s="4">
        <v>2</v>
      </c>
      <c r="F113" s="4">
        <v>3</v>
      </c>
      <c r="G113" s="4">
        <v>3</v>
      </c>
      <c r="H113" s="4">
        <v>5</v>
      </c>
      <c r="I113" s="4">
        <v>5</v>
      </c>
      <c r="J113" s="4">
        <v>5</v>
      </c>
    </row>
    <row r="114" spans="1:10" x14ac:dyDescent="0.6">
      <c r="A114" s="4" t="s">
        <v>64</v>
      </c>
      <c r="B114" s="4" t="s">
        <v>81</v>
      </c>
      <c r="C114" s="4" t="s">
        <v>81</v>
      </c>
      <c r="D114" s="4" t="s">
        <v>81</v>
      </c>
      <c r="E114" s="4" t="s">
        <v>81</v>
      </c>
      <c r="F114" s="4" t="s">
        <v>81</v>
      </c>
      <c r="G114" s="4" t="s">
        <v>81</v>
      </c>
      <c r="H114" s="4" t="s">
        <v>81</v>
      </c>
      <c r="I114" s="4" t="s">
        <v>81</v>
      </c>
      <c r="J114" s="4" t="s">
        <v>81</v>
      </c>
    </row>
    <row r="115" spans="1:10" x14ac:dyDescent="0.6">
      <c r="A115" s="4" t="s">
        <v>65</v>
      </c>
      <c r="B115" s="4">
        <v>10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10</v>
      </c>
    </row>
    <row r="116" spans="1:10" x14ac:dyDescent="0.6">
      <c r="A116" s="4" t="s">
        <v>66</v>
      </c>
      <c r="B116" s="4">
        <v>17</v>
      </c>
      <c r="C116" s="4">
        <v>20</v>
      </c>
      <c r="D116" s="4">
        <v>20</v>
      </c>
      <c r="E116" s="4">
        <v>20</v>
      </c>
      <c r="F116" s="4">
        <v>20</v>
      </c>
      <c r="G116" s="4">
        <v>20</v>
      </c>
      <c r="H116" s="4">
        <v>10</v>
      </c>
      <c r="I116" s="4">
        <v>20</v>
      </c>
      <c r="J116" s="4">
        <v>10</v>
      </c>
    </row>
    <row r="117" spans="1:10" x14ac:dyDescent="0.6">
      <c r="A117" s="4" t="s">
        <v>69</v>
      </c>
      <c r="B117" s="4">
        <v>960</v>
      </c>
      <c r="C117" s="4">
        <v>900</v>
      </c>
      <c r="D117" s="4">
        <v>950</v>
      </c>
      <c r="E117" s="4">
        <v>1058</v>
      </c>
      <c r="F117" s="4">
        <v>1195</v>
      </c>
      <c r="G117" s="4">
        <v>1250</v>
      </c>
      <c r="H117" s="4">
        <v>1260</v>
      </c>
      <c r="I117" s="4">
        <v>1465</v>
      </c>
      <c r="J117" s="4">
        <v>1560</v>
      </c>
    </row>
    <row r="118" spans="1:10" x14ac:dyDescent="0.6">
      <c r="A118" s="4" t="s">
        <v>70</v>
      </c>
      <c r="B118" s="4">
        <v>120</v>
      </c>
      <c r="C118" s="4">
        <v>120</v>
      </c>
      <c r="D118" s="4">
        <v>120</v>
      </c>
      <c r="E118" s="4">
        <v>120</v>
      </c>
      <c r="F118" s="4">
        <v>120</v>
      </c>
      <c r="G118" s="4">
        <v>120</v>
      </c>
      <c r="H118" s="4">
        <v>120</v>
      </c>
      <c r="I118" s="4">
        <v>120</v>
      </c>
      <c r="J118" s="4">
        <v>120</v>
      </c>
    </row>
    <row r="119" spans="1:10" x14ac:dyDescent="0.6">
      <c r="A119" s="4" t="s">
        <v>71</v>
      </c>
      <c r="B119" s="4">
        <v>55</v>
      </c>
      <c r="C119" s="4">
        <v>55</v>
      </c>
      <c r="D119" s="4">
        <v>55</v>
      </c>
      <c r="E119" s="4">
        <v>55</v>
      </c>
      <c r="F119" s="4">
        <v>55</v>
      </c>
      <c r="G119" s="4">
        <v>55</v>
      </c>
      <c r="H119" s="4">
        <v>55</v>
      </c>
      <c r="I119" s="4">
        <v>55</v>
      </c>
      <c r="J119" s="4">
        <v>55</v>
      </c>
    </row>
    <row r="120" spans="1:10" x14ac:dyDescent="0.6">
      <c r="A120" s="4" t="s">
        <v>72</v>
      </c>
      <c r="B120" s="2">
        <v>581</v>
      </c>
      <c r="C120" s="4">
        <v>541</v>
      </c>
      <c r="D120" s="4">
        <v>610</v>
      </c>
      <c r="E120" s="4">
        <v>705</v>
      </c>
      <c r="F120" s="4">
        <v>775</v>
      </c>
      <c r="G120" s="4">
        <v>895</v>
      </c>
      <c r="H120" s="4">
        <v>1140</v>
      </c>
      <c r="I120" s="4">
        <v>1204</v>
      </c>
      <c r="J120" s="4">
        <v>1160</v>
      </c>
    </row>
    <row r="121" spans="1:10" x14ac:dyDescent="0.6">
      <c r="A121" s="4" t="s">
        <v>789</v>
      </c>
      <c r="B121" s="2">
        <v>165</v>
      </c>
      <c r="C121" s="4">
        <v>230</v>
      </c>
      <c r="D121" s="4">
        <v>205</v>
      </c>
      <c r="E121" s="4">
        <v>175</v>
      </c>
      <c r="F121" s="4">
        <v>175</v>
      </c>
      <c r="G121" s="4">
        <v>175</v>
      </c>
      <c r="H121" s="4">
        <v>175</v>
      </c>
      <c r="I121" s="4">
        <v>175</v>
      </c>
      <c r="J121" s="4">
        <v>175</v>
      </c>
    </row>
    <row r="122" spans="1:10" x14ac:dyDescent="0.6">
      <c r="A122" s="4" t="s">
        <v>73</v>
      </c>
      <c r="B122" s="4">
        <v>4</v>
      </c>
      <c r="C122" s="4">
        <v>4</v>
      </c>
      <c r="D122" s="4">
        <v>4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4</v>
      </c>
    </row>
    <row r="123" spans="1:10" x14ac:dyDescent="0.6">
      <c r="A123" s="4" t="s">
        <v>74</v>
      </c>
      <c r="B123" s="4" t="s">
        <v>80</v>
      </c>
      <c r="C123" s="4" t="s">
        <v>80</v>
      </c>
      <c r="D123" s="4" t="s">
        <v>80</v>
      </c>
      <c r="E123" s="4" t="s">
        <v>80</v>
      </c>
      <c r="F123" s="4" t="s">
        <v>80</v>
      </c>
      <c r="G123" s="4" t="s">
        <v>80</v>
      </c>
      <c r="H123" s="4" t="s">
        <v>80</v>
      </c>
      <c r="I123" s="4" t="s">
        <v>80</v>
      </c>
      <c r="J123" s="4" t="s">
        <v>80</v>
      </c>
    </row>
    <row r="124" spans="1:10" x14ac:dyDescent="0.6">
      <c r="A124" s="4" t="s">
        <v>75</v>
      </c>
      <c r="B124" s="4">
        <v>16</v>
      </c>
      <c r="C124" s="4">
        <v>16</v>
      </c>
      <c r="D124" s="4">
        <v>16</v>
      </c>
      <c r="E124" s="4">
        <v>16</v>
      </c>
      <c r="F124" s="4">
        <v>16</v>
      </c>
      <c r="G124" s="4">
        <v>16</v>
      </c>
      <c r="H124" s="4">
        <v>16</v>
      </c>
      <c r="I124" s="4">
        <v>16</v>
      </c>
      <c r="J124" s="4">
        <v>16</v>
      </c>
    </row>
    <row r="125" spans="1:10" x14ac:dyDescent="0.6">
      <c r="A125" s="4" t="s">
        <v>76</v>
      </c>
      <c r="B125" s="4">
        <v>523</v>
      </c>
      <c r="C125" s="4">
        <v>560</v>
      </c>
      <c r="D125" s="4">
        <v>607</v>
      </c>
      <c r="E125" s="4">
        <v>663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6">
      <c r="A126" s="4" t="s">
        <v>77</v>
      </c>
      <c r="B126" s="4">
        <v>250</v>
      </c>
      <c r="C126" s="4">
        <v>290</v>
      </c>
      <c r="D126" s="4">
        <v>305</v>
      </c>
      <c r="E126" s="4">
        <v>330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6">
      <c r="A127" s="4" t="s">
        <v>78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6">
      <c r="A128" s="4" t="s">
        <v>79</v>
      </c>
      <c r="B128" s="4">
        <v>110</v>
      </c>
      <c r="C128" s="4">
        <v>110</v>
      </c>
      <c r="D128" s="4">
        <v>110</v>
      </c>
      <c r="E128" s="4">
        <v>110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6">
      <c r="A129" s="3" t="s">
        <v>41</v>
      </c>
      <c r="B129" s="4">
        <v>60</v>
      </c>
      <c r="C129" s="4">
        <v>80</v>
      </c>
      <c r="D129" s="4">
        <v>85</v>
      </c>
      <c r="E129" s="4">
        <v>90</v>
      </c>
      <c r="F129" s="4">
        <v>100</v>
      </c>
      <c r="G129" s="4">
        <v>120</v>
      </c>
      <c r="H129" s="4">
        <v>120</v>
      </c>
      <c r="I129" s="4">
        <v>130</v>
      </c>
      <c r="J129" s="4">
        <v>140</v>
      </c>
    </row>
    <row r="130" spans="1:10" x14ac:dyDescent="0.6">
      <c r="A130" s="4" t="s">
        <v>42</v>
      </c>
      <c r="B130" s="4">
        <v>50</v>
      </c>
      <c r="C130" s="4">
        <v>60</v>
      </c>
      <c r="D130" s="4">
        <v>60</v>
      </c>
      <c r="E130" s="4">
        <v>80</v>
      </c>
      <c r="F130" s="4">
        <v>75</v>
      </c>
      <c r="G130" s="4">
        <v>80</v>
      </c>
      <c r="H130" s="4">
        <v>85</v>
      </c>
      <c r="I130" s="4">
        <v>85</v>
      </c>
      <c r="J130" s="4">
        <v>85</v>
      </c>
    </row>
    <row r="131" spans="1:10" x14ac:dyDescent="0.6">
      <c r="A131" s="4" t="s">
        <v>43</v>
      </c>
      <c r="B131" s="4">
        <v>1</v>
      </c>
      <c r="C131" s="4">
        <v>4</v>
      </c>
      <c r="D131" s="4">
        <v>4</v>
      </c>
      <c r="E131" s="4">
        <v>4</v>
      </c>
      <c r="F131" s="4">
        <v>4</v>
      </c>
      <c r="G131" s="4">
        <v>4</v>
      </c>
      <c r="H131" s="4">
        <v>4</v>
      </c>
      <c r="I131" s="4">
        <v>4</v>
      </c>
      <c r="J131" s="4">
        <v>4</v>
      </c>
    </row>
    <row r="132" spans="1:10" x14ac:dyDescent="0.6">
      <c r="A132" s="4" t="s">
        <v>44</v>
      </c>
      <c r="B132" s="4">
        <v>40</v>
      </c>
      <c r="C132" s="4">
        <v>50</v>
      </c>
      <c r="D132" s="4">
        <v>50</v>
      </c>
      <c r="E132" s="4">
        <v>50</v>
      </c>
      <c r="F132" s="4">
        <v>50</v>
      </c>
      <c r="G132" s="4">
        <v>60</v>
      </c>
      <c r="H132" s="4">
        <v>75</v>
      </c>
      <c r="I132" s="4">
        <v>75</v>
      </c>
      <c r="J132" s="4">
        <v>75</v>
      </c>
    </row>
    <row r="133" spans="1:10" x14ac:dyDescent="0.6">
      <c r="A133" s="3" t="s">
        <v>50</v>
      </c>
      <c r="B133" s="4">
        <v>50</v>
      </c>
      <c r="C133" s="4">
        <v>60</v>
      </c>
      <c r="D133" s="4">
        <v>60</v>
      </c>
      <c r="E133" s="4">
        <v>80</v>
      </c>
      <c r="F133" s="4">
        <v>75</v>
      </c>
      <c r="G133" s="4">
        <v>80</v>
      </c>
      <c r="H133" s="4">
        <v>85</v>
      </c>
      <c r="I133" s="4">
        <v>85</v>
      </c>
      <c r="J133" s="4">
        <v>85</v>
      </c>
    </row>
    <row r="134" spans="1:10" x14ac:dyDescent="0.6">
      <c r="A134" s="3" t="s">
        <v>51</v>
      </c>
      <c r="B134" s="4">
        <v>81</v>
      </c>
      <c r="C134" s="4">
        <v>81</v>
      </c>
      <c r="D134" s="4">
        <v>81</v>
      </c>
      <c r="E134" s="4">
        <v>80</v>
      </c>
      <c r="F134" s="4">
        <v>110</v>
      </c>
      <c r="G134" s="4">
        <v>120</v>
      </c>
      <c r="H134" s="4">
        <v>120</v>
      </c>
      <c r="I134" s="4">
        <v>131</v>
      </c>
      <c r="J134" s="4">
        <v>130</v>
      </c>
    </row>
    <row r="135" spans="1:10" x14ac:dyDescent="0.6">
      <c r="A135" s="4" t="s">
        <v>92</v>
      </c>
      <c r="B135" s="4">
        <v>100</v>
      </c>
      <c r="C135" s="4">
        <v>100</v>
      </c>
      <c r="D135" s="4">
        <v>100</v>
      </c>
      <c r="E135" s="4">
        <v>100</v>
      </c>
      <c r="F135" s="4">
        <v>125</v>
      </c>
      <c r="G135" s="4">
        <v>125</v>
      </c>
      <c r="H135" s="4">
        <v>125</v>
      </c>
      <c r="I135" s="4">
        <v>125</v>
      </c>
      <c r="J135" s="4">
        <v>125</v>
      </c>
    </row>
    <row r="136" spans="1:10" x14ac:dyDescent="0.6">
      <c r="A136" s="4" t="s">
        <v>91</v>
      </c>
      <c r="B136" s="16">
        <v>100</v>
      </c>
      <c r="C136" s="16">
        <v>100</v>
      </c>
      <c r="D136" s="16">
        <v>100</v>
      </c>
      <c r="E136" s="16">
        <v>100</v>
      </c>
      <c r="F136" s="16">
        <v>125</v>
      </c>
      <c r="G136" s="16">
        <v>125</v>
      </c>
      <c r="H136" s="4">
        <v>160</v>
      </c>
      <c r="I136" s="4">
        <v>160</v>
      </c>
      <c r="J136" s="4">
        <v>160</v>
      </c>
    </row>
    <row r="137" spans="1:10" x14ac:dyDescent="0.6">
      <c r="A137" s="4" t="s">
        <v>67</v>
      </c>
      <c r="B137" s="4">
        <v>61</v>
      </c>
      <c r="C137" s="4">
        <v>61</v>
      </c>
      <c r="D137" s="4">
        <v>60</v>
      </c>
      <c r="E137" s="4">
        <v>90</v>
      </c>
      <c r="F137" s="4">
        <v>140</v>
      </c>
      <c r="G137" s="4">
        <v>120</v>
      </c>
      <c r="H137" s="4">
        <v>125</v>
      </c>
      <c r="I137" s="4">
        <v>130</v>
      </c>
      <c r="J137" s="4">
        <v>140</v>
      </c>
    </row>
    <row r="138" spans="1:10" x14ac:dyDescent="0.6">
      <c r="A138" s="4" t="s">
        <v>68</v>
      </c>
      <c r="B138" s="4">
        <v>938</v>
      </c>
      <c r="C138" s="4">
        <v>1005</v>
      </c>
      <c r="D138" s="4">
        <v>1090</v>
      </c>
      <c r="E138" s="4">
        <v>1135</v>
      </c>
      <c r="F138" s="4">
        <v>1230</v>
      </c>
      <c r="G138" s="4">
        <v>1440</v>
      </c>
      <c r="H138" s="4">
        <v>1730</v>
      </c>
      <c r="I138" s="4">
        <v>1883</v>
      </c>
      <c r="J138" s="4">
        <v>2160</v>
      </c>
    </row>
    <row r="139" spans="1:10" x14ac:dyDescent="0.6">
      <c r="A139" s="4" t="s">
        <v>790</v>
      </c>
      <c r="B139" s="4">
        <v>3</v>
      </c>
      <c r="C139" s="4">
        <v>3</v>
      </c>
      <c r="D139" s="4">
        <v>3</v>
      </c>
      <c r="E139" s="4">
        <v>3</v>
      </c>
      <c r="F139" s="4">
        <v>3</v>
      </c>
      <c r="G139" s="4">
        <v>3</v>
      </c>
      <c r="H139" s="4">
        <v>3</v>
      </c>
      <c r="I139" s="4">
        <v>3</v>
      </c>
      <c r="J139" s="4">
        <v>3</v>
      </c>
    </row>
    <row r="140" spans="1:10" s="34" customFormat="1" x14ac:dyDescent="0.6">
      <c r="A140" s="4" t="s">
        <v>791</v>
      </c>
      <c r="B140" s="2">
        <v>5</v>
      </c>
      <c r="C140" s="2">
        <v>35</v>
      </c>
      <c r="D140" s="2">
        <v>40</v>
      </c>
      <c r="E140" s="2">
        <v>35</v>
      </c>
      <c r="F140" s="2">
        <v>85</v>
      </c>
      <c r="G140" s="2">
        <v>100</v>
      </c>
      <c r="H140" s="2">
        <v>90</v>
      </c>
      <c r="I140" s="2">
        <v>140</v>
      </c>
      <c r="J140" s="2">
        <v>100</v>
      </c>
    </row>
  </sheetData>
  <protectedRanges>
    <protectedRange sqref="A5 B1:J5" name="範圍1_2_2_1"/>
    <protectedRange sqref="A60" name="範圍1_2"/>
  </protectedRange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84CE-FD7E-417F-9A8A-9931C7F8418C}">
  <dimension ref="A1:J320"/>
  <sheetViews>
    <sheetView zoomScale="85" zoomScaleNormal="85" workbookViewId="0">
      <pane ySplit="1" topLeftCell="A226" activePane="bottomLeft" state="frozen"/>
      <selection pane="bottomLeft" activeCell="J240" sqref="J240"/>
    </sheetView>
  </sheetViews>
  <sheetFormatPr defaultRowHeight="16.5" x14ac:dyDescent="0.6"/>
  <cols>
    <col min="1" max="10" width="8.83984375" style="35"/>
  </cols>
  <sheetData>
    <row r="1" spans="1:10" x14ac:dyDescent="0.6">
      <c r="A1" s="12" t="s">
        <v>792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638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639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640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652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653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654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655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656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657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658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642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641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659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660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661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662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663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664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665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666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667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668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669</v>
      </c>
      <c r="B24" s="4">
        <v>45</v>
      </c>
      <c r="C24" s="4">
        <v>40</v>
      </c>
      <c r="D24" s="4">
        <v>40</v>
      </c>
      <c r="E24" s="4">
        <v>35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670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671</v>
      </c>
      <c r="B26" s="4">
        <v>45</v>
      </c>
      <c r="C26" s="4">
        <v>45</v>
      </c>
      <c r="D26" s="4">
        <v>45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672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673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674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675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676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699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678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679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681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682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683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684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685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686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687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688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689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690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691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692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693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694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695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696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697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787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788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698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2" t="s">
        <v>794</v>
      </c>
      <c r="B57" s="2">
        <v>0</v>
      </c>
      <c r="C57" s="2">
        <v>0</v>
      </c>
      <c r="D57" s="2">
        <v>0</v>
      </c>
      <c r="E57" s="2">
        <v>0</v>
      </c>
      <c r="F57" s="2">
        <v>508</v>
      </c>
      <c r="G57" s="2">
        <v>505.5</v>
      </c>
      <c r="H57" s="2">
        <v>721</v>
      </c>
      <c r="I57" s="2">
        <v>758</v>
      </c>
      <c r="J57" s="2">
        <v>866</v>
      </c>
    </row>
    <row r="58" spans="1:10" x14ac:dyDescent="0.6">
      <c r="A58" s="2" t="s">
        <v>795</v>
      </c>
      <c r="B58" s="2">
        <v>0</v>
      </c>
      <c r="C58" s="2">
        <v>0</v>
      </c>
      <c r="D58" s="2">
        <v>0</v>
      </c>
      <c r="E58" s="2">
        <v>0</v>
      </c>
      <c r="F58" s="2">
        <v>70</v>
      </c>
      <c r="G58" s="2">
        <v>70</v>
      </c>
      <c r="H58" s="2">
        <v>70</v>
      </c>
      <c r="I58" s="2">
        <v>70</v>
      </c>
      <c r="J58" s="2">
        <v>70</v>
      </c>
    </row>
    <row r="59" spans="1:10" x14ac:dyDescent="0.6">
      <c r="A59" s="2" t="s">
        <v>796</v>
      </c>
      <c r="B59" s="2">
        <v>0</v>
      </c>
      <c r="C59" s="2">
        <v>0</v>
      </c>
      <c r="D59" s="2">
        <v>0</v>
      </c>
      <c r="E59" s="2">
        <v>0</v>
      </c>
      <c r="F59" s="2">
        <v>840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6">
      <c r="A60" s="2" t="s">
        <v>797</v>
      </c>
      <c r="B60" s="2">
        <v>0</v>
      </c>
      <c r="C60" s="2">
        <v>0</v>
      </c>
      <c r="D60" s="2">
        <v>0</v>
      </c>
      <c r="E60" s="2">
        <v>0</v>
      </c>
      <c r="F60" s="2">
        <v>120</v>
      </c>
      <c r="G60" s="2">
        <v>169</v>
      </c>
      <c r="H60" s="2">
        <v>169</v>
      </c>
      <c r="I60" s="2">
        <v>267</v>
      </c>
      <c r="J60" s="2">
        <v>331</v>
      </c>
    </row>
    <row r="61" spans="1:10" x14ac:dyDescent="0.6">
      <c r="A61" s="2" t="s">
        <v>798</v>
      </c>
      <c r="B61" s="2">
        <v>0</v>
      </c>
      <c r="C61" s="2">
        <v>0</v>
      </c>
      <c r="D61" s="2">
        <v>0</v>
      </c>
      <c r="E61" s="2">
        <v>0</v>
      </c>
      <c r="F61" s="2">
        <v>30</v>
      </c>
      <c r="G61" s="2">
        <v>30</v>
      </c>
      <c r="H61" s="2">
        <v>30</v>
      </c>
      <c r="I61" s="2">
        <v>30</v>
      </c>
      <c r="J61" s="2">
        <v>30</v>
      </c>
    </row>
    <row r="62" spans="1:10" x14ac:dyDescent="0.6">
      <c r="A62" s="2" t="s">
        <v>799</v>
      </c>
      <c r="B62" s="2">
        <v>0</v>
      </c>
      <c r="C62" s="2">
        <v>0</v>
      </c>
      <c r="D62" s="2">
        <v>0</v>
      </c>
      <c r="E62" s="2">
        <v>0</v>
      </c>
      <c r="F62" s="2">
        <v>120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6">
      <c r="A63" s="2" t="s">
        <v>800</v>
      </c>
      <c r="B63" s="2">
        <v>0</v>
      </c>
      <c r="C63" s="2">
        <v>0</v>
      </c>
      <c r="D63" s="2">
        <v>0</v>
      </c>
      <c r="E63" s="2">
        <v>0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</row>
    <row r="64" spans="1:10" x14ac:dyDescent="0.6">
      <c r="A64" s="2" t="s">
        <v>801</v>
      </c>
      <c r="B64" s="2">
        <v>0</v>
      </c>
      <c r="C64" s="2">
        <v>0</v>
      </c>
      <c r="D64" s="2">
        <v>0</v>
      </c>
      <c r="E64" s="2">
        <v>0</v>
      </c>
      <c r="F64" s="2" t="s">
        <v>802</v>
      </c>
      <c r="G64" s="2" t="s">
        <v>802</v>
      </c>
      <c r="H64" s="2" t="s">
        <v>802</v>
      </c>
      <c r="I64" s="2" t="s">
        <v>802</v>
      </c>
      <c r="J64" s="2" t="s">
        <v>802</v>
      </c>
    </row>
    <row r="65" spans="1:10" x14ac:dyDescent="0.6">
      <c r="A65" s="2" t="s">
        <v>803</v>
      </c>
      <c r="B65" s="2">
        <v>0</v>
      </c>
      <c r="C65" s="2">
        <v>0</v>
      </c>
      <c r="D65" s="2">
        <v>0</v>
      </c>
      <c r="E65" s="2">
        <v>0</v>
      </c>
      <c r="F65" s="2">
        <v>10</v>
      </c>
      <c r="G65" s="2">
        <v>10</v>
      </c>
      <c r="H65" s="2">
        <v>10</v>
      </c>
      <c r="I65" s="2">
        <v>10</v>
      </c>
      <c r="J65" s="2">
        <v>10</v>
      </c>
    </row>
    <row r="66" spans="1:10" x14ac:dyDescent="0.6">
      <c r="A66" s="2" t="s">
        <v>804</v>
      </c>
      <c r="B66" s="2">
        <v>0</v>
      </c>
      <c r="C66" s="2">
        <v>0</v>
      </c>
      <c r="D66" s="2">
        <v>0</v>
      </c>
      <c r="E66" s="2">
        <v>0</v>
      </c>
      <c r="F66" s="2">
        <v>4</v>
      </c>
      <c r="G66" s="2">
        <v>4</v>
      </c>
      <c r="H66" s="2">
        <v>4</v>
      </c>
      <c r="I66" s="2">
        <v>0</v>
      </c>
      <c r="J66" s="2">
        <v>0</v>
      </c>
    </row>
    <row r="67" spans="1:10" x14ac:dyDescent="0.6">
      <c r="A67" s="2" t="s">
        <v>805</v>
      </c>
      <c r="B67" s="2">
        <v>0</v>
      </c>
      <c r="C67" s="2">
        <v>0</v>
      </c>
      <c r="D67" s="2">
        <v>0</v>
      </c>
      <c r="E67" s="2">
        <v>0</v>
      </c>
      <c r="F67" s="2" t="s">
        <v>636</v>
      </c>
      <c r="G67" s="2" t="s">
        <v>636</v>
      </c>
      <c r="H67" s="2" t="s">
        <v>636</v>
      </c>
      <c r="I67" s="2">
        <v>0</v>
      </c>
      <c r="J67" s="2">
        <v>0</v>
      </c>
    </row>
    <row r="68" spans="1:10" x14ac:dyDescent="0.6">
      <c r="A68" s="2" t="s">
        <v>806</v>
      </c>
      <c r="B68" s="2">
        <v>0</v>
      </c>
      <c r="C68" s="2">
        <v>0</v>
      </c>
      <c r="D68" s="2">
        <v>0</v>
      </c>
      <c r="E68" s="2">
        <v>0</v>
      </c>
      <c r="F68" s="2">
        <v>16</v>
      </c>
      <c r="G68" s="2">
        <v>16</v>
      </c>
      <c r="H68" s="2">
        <v>16</v>
      </c>
      <c r="I68" s="2">
        <v>0</v>
      </c>
      <c r="J68" s="2">
        <v>0</v>
      </c>
    </row>
    <row r="69" spans="1:10" x14ac:dyDescent="0.6">
      <c r="A69" s="2" t="s">
        <v>807</v>
      </c>
      <c r="B69" s="2">
        <v>0</v>
      </c>
      <c r="C69" s="2">
        <v>0</v>
      </c>
      <c r="D69" s="2">
        <v>0</v>
      </c>
      <c r="E69" s="2">
        <v>0</v>
      </c>
      <c r="F69" s="2">
        <v>290</v>
      </c>
      <c r="G69" s="2">
        <v>385.5</v>
      </c>
      <c r="H69" s="2">
        <v>400</v>
      </c>
      <c r="I69" s="2">
        <v>375</v>
      </c>
      <c r="J69" s="2">
        <v>466</v>
      </c>
    </row>
    <row r="70" spans="1:10" x14ac:dyDescent="0.6">
      <c r="A70" s="2" t="s">
        <v>808</v>
      </c>
      <c r="B70" s="2">
        <v>0</v>
      </c>
      <c r="C70" s="2">
        <v>0</v>
      </c>
      <c r="D70" s="2">
        <v>0</v>
      </c>
      <c r="E70" s="2">
        <v>0</v>
      </c>
      <c r="F70" s="2">
        <v>250</v>
      </c>
      <c r="G70" s="2">
        <v>150</v>
      </c>
      <c r="H70" s="2">
        <v>220</v>
      </c>
      <c r="I70" s="2">
        <v>200</v>
      </c>
      <c r="J70" s="2">
        <v>280</v>
      </c>
    </row>
    <row r="71" spans="1:10" x14ac:dyDescent="0.6">
      <c r="A71" s="2" t="s">
        <v>809</v>
      </c>
      <c r="B71" s="2">
        <v>320</v>
      </c>
      <c r="C71" s="2">
        <v>440</v>
      </c>
      <c r="D71" s="2">
        <v>440</v>
      </c>
      <c r="E71" s="2">
        <v>470</v>
      </c>
      <c r="F71" s="2">
        <v>500</v>
      </c>
      <c r="G71" s="2">
        <v>600</v>
      </c>
      <c r="H71" s="2">
        <v>700</v>
      </c>
      <c r="I71" s="2">
        <v>700</v>
      </c>
      <c r="J71" s="2">
        <v>800</v>
      </c>
    </row>
    <row r="72" spans="1:10" x14ac:dyDescent="0.6">
      <c r="A72" s="2" t="s">
        <v>810</v>
      </c>
      <c r="B72" s="2">
        <v>320</v>
      </c>
      <c r="C72" s="2">
        <v>320</v>
      </c>
      <c r="D72" s="2">
        <v>320</v>
      </c>
      <c r="E72" s="2">
        <v>460</v>
      </c>
      <c r="F72" s="2">
        <v>350</v>
      </c>
      <c r="G72" s="2">
        <v>480</v>
      </c>
      <c r="H72" s="2">
        <v>540</v>
      </c>
      <c r="I72" s="2">
        <v>540</v>
      </c>
      <c r="J72" s="2">
        <v>600</v>
      </c>
    </row>
    <row r="73" spans="1:10" x14ac:dyDescent="0.6">
      <c r="A73" s="2" t="s">
        <v>811</v>
      </c>
      <c r="B73" s="2">
        <v>20</v>
      </c>
      <c r="C73" s="2">
        <v>30</v>
      </c>
      <c r="D73" s="2">
        <v>30</v>
      </c>
      <c r="E73" s="2">
        <v>55</v>
      </c>
      <c r="F73" s="2">
        <v>290</v>
      </c>
      <c r="G73" s="2">
        <v>330</v>
      </c>
      <c r="H73" s="2">
        <v>375</v>
      </c>
      <c r="I73" s="2">
        <v>375</v>
      </c>
      <c r="J73" s="2">
        <v>375</v>
      </c>
    </row>
    <row r="74" spans="1:10" x14ac:dyDescent="0.6">
      <c r="A74" s="2" t="s">
        <v>812</v>
      </c>
      <c r="B74" s="2">
        <v>20</v>
      </c>
      <c r="C74" s="2">
        <v>30</v>
      </c>
      <c r="D74" s="2">
        <v>30</v>
      </c>
      <c r="E74" s="2">
        <v>40</v>
      </c>
      <c r="F74" s="2">
        <v>290</v>
      </c>
      <c r="G74" s="2">
        <v>330</v>
      </c>
      <c r="H74" s="2">
        <v>375</v>
      </c>
      <c r="I74" s="2">
        <v>375</v>
      </c>
      <c r="J74" s="2">
        <v>375</v>
      </c>
    </row>
    <row r="75" spans="1:10" x14ac:dyDescent="0.6">
      <c r="A75" s="2" t="s">
        <v>813</v>
      </c>
      <c r="B75" s="2">
        <v>2</v>
      </c>
      <c r="C75" s="2">
        <v>2</v>
      </c>
      <c r="D75" s="2">
        <v>2</v>
      </c>
      <c r="E75" s="2">
        <v>2</v>
      </c>
      <c r="F75" s="2">
        <v>4</v>
      </c>
      <c r="G75" s="2">
        <v>4</v>
      </c>
      <c r="H75" s="2">
        <v>4</v>
      </c>
      <c r="I75" s="2">
        <v>2</v>
      </c>
      <c r="J75" s="2">
        <v>2</v>
      </c>
    </row>
    <row r="76" spans="1:10" x14ac:dyDescent="0.6">
      <c r="A76" s="2" t="s">
        <v>814</v>
      </c>
      <c r="B76" s="2" t="s">
        <v>802</v>
      </c>
      <c r="C76" s="2" t="s">
        <v>802</v>
      </c>
      <c r="D76" s="2" t="s">
        <v>802</v>
      </c>
      <c r="E76" s="2" t="s">
        <v>802</v>
      </c>
      <c r="F76" s="2" t="s">
        <v>802</v>
      </c>
      <c r="G76" s="2" t="s">
        <v>802</v>
      </c>
      <c r="H76" s="2" t="s">
        <v>802</v>
      </c>
      <c r="I76" s="2" t="s">
        <v>802</v>
      </c>
      <c r="J76" s="2" t="s">
        <v>802</v>
      </c>
    </row>
    <row r="77" spans="1:10" x14ac:dyDescent="0.6">
      <c r="A77" s="2" t="s">
        <v>815</v>
      </c>
      <c r="B77" s="2">
        <v>10</v>
      </c>
      <c r="C77" s="2">
        <v>10</v>
      </c>
      <c r="D77" s="2">
        <v>10</v>
      </c>
      <c r="E77" s="2">
        <v>10</v>
      </c>
      <c r="F77" s="2">
        <v>10</v>
      </c>
      <c r="G77" s="2">
        <v>10</v>
      </c>
      <c r="H77" s="2">
        <v>10</v>
      </c>
      <c r="I77" s="2">
        <v>20</v>
      </c>
      <c r="J77" s="2">
        <v>10</v>
      </c>
    </row>
    <row r="78" spans="1:10" x14ac:dyDescent="0.6">
      <c r="A78" s="2" t="s">
        <v>816</v>
      </c>
      <c r="B78" s="2">
        <v>17</v>
      </c>
      <c r="C78" s="2">
        <v>20</v>
      </c>
      <c r="D78" s="2">
        <v>20</v>
      </c>
      <c r="E78" s="2">
        <v>20</v>
      </c>
      <c r="F78" s="2">
        <v>10</v>
      </c>
      <c r="G78" s="2">
        <v>10</v>
      </c>
      <c r="H78" s="2">
        <v>10</v>
      </c>
      <c r="I78" s="2">
        <v>32</v>
      </c>
      <c r="J78" s="2">
        <v>20</v>
      </c>
    </row>
    <row r="79" spans="1:10" x14ac:dyDescent="0.6">
      <c r="A79" s="2" t="s">
        <v>817</v>
      </c>
      <c r="B79" s="2">
        <v>0</v>
      </c>
      <c r="C79" s="2">
        <v>470</v>
      </c>
      <c r="D79" s="2">
        <v>0</v>
      </c>
      <c r="E79" s="2">
        <v>845</v>
      </c>
      <c r="F79" s="2">
        <v>960</v>
      </c>
      <c r="G79" s="2">
        <v>1075</v>
      </c>
      <c r="H79" s="2">
        <v>1235</v>
      </c>
      <c r="I79" s="2">
        <v>1435</v>
      </c>
      <c r="J79" s="2">
        <v>1600</v>
      </c>
    </row>
    <row r="80" spans="1:10" x14ac:dyDescent="0.6">
      <c r="A80" s="2" t="s">
        <v>818</v>
      </c>
      <c r="B80" s="2">
        <v>0</v>
      </c>
      <c r="C80" s="2">
        <v>40</v>
      </c>
      <c r="D80" s="2">
        <v>0</v>
      </c>
      <c r="E80" s="2">
        <v>95</v>
      </c>
      <c r="F80" s="2">
        <v>90</v>
      </c>
      <c r="G80" s="2">
        <v>105</v>
      </c>
      <c r="H80" s="2">
        <v>120</v>
      </c>
      <c r="I80" s="2">
        <v>120</v>
      </c>
      <c r="J80" s="2">
        <v>120</v>
      </c>
    </row>
    <row r="81" spans="1:10" x14ac:dyDescent="0.6">
      <c r="A81" s="2" t="s">
        <v>819</v>
      </c>
      <c r="B81" s="2">
        <v>0</v>
      </c>
      <c r="C81" s="2">
        <v>1</v>
      </c>
      <c r="D81" s="2">
        <v>0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 x14ac:dyDescent="0.6">
      <c r="A82" s="2" t="s">
        <v>820</v>
      </c>
      <c r="B82" s="2">
        <v>0</v>
      </c>
      <c r="C82" s="2" t="s">
        <v>802</v>
      </c>
      <c r="D82" s="2">
        <v>0</v>
      </c>
      <c r="E82" s="2" t="s">
        <v>802</v>
      </c>
      <c r="F82" s="2" t="s">
        <v>802</v>
      </c>
      <c r="G82" s="2" t="s">
        <v>802</v>
      </c>
      <c r="H82" s="2" t="s">
        <v>802</v>
      </c>
      <c r="I82" s="2" t="s">
        <v>802</v>
      </c>
      <c r="J82" s="2" t="s">
        <v>802</v>
      </c>
    </row>
    <row r="83" spans="1:10" x14ac:dyDescent="0.6">
      <c r="A83" s="2" t="s">
        <v>821</v>
      </c>
      <c r="B83" s="2">
        <v>0</v>
      </c>
      <c r="C83" s="2">
        <v>10</v>
      </c>
      <c r="D83" s="2">
        <v>0</v>
      </c>
      <c r="E83" s="2">
        <v>10</v>
      </c>
      <c r="F83" s="2">
        <v>10</v>
      </c>
      <c r="G83" s="2">
        <v>10</v>
      </c>
      <c r="H83" s="2">
        <v>10</v>
      </c>
      <c r="I83" s="2">
        <v>10</v>
      </c>
      <c r="J83" s="2">
        <v>10</v>
      </c>
    </row>
    <row r="84" spans="1:10" x14ac:dyDescent="0.6">
      <c r="A84" s="2" t="s">
        <v>822</v>
      </c>
      <c r="B84" s="2">
        <v>0</v>
      </c>
      <c r="C84" s="2">
        <v>20</v>
      </c>
      <c r="D84" s="2">
        <v>0</v>
      </c>
      <c r="E84" s="2">
        <v>20</v>
      </c>
      <c r="F84" s="2">
        <v>10</v>
      </c>
      <c r="G84" s="2">
        <v>20</v>
      </c>
      <c r="H84" s="2">
        <v>10</v>
      </c>
      <c r="I84" s="2">
        <v>20</v>
      </c>
      <c r="J84" s="2">
        <v>20</v>
      </c>
    </row>
    <row r="85" spans="1:10" x14ac:dyDescent="0.6">
      <c r="A85" s="2" t="s">
        <v>823</v>
      </c>
      <c r="B85" s="2">
        <v>318</v>
      </c>
      <c r="C85" s="2">
        <v>370</v>
      </c>
      <c r="D85" s="2">
        <v>428</v>
      </c>
      <c r="E85" s="2">
        <v>450</v>
      </c>
      <c r="F85" s="2">
        <v>430</v>
      </c>
      <c r="G85" s="2">
        <v>430</v>
      </c>
      <c r="H85" s="2">
        <v>375</v>
      </c>
      <c r="I85" s="2">
        <v>375</v>
      </c>
      <c r="J85" s="2">
        <v>375</v>
      </c>
    </row>
    <row r="86" spans="1:10" x14ac:dyDescent="0.6">
      <c r="A86" s="2" t="s">
        <v>824</v>
      </c>
      <c r="B86" s="2">
        <v>258</v>
      </c>
      <c r="C86" s="2">
        <v>204</v>
      </c>
      <c r="D86" s="2">
        <v>199</v>
      </c>
      <c r="E86" s="2">
        <v>250</v>
      </c>
      <c r="F86" s="2">
        <v>266</v>
      </c>
      <c r="G86" s="2">
        <v>295</v>
      </c>
      <c r="H86" s="2">
        <v>310</v>
      </c>
      <c r="I86" s="2">
        <v>598</v>
      </c>
      <c r="J86" s="2">
        <v>657</v>
      </c>
    </row>
    <row r="87" spans="1:10" x14ac:dyDescent="0.6">
      <c r="A87" s="2" t="s">
        <v>825</v>
      </c>
      <c r="B87" s="2">
        <v>343</v>
      </c>
      <c r="C87" s="2">
        <v>386</v>
      </c>
      <c r="D87" s="2">
        <v>431</v>
      </c>
      <c r="E87" s="2">
        <v>565</v>
      </c>
      <c r="F87" s="2">
        <v>660</v>
      </c>
      <c r="G87" s="2">
        <v>295</v>
      </c>
      <c r="H87" s="2">
        <v>310</v>
      </c>
      <c r="I87" s="2">
        <v>230</v>
      </c>
      <c r="J87" s="2">
        <v>270</v>
      </c>
    </row>
    <row r="88" spans="1:10" x14ac:dyDescent="0.6">
      <c r="A88" s="2" t="s">
        <v>826</v>
      </c>
      <c r="B88" s="2">
        <v>125</v>
      </c>
      <c r="C88" s="2">
        <v>125</v>
      </c>
      <c r="D88" s="2">
        <v>125</v>
      </c>
      <c r="E88" s="2">
        <v>125</v>
      </c>
      <c r="F88" s="2">
        <v>125</v>
      </c>
      <c r="G88" s="2">
        <v>400</v>
      </c>
      <c r="H88" s="2">
        <v>400</v>
      </c>
      <c r="I88" s="2">
        <v>400</v>
      </c>
      <c r="J88" s="2">
        <v>400</v>
      </c>
    </row>
    <row r="89" spans="1:10" x14ac:dyDescent="0.6">
      <c r="A89" s="2" t="s">
        <v>827</v>
      </c>
      <c r="B89" s="2">
        <v>150</v>
      </c>
      <c r="C89" s="2">
        <v>150</v>
      </c>
      <c r="D89" s="2">
        <v>150</v>
      </c>
      <c r="E89" s="2">
        <v>150</v>
      </c>
      <c r="F89" s="2">
        <v>150</v>
      </c>
      <c r="G89" s="2">
        <v>125</v>
      </c>
      <c r="H89" s="2">
        <v>125</v>
      </c>
      <c r="I89" s="2">
        <v>125</v>
      </c>
      <c r="J89" s="2">
        <v>125</v>
      </c>
    </row>
    <row r="90" spans="1:10" x14ac:dyDescent="0.6">
      <c r="A90" s="2" t="s">
        <v>828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150</v>
      </c>
      <c r="H90" s="2">
        <v>150</v>
      </c>
      <c r="I90" s="2">
        <v>150</v>
      </c>
      <c r="J90" s="2">
        <v>150</v>
      </c>
    </row>
    <row r="91" spans="1:10" x14ac:dyDescent="0.6">
      <c r="A91" s="2" t="s">
        <v>829</v>
      </c>
      <c r="B91" s="2">
        <v>4</v>
      </c>
      <c r="C91" s="2">
        <v>4</v>
      </c>
      <c r="D91" s="2">
        <v>4</v>
      </c>
      <c r="E91" s="2">
        <v>4</v>
      </c>
      <c r="F91" s="2">
        <v>4</v>
      </c>
      <c r="G91" s="2">
        <v>5</v>
      </c>
      <c r="H91" s="2">
        <v>5</v>
      </c>
      <c r="I91" s="2">
        <v>5</v>
      </c>
      <c r="J91" s="2">
        <v>5</v>
      </c>
    </row>
    <row r="92" spans="1:10" x14ac:dyDescent="0.6">
      <c r="A92" s="2" t="s">
        <v>830</v>
      </c>
      <c r="B92" s="2" t="s">
        <v>636</v>
      </c>
      <c r="C92" s="2" t="s">
        <v>636</v>
      </c>
      <c r="D92" s="2" t="s">
        <v>636</v>
      </c>
      <c r="E92" s="2" t="s">
        <v>636</v>
      </c>
      <c r="F92" s="2" t="s">
        <v>636</v>
      </c>
      <c r="G92" s="2" t="s">
        <v>636</v>
      </c>
      <c r="H92" s="2" t="s">
        <v>636</v>
      </c>
      <c r="I92" s="2" t="s">
        <v>636</v>
      </c>
      <c r="J92" s="2" t="s">
        <v>636</v>
      </c>
    </row>
    <row r="93" spans="1:10" x14ac:dyDescent="0.6">
      <c r="A93" s="2" t="s">
        <v>831</v>
      </c>
      <c r="B93" s="2">
        <v>12</v>
      </c>
      <c r="C93" s="2">
        <v>16</v>
      </c>
      <c r="D93" s="2">
        <v>20</v>
      </c>
      <c r="E93" s="2">
        <v>20</v>
      </c>
      <c r="F93" s="2">
        <v>20</v>
      </c>
      <c r="G93" s="2">
        <v>20</v>
      </c>
      <c r="H93" s="2">
        <v>20</v>
      </c>
      <c r="I93" s="2">
        <v>20</v>
      </c>
      <c r="J93" s="2">
        <v>20</v>
      </c>
    </row>
    <row r="94" spans="1:10" x14ac:dyDescent="0.6">
      <c r="A94" s="2" t="s">
        <v>832</v>
      </c>
      <c r="B94" s="2">
        <v>17</v>
      </c>
      <c r="C94" s="2">
        <v>16</v>
      </c>
      <c r="D94" s="2">
        <v>30</v>
      </c>
      <c r="E94" s="2">
        <v>25</v>
      </c>
      <c r="F94" s="2">
        <v>31</v>
      </c>
      <c r="G94" s="2">
        <v>31</v>
      </c>
      <c r="H94" s="2">
        <v>20</v>
      </c>
      <c r="I94" s="2">
        <v>31</v>
      </c>
      <c r="J94" s="2">
        <v>31</v>
      </c>
    </row>
    <row r="95" spans="1:10" x14ac:dyDescent="0.6">
      <c r="A95" s="2" t="s">
        <v>833</v>
      </c>
      <c r="B95" s="2">
        <v>90</v>
      </c>
      <c r="C95" s="2">
        <v>90</v>
      </c>
      <c r="D95" s="2">
        <v>90</v>
      </c>
      <c r="E95" s="2">
        <v>90</v>
      </c>
      <c r="F95" s="2">
        <v>90</v>
      </c>
      <c r="G95" s="2">
        <v>90</v>
      </c>
      <c r="H95" s="2">
        <v>90</v>
      </c>
      <c r="I95" s="2">
        <v>90</v>
      </c>
      <c r="J95" s="2">
        <v>90</v>
      </c>
    </row>
    <row r="96" spans="1:10" x14ac:dyDescent="0.6">
      <c r="A96" s="2" t="s">
        <v>834</v>
      </c>
      <c r="B96" s="2">
        <v>370</v>
      </c>
      <c r="C96" s="2">
        <v>370</v>
      </c>
      <c r="D96" s="2">
        <v>240</v>
      </c>
      <c r="E96" s="2">
        <v>300</v>
      </c>
      <c r="F96" s="2">
        <v>300</v>
      </c>
      <c r="G96" s="2">
        <v>300</v>
      </c>
      <c r="H96" s="2">
        <v>300</v>
      </c>
      <c r="I96" s="2">
        <v>510</v>
      </c>
      <c r="J96" s="2">
        <v>500</v>
      </c>
    </row>
    <row r="97" spans="1:10" x14ac:dyDescent="0.6">
      <c r="A97" s="2" t="s">
        <v>835</v>
      </c>
      <c r="B97" s="2">
        <v>0</v>
      </c>
      <c r="C97" s="2">
        <v>0</v>
      </c>
      <c r="D97" s="2">
        <v>370</v>
      </c>
      <c r="E97" s="2">
        <v>500</v>
      </c>
      <c r="F97" s="2">
        <v>500</v>
      </c>
      <c r="G97" s="2">
        <v>571</v>
      </c>
      <c r="H97" s="2">
        <v>571</v>
      </c>
      <c r="I97" s="2">
        <v>470</v>
      </c>
      <c r="J97" s="2">
        <v>800</v>
      </c>
    </row>
    <row r="98" spans="1:10" x14ac:dyDescent="0.6">
      <c r="A98" s="2" t="s">
        <v>836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340</v>
      </c>
      <c r="J98" s="2">
        <v>0</v>
      </c>
    </row>
    <row r="99" spans="1:10" x14ac:dyDescent="0.6">
      <c r="A99" s="2" t="s">
        <v>837</v>
      </c>
      <c r="B99" s="2">
        <v>183</v>
      </c>
      <c r="C99" s="2">
        <v>180</v>
      </c>
      <c r="D99" s="2">
        <v>130</v>
      </c>
      <c r="E99" s="2">
        <v>180</v>
      </c>
      <c r="F99" s="2">
        <v>180</v>
      </c>
      <c r="G99" s="2">
        <v>180</v>
      </c>
      <c r="H99" s="2">
        <v>200</v>
      </c>
      <c r="I99" s="2">
        <v>190</v>
      </c>
      <c r="J99" s="2">
        <v>180</v>
      </c>
    </row>
    <row r="100" spans="1:10" x14ac:dyDescent="0.6">
      <c r="A100" s="2" t="s">
        <v>838</v>
      </c>
      <c r="B100" s="2">
        <v>1</v>
      </c>
      <c r="C100" s="2">
        <v>1</v>
      </c>
      <c r="D100" s="2">
        <v>2</v>
      </c>
      <c r="E100" s="2">
        <v>2</v>
      </c>
      <c r="F100" s="2">
        <v>2</v>
      </c>
      <c r="G100" s="2">
        <v>2</v>
      </c>
      <c r="H100" s="2">
        <v>2</v>
      </c>
      <c r="I100" s="2">
        <v>3</v>
      </c>
      <c r="J100" s="2">
        <v>2</v>
      </c>
    </row>
    <row r="101" spans="1:10" x14ac:dyDescent="0.6">
      <c r="A101" s="2" t="s">
        <v>839</v>
      </c>
      <c r="B101" s="2" t="s">
        <v>802</v>
      </c>
      <c r="C101" s="2" t="s">
        <v>802</v>
      </c>
      <c r="D101" s="2" t="s">
        <v>802</v>
      </c>
      <c r="E101" s="2" t="s">
        <v>802</v>
      </c>
      <c r="F101" s="2" t="s">
        <v>802</v>
      </c>
      <c r="G101" s="2" t="s">
        <v>802</v>
      </c>
      <c r="H101" s="2" t="s">
        <v>802</v>
      </c>
      <c r="I101" s="2" t="s">
        <v>802</v>
      </c>
      <c r="J101" s="2" t="s">
        <v>802</v>
      </c>
    </row>
    <row r="102" spans="1:10" x14ac:dyDescent="0.6">
      <c r="A102" s="2" t="s">
        <v>840</v>
      </c>
      <c r="B102" s="2">
        <v>10</v>
      </c>
      <c r="C102" s="2">
        <v>10</v>
      </c>
      <c r="D102" s="2">
        <v>10</v>
      </c>
      <c r="E102" s="2">
        <v>10</v>
      </c>
      <c r="F102" s="2">
        <v>10</v>
      </c>
      <c r="G102" s="2">
        <v>10</v>
      </c>
      <c r="H102" s="2">
        <v>10</v>
      </c>
      <c r="I102" s="2">
        <v>10</v>
      </c>
      <c r="J102" s="2">
        <v>10</v>
      </c>
    </row>
    <row r="103" spans="1:10" x14ac:dyDescent="0.6">
      <c r="A103" s="2" t="s">
        <v>841</v>
      </c>
      <c r="B103" s="2">
        <v>17</v>
      </c>
      <c r="C103" s="2">
        <v>20</v>
      </c>
      <c r="D103" s="2">
        <v>20</v>
      </c>
      <c r="E103" s="2">
        <v>20</v>
      </c>
      <c r="F103" s="2">
        <v>20</v>
      </c>
      <c r="G103" s="2">
        <v>20</v>
      </c>
      <c r="H103" s="2">
        <v>10</v>
      </c>
      <c r="I103" s="2">
        <v>20</v>
      </c>
      <c r="J103" s="2">
        <v>20</v>
      </c>
    </row>
    <row r="104" spans="1:10" x14ac:dyDescent="0.6">
      <c r="A104" s="2" t="s">
        <v>842</v>
      </c>
      <c r="B104" s="2">
        <v>240</v>
      </c>
      <c r="C104" s="2">
        <v>240</v>
      </c>
      <c r="D104" s="2">
        <v>240</v>
      </c>
      <c r="E104" s="2">
        <v>240</v>
      </c>
      <c r="F104" s="2">
        <v>255</v>
      </c>
      <c r="G104" s="2">
        <v>255</v>
      </c>
      <c r="H104" s="2">
        <v>255</v>
      </c>
      <c r="I104" s="2">
        <v>255</v>
      </c>
      <c r="J104" s="2">
        <v>255</v>
      </c>
    </row>
    <row r="105" spans="1:10" x14ac:dyDescent="0.6">
      <c r="A105" s="2" t="s">
        <v>843</v>
      </c>
      <c r="B105" s="2">
        <v>212</v>
      </c>
      <c r="C105" s="2">
        <v>212</v>
      </c>
      <c r="D105" s="2">
        <v>212</v>
      </c>
      <c r="E105" s="2">
        <v>249</v>
      </c>
      <c r="F105" s="2">
        <v>255</v>
      </c>
      <c r="G105" s="2">
        <v>255</v>
      </c>
      <c r="H105" s="2">
        <v>249</v>
      </c>
      <c r="I105" s="2">
        <v>249</v>
      </c>
      <c r="J105" s="2">
        <v>249</v>
      </c>
    </row>
    <row r="106" spans="1:10" x14ac:dyDescent="0.6">
      <c r="A106" s="2" t="s">
        <v>844</v>
      </c>
      <c r="B106" s="2">
        <v>60</v>
      </c>
      <c r="C106" s="2">
        <v>60</v>
      </c>
      <c r="D106" s="2">
        <v>60</v>
      </c>
      <c r="E106" s="2">
        <v>60</v>
      </c>
      <c r="F106" s="2">
        <v>60</v>
      </c>
      <c r="G106" s="2">
        <v>60</v>
      </c>
      <c r="H106" s="2">
        <v>60</v>
      </c>
      <c r="I106" s="2">
        <v>60</v>
      </c>
      <c r="J106" s="2">
        <v>60</v>
      </c>
    </row>
    <row r="107" spans="1:10" x14ac:dyDescent="0.6">
      <c r="A107" s="2" t="s">
        <v>845</v>
      </c>
      <c r="B107" s="2">
        <v>0</v>
      </c>
      <c r="C107" s="2">
        <v>0</v>
      </c>
      <c r="D107" s="2">
        <v>0</v>
      </c>
      <c r="E107" s="2">
        <v>0</v>
      </c>
      <c r="F107" s="2">
        <v>315</v>
      </c>
      <c r="G107" s="2">
        <v>315</v>
      </c>
      <c r="H107" s="2">
        <v>315</v>
      </c>
      <c r="I107" s="2">
        <v>155</v>
      </c>
      <c r="J107" s="2">
        <v>155</v>
      </c>
    </row>
    <row r="108" spans="1:10" x14ac:dyDescent="0.6">
      <c r="A108" s="2" t="s">
        <v>846</v>
      </c>
      <c r="B108" s="2">
        <v>0</v>
      </c>
      <c r="C108" s="2">
        <v>0</v>
      </c>
      <c r="D108" s="2">
        <v>0</v>
      </c>
      <c r="E108" s="2">
        <v>0</v>
      </c>
      <c r="F108" s="2">
        <v>120</v>
      </c>
      <c r="G108" s="2">
        <v>120</v>
      </c>
      <c r="H108" s="2">
        <v>120</v>
      </c>
      <c r="I108" s="2">
        <v>120</v>
      </c>
      <c r="J108" s="2">
        <v>120</v>
      </c>
    </row>
    <row r="109" spans="1:10" x14ac:dyDescent="0.6">
      <c r="A109" s="2" t="s">
        <v>847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315</v>
      </c>
      <c r="J109" s="2">
        <v>315</v>
      </c>
    </row>
    <row r="110" spans="1:10" x14ac:dyDescent="0.6">
      <c r="A110" s="2" t="s">
        <v>848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120</v>
      </c>
      <c r="J110" s="2">
        <v>120</v>
      </c>
    </row>
    <row r="111" spans="1:10" x14ac:dyDescent="0.6">
      <c r="A111" s="2" t="s">
        <v>849</v>
      </c>
      <c r="B111" s="2">
        <v>0</v>
      </c>
      <c r="C111" s="2">
        <v>0</v>
      </c>
      <c r="D111" s="2">
        <v>0</v>
      </c>
      <c r="E111" s="2">
        <v>0</v>
      </c>
      <c r="F111" s="2">
        <v>430</v>
      </c>
      <c r="G111" s="2">
        <v>230</v>
      </c>
      <c r="H111" s="2">
        <v>710</v>
      </c>
      <c r="I111" s="2">
        <v>750</v>
      </c>
      <c r="J111" s="2">
        <v>925</v>
      </c>
    </row>
    <row r="112" spans="1:10" x14ac:dyDescent="0.6">
      <c r="A112" s="2" t="s">
        <v>850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330</v>
      </c>
      <c r="H112" s="2">
        <v>375</v>
      </c>
      <c r="I112" s="2">
        <v>400</v>
      </c>
      <c r="J112" s="2">
        <v>400</v>
      </c>
    </row>
    <row r="113" spans="1:10" x14ac:dyDescent="0.6">
      <c r="A113" s="2" t="s">
        <v>851</v>
      </c>
      <c r="B113" s="2">
        <v>0</v>
      </c>
      <c r="C113" s="2">
        <v>0</v>
      </c>
      <c r="D113" s="2">
        <v>0</v>
      </c>
      <c r="E113" s="2">
        <v>0</v>
      </c>
      <c r="F113" s="2">
        <v>2</v>
      </c>
      <c r="G113" s="2">
        <v>4</v>
      </c>
      <c r="H113" s="2">
        <v>4</v>
      </c>
      <c r="I113" s="2">
        <v>4</v>
      </c>
      <c r="J113" s="2">
        <v>4</v>
      </c>
    </row>
    <row r="114" spans="1:10" x14ac:dyDescent="0.6">
      <c r="A114" s="2" t="s">
        <v>852</v>
      </c>
      <c r="B114" s="2">
        <v>0</v>
      </c>
      <c r="C114" s="2">
        <v>0</v>
      </c>
      <c r="D114" s="2">
        <v>0</v>
      </c>
      <c r="E114" s="2">
        <v>0</v>
      </c>
      <c r="F114" s="2" t="s">
        <v>853</v>
      </c>
      <c r="G114" s="2" t="s">
        <v>853</v>
      </c>
      <c r="H114" s="2" t="s">
        <v>853</v>
      </c>
      <c r="I114" s="2" t="s">
        <v>853</v>
      </c>
      <c r="J114" s="2" t="s">
        <v>853</v>
      </c>
    </row>
    <row r="115" spans="1:10" x14ac:dyDescent="0.6">
      <c r="A115" s="2" t="s">
        <v>854</v>
      </c>
      <c r="B115" s="2">
        <v>0</v>
      </c>
      <c r="C115" s="2">
        <v>0</v>
      </c>
      <c r="D115" s="2">
        <v>0</v>
      </c>
      <c r="E115" s="2">
        <v>0</v>
      </c>
      <c r="F115" s="2">
        <v>20</v>
      </c>
      <c r="G115" s="2">
        <v>20</v>
      </c>
      <c r="H115" s="2">
        <v>20</v>
      </c>
      <c r="I115" s="2">
        <v>20</v>
      </c>
      <c r="J115" s="2">
        <v>20</v>
      </c>
    </row>
    <row r="116" spans="1:10" x14ac:dyDescent="0.6">
      <c r="A116" s="2" t="s">
        <v>855</v>
      </c>
      <c r="B116" s="2">
        <v>0</v>
      </c>
      <c r="C116" s="2">
        <v>0</v>
      </c>
      <c r="D116" s="2">
        <v>0</v>
      </c>
      <c r="E116" s="2">
        <v>0</v>
      </c>
      <c r="F116" s="2">
        <v>32</v>
      </c>
      <c r="G116" s="2">
        <v>32</v>
      </c>
      <c r="H116" s="2">
        <v>20</v>
      </c>
      <c r="I116" s="2">
        <v>32</v>
      </c>
      <c r="J116" s="2">
        <v>32</v>
      </c>
    </row>
    <row r="117" spans="1:10" x14ac:dyDescent="0.6">
      <c r="A117" s="2" t="s">
        <v>856</v>
      </c>
      <c r="B117" s="2">
        <v>548</v>
      </c>
      <c r="C117" s="2">
        <v>561</v>
      </c>
      <c r="D117" s="2">
        <v>563</v>
      </c>
      <c r="E117" s="2">
        <v>647</v>
      </c>
      <c r="F117" s="2">
        <v>780</v>
      </c>
      <c r="G117" s="2">
        <v>920</v>
      </c>
      <c r="H117" s="2">
        <v>1235</v>
      </c>
      <c r="I117" s="2">
        <v>1334</v>
      </c>
      <c r="J117" s="2">
        <v>1530</v>
      </c>
    </row>
    <row r="118" spans="1:10" x14ac:dyDescent="0.6">
      <c r="A118" s="2" t="s">
        <v>857</v>
      </c>
      <c r="B118" s="2">
        <v>160</v>
      </c>
      <c r="C118" s="2">
        <v>190</v>
      </c>
      <c r="D118" s="2">
        <v>190</v>
      </c>
      <c r="E118" s="2">
        <v>190</v>
      </c>
      <c r="F118" s="2">
        <v>190</v>
      </c>
      <c r="G118" s="2">
        <v>190</v>
      </c>
      <c r="H118" s="2">
        <v>190</v>
      </c>
      <c r="I118" s="2">
        <v>190</v>
      </c>
      <c r="J118" s="2">
        <v>190</v>
      </c>
    </row>
    <row r="119" spans="1:10" x14ac:dyDescent="0.6">
      <c r="A119" s="2" t="s">
        <v>858</v>
      </c>
      <c r="B119" s="2">
        <v>94</v>
      </c>
      <c r="C119" s="2">
        <v>94</v>
      </c>
      <c r="D119" s="2">
        <v>94</v>
      </c>
      <c r="E119" s="2">
        <v>94</v>
      </c>
      <c r="F119" s="2">
        <v>94</v>
      </c>
      <c r="G119" s="2">
        <v>94</v>
      </c>
      <c r="H119" s="2">
        <v>94</v>
      </c>
      <c r="I119" s="2">
        <v>94</v>
      </c>
      <c r="J119" s="2">
        <v>94</v>
      </c>
    </row>
    <row r="120" spans="1:10" x14ac:dyDescent="0.6">
      <c r="A120" s="2" t="s">
        <v>859</v>
      </c>
      <c r="B120" s="2">
        <v>14</v>
      </c>
      <c r="C120" s="2">
        <v>14</v>
      </c>
      <c r="D120" s="2">
        <v>14</v>
      </c>
      <c r="E120" s="2">
        <v>14</v>
      </c>
      <c r="F120" s="2">
        <v>14</v>
      </c>
      <c r="G120" s="2">
        <v>14</v>
      </c>
      <c r="H120" s="2">
        <v>20</v>
      </c>
      <c r="I120" s="2">
        <v>20</v>
      </c>
      <c r="J120" s="2">
        <v>20</v>
      </c>
    </row>
    <row r="121" spans="1:10" x14ac:dyDescent="0.6">
      <c r="A121" s="2" t="s">
        <v>860</v>
      </c>
      <c r="B121" s="2">
        <v>70</v>
      </c>
      <c r="C121" s="2">
        <v>40</v>
      </c>
      <c r="D121" s="2">
        <v>40</v>
      </c>
      <c r="E121" s="2">
        <v>40</v>
      </c>
      <c r="F121" s="2">
        <v>40</v>
      </c>
      <c r="G121" s="2">
        <v>40</v>
      </c>
      <c r="H121" s="2">
        <v>40</v>
      </c>
      <c r="I121" s="2">
        <v>40</v>
      </c>
      <c r="J121" s="2">
        <v>40</v>
      </c>
    </row>
    <row r="122" spans="1:10" x14ac:dyDescent="0.6">
      <c r="A122" s="2" t="s">
        <v>861</v>
      </c>
      <c r="B122" s="2">
        <v>117</v>
      </c>
      <c r="C122" s="2">
        <v>117</v>
      </c>
      <c r="D122" s="2">
        <v>117</v>
      </c>
      <c r="E122" s="2">
        <v>117</v>
      </c>
      <c r="F122" s="2">
        <v>117</v>
      </c>
      <c r="G122" s="2">
        <v>117</v>
      </c>
      <c r="H122" s="2">
        <v>117</v>
      </c>
      <c r="I122" s="2">
        <v>117</v>
      </c>
      <c r="J122" s="2">
        <v>117</v>
      </c>
    </row>
    <row r="123" spans="1:10" x14ac:dyDescent="0.6">
      <c r="A123" s="2" t="s">
        <v>862</v>
      </c>
      <c r="B123" s="2">
        <v>105</v>
      </c>
      <c r="C123" s="2">
        <v>105</v>
      </c>
      <c r="D123" s="2">
        <v>105</v>
      </c>
      <c r="E123" s="2">
        <v>105</v>
      </c>
      <c r="F123" s="2">
        <v>105</v>
      </c>
      <c r="G123" s="2">
        <v>105</v>
      </c>
      <c r="H123" s="2">
        <v>105</v>
      </c>
      <c r="I123" s="2">
        <v>105</v>
      </c>
      <c r="J123" s="2">
        <v>105</v>
      </c>
    </row>
    <row r="124" spans="1:10" x14ac:dyDescent="0.6">
      <c r="A124" s="2" t="s">
        <v>863</v>
      </c>
      <c r="B124" s="2">
        <v>25</v>
      </c>
      <c r="C124" s="2">
        <v>25</v>
      </c>
      <c r="D124" s="2">
        <v>25</v>
      </c>
      <c r="E124" s="2">
        <v>25</v>
      </c>
      <c r="F124" s="2">
        <v>25</v>
      </c>
      <c r="G124" s="2">
        <v>25</v>
      </c>
      <c r="H124" s="2">
        <v>25</v>
      </c>
      <c r="I124" s="2">
        <v>25</v>
      </c>
      <c r="J124" s="2">
        <v>25</v>
      </c>
    </row>
    <row r="125" spans="1:10" x14ac:dyDescent="0.6">
      <c r="A125" s="2" t="s">
        <v>864</v>
      </c>
      <c r="B125" s="2">
        <v>10</v>
      </c>
      <c r="C125" s="2">
        <v>10</v>
      </c>
      <c r="D125" s="2">
        <v>10</v>
      </c>
      <c r="E125" s="2">
        <v>10</v>
      </c>
      <c r="F125" s="2">
        <v>10</v>
      </c>
      <c r="G125" s="2">
        <v>10</v>
      </c>
      <c r="H125" s="2">
        <v>10</v>
      </c>
      <c r="I125" s="2">
        <v>10</v>
      </c>
      <c r="J125" s="2">
        <v>10</v>
      </c>
    </row>
    <row r="126" spans="1:10" x14ac:dyDescent="0.6">
      <c r="A126" s="2" t="s">
        <v>865</v>
      </c>
      <c r="B126" s="2">
        <v>5</v>
      </c>
      <c r="C126" s="2">
        <v>5</v>
      </c>
      <c r="D126" s="2">
        <v>5</v>
      </c>
      <c r="E126" s="2">
        <v>5</v>
      </c>
      <c r="F126" s="2">
        <v>5</v>
      </c>
      <c r="G126" s="2">
        <v>5</v>
      </c>
      <c r="H126" s="2">
        <v>5</v>
      </c>
      <c r="I126" s="2">
        <v>5</v>
      </c>
      <c r="J126" s="2">
        <v>5</v>
      </c>
    </row>
    <row r="127" spans="1:10" x14ac:dyDescent="0.6">
      <c r="A127" s="2" t="s">
        <v>866</v>
      </c>
      <c r="B127" s="2" t="s">
        <v>636</v>
      </c>
      <c r="C127" s="2" t="s">
        <v>636</v>
      </c>
      <c r="D127" s="2" t="s">
        <v>636</v>
      </c>
      <c r="E127" s="2" t="s">
        <v>636</v>
      </c>
      <c r="F127" s="2" t="s">
        <v>636</v>
      </c>
      <c r="G127" s="2" t="s">
        <v>636</v>
      </c>
      <c r="H127" s="2" t="s">
        <v>636</v>
      </c>
      <c r="I127" s="2" t="s">
        <v>636</v>
      </c>
      <c r="J127" s="2" t="s">
        <v>636</v>
      </c>
    </row>
    <row r="128" spans="1:10" x14ac:dyDescent="0.6">
      <c r="A128" s="2" t="s">
        <v>867</v>
      </c>
      <c r="B128" s="2">
        <v>20</v>
      </c>
      <c r="C128" s="2">
        <v>20</v>
      </c>
      <c r="D128" s="2">
        <v>20</v>
      </c>
      <c r="E128" s="2">
        <v>20</v>
      </c>
      <c r="F128" s="2">
        <v>15</v>
      </c>
      <c r="G128" s="2">
        <v>15</v>
      </c>
      <c r="H128" s="2">
        <v>16</v>
      </c>
      <c r="I128" s="2">
        <v>20</v>
      </c>
      <c r="J128" s="2">
        <v>20</v>
      </c>
    </row>
    <row r="129" spans="1:10" x14ac:dyDescent="0.6">
      <c r="A129" s="2" t="s">
        <v>868</v>
      </c>
      <c r="B129" s="2">
        <v>20</v>
      </c>
      <c r="C129" s="2">
        <v>20</v>
      </c>
      <c r="D129" s="2">
        <v>31</v>
      </c>
      <c r="E129" s="2">
        <v>30</v>
      </c>
      <c r="F129" s="2">
        <v>26</v>
      </c>
      <c r="G129" s="2">
        <v>26</v>
      </c>
      <c r="H129" s="2">
        <v>16</v>
      </c>
      <c r="I129" s="2">
        <v>28</v>
      </c>
      <c r="J129" s="2">
        <v>20</v>
      </c>
    </row>
    <row r="130" spans="1:10" x14ac:dyDescent="0.6">
      <c r="A130" s="2" t="s">
        <v>869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4</v>
      </c>
      <c r="I130" s="2">
        <v>0</v>
      </c>
      <c r="J130" s="2">
        <v>0</v>
      </c>
    </row>
    <row r="131" spans="1:10" x14ac:dyDescent="0.6">
      <c r="A131" s="2" t="s">
        <v>870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 t="s">
        <v>636</v>
      </c>
      <c r="I131" s="2">
        <v>0</v>
      </c>
      <c r="J131" s="2">
        <v>0</v>
      </c>
    </row>
    <row r="132" spans="1:10" x14ac:dyDescent="0.6">
      <c r="A132" s="2" t="s">
        <v>871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30</v>
      </c>
      <c r="I132" s="2">
        <v>0</v>
      </c>
      <c r="J132" s="2">
        <v>0</v>
      </c>
    </row>
    <row r="133" spans="1:10" x14ac:dyDescent="0.6">
      <c r="A133" s="2" t="s">
        <v>872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5</v>
      </c>
      <c r="I133" s="2">
        <v>0</v>
      </c>
      <c r="J133" s="2">
        <v>0</v>
      </c>
    </row>
    <row r="134" spans="1:10" x14ac:dyDescent="0.6">
      <c r="A134" s="2" t="s">
        <v>873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303</v>
      </c>
      <c r="I134" s="2">
        <v>0</v>
      </c>
      <c r="J134" s="2">
        <v>0</v>
      </c>
    </row>
    <row r="135" spans="1:10" x14ac:dyDescent="0.6">
      <c r="A135" s="2" t="s">
        <v>874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330</v>
      </c>
      <c r="I135" s="2">
        <v>0</v>
      </c>
      <c r="J135" s="2">
        <v>0</v>
      </c>
    </row>
    <row r="136" spans="1:10" x14ac:dyDescent="0.6">
      <c r="A136" s="2" t="s">
        <v>875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86.5</v>
      </c>
      <c r="I136" s="2">
        <v>0</v>
      </c>
      <c r="J136" s="2">
        <v>0</v>
      </c>
    </row>
    <row r="137" spans="1:10" x14ac:dyDescent="0.6">
      <c r="A137" s="2" t="s">
        <v>876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86.5</v>
      </c>
      <c r="I137" s="2">
        <v>0</v>
      </c>
      <c r="J137" s="2">
        <v>0</v>
      </c>
    </row>
    <row r="138" spans="1:10" x14ac:dyDescent="0.6">
      <c r="A138" s="2" t="s">
        <v>877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4</v>
      </c>
      <c r="I138" s="2">
        <v>4</v>
      </c>
      <c r="J138" s="2">
        <v>0</v>
      </c>
    </row>
    <row r="139" spans="1:10" x14ac:dyDescent="0.6">
      <c r="A139" s="2" t="s">
        <v>878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 t="s">
        <v>636</v>
      </c>
      <c r="I139" s="2" t="s">
        <v>636</v>
      </c>
      <c r="J139" s="2">
        <v>0</v>
      </c>
    </row>
    <row r="140" spans="1:10" x14ac:dyDescent="0.6">
      <c r="A140" s="2" t="s">
        <v>879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30</v>
      </c>
      <c r="I140" s="2">
        <v>30</v>
      </c>
      <c r="J140" s="2">
        <v>0</v>
      </c>
    </row>
    <row r="141" spans="1:10" x14ac:dyDescent="0.6">
      <c r="A141" s="2" t="s">
        <v>880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5</v>
      </c>
      <c r="I141" s="2">
        <v>5</v>
      </c>
      <c r="J141" s="2">
        <v>0</v>
      </c>
    </row>
    <row r="142" spans="1:10" x14ac:dyDescent="0.6">
      <c r="A142" s="2" t="s">
        <v>881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381</v>
      </c>
      <c r="I142" s="2">
        <v>381</v>
      </c>
      <c r="J142" s="2">
        <v>0</v>
      </c>
    </row>
    <row r="143" spans="1:10" x14ac:dyDescent="0.6">
      <c r="A143" s="2" t="s">
        <v>882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290</v>
      </c>
      <c r="I143" s="2">
        <v>310</v>
      </c>
      <c r="J143" s="2">
        <v>0</v>
      </c>
    </row>
    <row r="144" spans="1:10" x14ac:dyDescent="0.6">
      <c r="A144" s="2" t="s">
        <v>883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115.5</v>
      </c>
      <c r="I144" s="2">
        <v>115.5</v>
      </c>
      <c r="J144" s="2">
        <v>0</v>
      </c>
    </row>
    <row r="145" spans="1:10" x14ac:dyDescent="0.6">
      <c r="A145" s="2" t="s">
        <v>884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115.5</v>
      </c>
      <c r="I145" s="2">
        <v>115.5</v>
      </c>
      <c r="J145" s="2">
        <v>0</v>
      </c>
    </row>
    <row r="146" spans="1:10" x14ac:dyDescent="0.6">
      <c r="A146" s="2" t="s">
        <v>885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4</v>
      </c>
      <c r="I146" s="2">
        <v>0</v>
      </c>
      <c r="J146" s="2">
        <v>0</v>
      </c>
    </row>
    <row r="147" spans="1:10" x14ac:dyDescent="0.6">
      <c r="A147" s="2" t="s">
        <v>886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 t="s">
        <v>633</v>
      </c>
      <c r="I147" s="2">
        <v>0</v>
      </c>
      <c r="J147" s="2">
        <v>0</v>
      </c>
    </row>
    <row r="148" spans="1:10" x14ac:dyDescent="0.6">
      <c r="A148" s="2" t="s">
        <v>887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25</v>
      </c>
      <c r="I148" s="2">
        <v>0</v>
      </c>
      <c r="J148" s="2">
        <v>0</v>
      </c>
    </row>
    <row r="149" spans="1:10" x14ac:dyDescent="0.6">
      <c r="A149" s="2" t="s">
        <v>888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3</v>
      </c>
      <c r="I149" s="2">
        <v>0</v>
      </c>
      <c r="J149" s="2">
        <v>0</v>
      </c>
    </row>
    <row r="150" spans="1:10" x14ac:dyDescent="0.6">
      <c r="A150" s="2" t="s">
        <v>889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286</v>
      </c>
      <c r="I150" s="2">
        <v>0</v>
      </c>
      <c r="J150" s="2">
        <v>0</v>
      </c>
    </row>
    <row r="151" spans="1:10" x14ac:dyDescent="0.6">
      <c r="A151" s="2" t="s">
        <v>890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340</v>
      </c>
      <c r="I151" s="2">
        <v>0</v>
      </c>
      <c r="J151" s="2">
        <v>0</v>
      </c>
    </row>
    <row r="152" spans="1:10" x14ac:dyDescent="0.6">
      <c r="A152" s="2" t="s">
        <v>891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86.5</v>
      </c>
      <c r="I152" s="2">
        <v>0</v>
      </c>
      <c r="J152" s="2">
        <v>0</v>
      </c>
    </row>
    <row r="153" spans="1:10" x14ac:dyDescent="0.6">
      <c r="A153" s="2" t="s">
        <v>892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86.5</v>
      </c>
      <c r="I153" s="2">
        <v>0</v>
      </c>
      <c r="J153" s="2">
        <v>0</v>
      </c>
    </row>
    <row r="154" spans="1:10" x14ac:dyDescent="0.6">
      <c r="A154" s="2" t="s">
        <v>893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4</v>
      </c>
      <c r="I154" s="2">
        <v>0</v>
      </c>
      <c r="J154" s="2">
        <v>0</v>
      </c>
    </row>
    <row r="155" spans="1:10" x14ac:dyDescent="0.6">
      <c r="A155" s="2" t="s">
        <v>894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 t="s">
        <v>636</v>
      </c>
      <c r="I155" s="2">
        <v>0</v>
      </c>
      <c r="J155" s="2">
        <v>0</v>
      </c>
    </row>
    <row r="156" spans="1:10" x14ac:dyDescent="0.6">
      <c r="A156" s="2" t="s">
        <v>895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30</v>
      </c>
      <c r="I156" s="2">
        <v>0</v>
      </c>
      <c r="J156" s="2">
        <v>0</v>
      </c>
    </row>
    <row r="157" spans="1:10" x14ac:dyDescent="0.6">
      <c r="A157" s="2" t="s">
        <v>896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5</v>
      </c>
      <c r="I157" s="2">
        <v>0</v>
      </c>
      <c r="J157" s="2">
        <v>0</v>
      </c>
    </row>
    <row r="158" spans="1:10" x14ac:dyDescent="0.6">
      <c r="A158" s="2" t="s">
        <v>897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340</v>
      </c>
      <c r="I158" s="2">
        <v>381</v>
      </c>
      <c r="J158" s="2">
        <v>0</v>
      </c>
    </row>
    <row r="159" spans="1:10" x14ac:dyDescent="0.6">
      <c r="A159" s="2" t="s">
        <v>898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310</v>
      </c>
      <c r="I159" s="2">
        <v>310</v>
      </c>
      <c r="J159" s="2">
        <v>0</v>
      </c>
    </row>
    <row r="160" spans="1:10" x14ac:dyDescent="0.6">
      <c r="A160" s="2" t="s">
        <v>899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122.5</v>
      </c>
      <c r="I160" s="2">
        <v>115.5</v>
      </c>
      <c r="J160" s="2">
        <v>0</v>
      </c>
    </row>
    <row r="161" spans="1:10" x14ac:dyDescent="0.6">
      <c r="A161" s="2" t="s">
        <v>900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122.5</v>
      </c>
      <c r="I161" s="2">
        <v>115.5</v>
      </c>
      <c r="J161" s="2">
        <v>0</v>
      </c>
    </row>
    <row r="162" spans="1:10" x14ac:dyDescent="0.6">
      <c r="A162" s="2" t="s">
        <v>901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4</v>
      </c>
      <c r="H162" s="2">
        <v>0</v>
      </c>
      <c r="I162" s="2">
        <v>0</v>
      </c>
      <c r="J162" s="2">
        <v>0</v>
      </c>
    </row>
    <row r="163" spans="1:10" x14ac:dyDescent="0.6">
      <c r="A163" s="2" t="s">
        <v>902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 t="s">
        <v>636</v>
      </c>
      <c r="H163" s="2">
        <v>0</v>
      </c>
      <c r="I163" s="2">
        <v>0</v>
      </c>
      <c r="J163" s="2">
        <v>0</v>
      </c>
    </row>
    <row r="164" spans="1:10" x14ac:dyDescent="0.6">
      <c r="A164" s="2" t="s">
        <v>903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25</v>
      </c>
      <c r="H164" s="2">
        <v>0</v>
      </c>
      <c r="I164" s="2">
        <v>0</v>
      </c>
      <c r="J164" s="2">
        <v>0</v>
      </c>
    </row>
    <row r="165" spans="1:10" x14ac:dyDescent="0.6">
      <c r="A165" s="2" t="s">
        <v>904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5</v>
      </c>
      <c r="H165" s="2">
        <v>0</v>
      </c>
      <c r="I165" s="2">
        <v>0</v>
      </c>
      <c r="J165" s="2">
        <v>0</v>
      </c>
    </row>
    <row r="166" spans="1:10" x14ac:dyDescent="0.6">
      <c r="A166" s="2" t="s">
        <v>905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340</v>
      </c>
      <c r="H166" s="2">
        <v>0</v>
      </c>
      <c r="I166" s="2">
        <v>0</v>
      </c>
      <c r="J166" s="2">
        <v>0</v>
      </c>
    </row>
    <row r="167" spans="1:10" x14ac:dyDescent="0.6">
      <c r="A167" s="2" t="s">
        <v>906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260</v>
      </c>
      <c r="H167" s="2">
        <v>0</v>
      </c>
      <c r="I167" s="2">
        <v>0</v>
      </c>
      <c r="J167" s="2">
        <v>0</v>
      </c>
    </row>
    <row r="168" spans="1:10" x14ac:dyDescent="0.6">
      <c r="A168" s="2" t="s">
        <v>907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122.5</v>
      </c>
      <c r="H168" s="2">
        <v>0</v>
      </c>
      <c r="I168" s="2">
        <v>0</v>
      </c>
      <c r="J168" s="2">
        <v>0</v>
      </c>
    </row>
    <row r="169" spans="1:10" x14ac:dyDescent="0.6">
      <c r="A169" s="2" t="s">
        <v>908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122.5</v>
      </c>
      <c r="H169" s="2">
        <v>0</v>
      </c>
      <c r="I169" s="2">
        <v>0</v>
      </c>
      <c r="J169" s="2">
        <v>0</v>
      </c>
    </row>
    <row r="170" spans="1:10" x14ac:dyDescent="0.6">
      <c r="A170" s="2" t="s">
        <v>909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4</v>
      </c>
      <c r="H170" s="2">
        <v>0</v>
      </c>
      <c r="I170" s="2">
        <v>0</v>
      </c>
      <c r="J170" s="2">
        <v>0</v>
      </c>
    </row>
    <row r="171" spans="1:10" x14ac:dyDescent="0.6">
      <c r="A171" s="2" t="s">
        <v>910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 t="s">
        <v>633</v>
      </c>
      <c r="H171" s="2">
        <v>0</v>
      </c>
      <c r="I171" s="2">
        <v>0</v>
      </c>
      <c r="J171" s="2">
        <v>0</v>
      </c>
    </row>
    <row r="172" spans="1:10" x14ac:dyDescent="0.6">
      <c r="A172" s="2" t="s">
        <v>911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25</v>
      </c>
      <c r="H172" s="2">
        <v>0</v>
      </c>
      <c r="I172" s="2">
        <v>0</v>
      </c>
      <c r="J172" s="2">
        <v>0</v>
      </c>
    </row>
    <row r="173" spans="1:10" x14ac:dyDescent="0.6">
      <c r="A173" s="2" t="s">
        <v>912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5</v>
      </c>
      <c r="H173" s="2">
        <v>0</v>
      </c>
      <c r="I173" s="2">
        <v>0</v>
      </c>
      <c r="J173" s="2">
        <v>0</v>
      </c>
    </row>
    <row r="174" spans="1:10" x14ac:dyDescent="0.6">
      <c r="A174" s="2" t="s">
        <v>913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96</v>
      </c>
      <c r="H174" s="2">
        <v>0</v>
      </c>
      <c r="I174" s="2">
        <v>0</v>
      </c>
      <c r="J174" s="2">
        <v>0</v>
      </c>
    </row>
    <row r="175" spans="1:10" x14ac:dyDescent="0.6">
      <c r="A175" s="2" t="s">
        <v>914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96</v>
      </c>
      <c r="H175" s="2">
        <v>0</v>
      </c>
      <c r="I175" s="2">
        <v>0</v>
      </c>
      <c r="J175" s="2">
        <v>0</v>
      </c>
    </row>
    <row r="176" spans="1:10" x14ac:dyDescent="0.6">
      <c r="A176" s="2" t="s">
        <v>915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286</v>
      </c>
      <c r="H176" s="2">
        <v>0</v>
      </c>
      <c r="I176" s="2">
        <v>0</v>
      </c>
      <c r="J176" s="2">
        <v>0</v>
      </c>
    </row>
    <row r="177" spans="1:10" x14ac:dyDescent="0.6">
      <c r="A177" s="2" t="s">
        <v>916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30</v>
      </c>
      <c r="H177" s="2">
        <v>0</v>
      </c>
      <c r="I177" s="2">
        <v>0</v>
      </c>
      <c r="J177" s="2">
        <v>0</v>
      </c>
    </row>
    <row r="178" spans="1:10" x14ac:dyDescent="0.6">
      <c r="A178" s="2" t="s">
        <v>917</v>
      </c>
      <c r="B178" s="2">
        <v>0</v>
      </c>
      <c r="C178" s="2">
        <v>0</v>
      </c>
      <c r="D178" s="2">
        <v>0</v>
      </c>
      <c r="E178" s="2">
        <v>0</v>
      </c>
      <c r="F178" s="2">
        <v>4</v>
      </c>
      <c r="G178" s="2">
        <v>4</v>
      </c>
      <c r="H178" s="2">
        <v>0</v>
      </c>
      <c r="I178" s="2">
        <v>0</v>
      </c>
      <c r="J178" s="2">
        <v>0</v>
      </c>
    </row>
    <row r="179" spans="1:10" x14ac:dyDescent="0.6">
      <c r="A179" s="2" t="s">
        <v>918</v>
      </c>
      <c r="B179" s="2">
        <v>0</v>
      </c>
      <c r="C179" s="2">
        <v>0</v>
      </c>
      <c r="D179" s="2">
        <v>0</v>
      </c>
      <c r="E179" s="2">
        <v>0</v>
      </c>
      <c r="F179" s="2" t="s">
        <v>636</v>
      </c>
      <c r="G179" s="2" t="s">
        <v>636</v>
      </c>
      <c r="H179" s="2">
        <v>0</v>
      </c>
      <c r="I179" s="2">
        <v>0</v>
      </c>
      <c r="J179" s="2">
        <v>0</v>
      </c>
    </row>
    <row r="180" spans="1:10" x14ac:dyDescent="0.6">
      <c r="A180" s="2" t="s">
        <v>919</v>
      </c>
      <c r="B180" s="2">
        <v>0</v>
      </c>
      <c r="C180" s="2">
        <v>0</v>
      </c>
      <c r="D180" s="2">
        <v>0</v>
      </c>
      <c r="E180" s="2">
        <v>0</v>
      </c>
      <c r="F180" s="2">
        <v>30</v>
      </c>
      <c r="G180" s="2">
        <v>30</v>
      </c>
      <c r="H180" s="2">
        <v>0</v>
      </c>
      <c r="I180" s="2">
        <v>0</v>
      </c>
      <c r="J180" s="2">
        <v>0</v>
      </c>
    </row>
    <row r="181" spans="1:10" x14ac:dyDescent="0.6">
      <c r="A181" s="2" t="s">
        <v>920</v>
      </c>
      <c r="B181" s="2">
        <v>0</v>
      </c>
      <c r="C181" s="2">
        <v>0</v>
      </c>
      <c r="D181" s="2">
        <v>0</v>
      </c>
      <c r="E181" s="2">
        <v>0</v>
      </c>
      <c r="F181" s="2">
        <v>5</v>
      </c>
      <c r="G181" s="2">
        <v>5</v>
      </c>
      <c r="H181" s="2">
        <v>0</v>
      </c>
      <c r="I181" s="2">
        <v>0</v>
      </c>
      <c r="J181" s="2">
        <v>0</v>
      </c>
    </row>
    <row r="182" spans="1:10" x14ac:dyDescent="0.6">
      <c r="A182" s="2" t="s">
        <v>921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86.5</v>
      </c>
      <c r="H182" s="2">
        <v>0</v>
      </c>
      <c r="I182" s="2">
        <v>0</v>
      </c>
      <c r="J182" s="2">
        <v>0</v>
      </c>
    </row>
    <row r="183" spans="1:10" x14ac:dyDescent="0.6">
      <c r="A183" s="2" t="s">
        <v>922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86.5</v>
      </c>
      <c r="H183" s="2">
        <v>0</v>
      </c>
      <c r="I183" s="2">
        <v>0</v>
      </c>
      <c r="J183" s="2">
        <v>0</v>
      </c>
    </row>
    <row r="184" spans="1:10" x14ac:dyDescent="0.6">
      <c r="A184" s="2" t="s">
        <v>923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303</v>
      </c>
      <c r="H184" s="2">
        <v>0</v>
      </c>
      <c r="I184" s="2">
        <v>0</v>
      </c>
      <c r="J184" s="2">
        <v>0</v>
      </c>
    </row>
    <row r="185" spans="1:10" x14ac:dyDescent="0.6">
      <c r="A185" s="2" t="s">
        <v>61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260</v>
      </c>
      <c r="H185" s="2">
        <v>0</v>
      </c>
      <c r="I185" s="2">
        <v>0</v>
      </c>
      <c r="J185" s="2">
        <v>0</v>
      </c>
    </row>
    <row r="186" spans="1:10" x14ac:dyDescent="0.6">
      <c r="A186" s="2" t="s">
        <v>924</v>
      </c>
      <c r="B186" s="2">
        <v>6</v>
      </c>
      <c r="C186" s="2">
        <v>6</v>
      </c>
      <c r="D186" s="2">
        <v>6</v>
      </c>
      <c r="E186" s="2">
        <v>6</v>
      </c>
      <c r="F186" s="2">
        <v>6</v>
      </c>
      <c r="G186" s="2">
        <v>6</v>
      </c>
      <c r="H186" s="2">
        <v>6</v>
      </c>
      <c r="I186" s="2">
        <v>6</v>
      </c>
      <c r="J186" s="2">
        <v>6</v>
      </c>
    </row>
    <row r="187" spans="1:10" x14ac:dyDescent="0.6">
      <c r="A187" s="2" t="s">
        <v>925</v>
      </c>
      <c r="B187" s="2" t="s">
        <v>853</v>
      </c>
      <c r="C187" s="2" t="s">
        <v>853</v>
      </c>
      <c r="D187" s="2" t="s">
        <v>853</v>
      </c>
      <c r="E187" s="2" t="s">
        <v>1058</v>
      </c>
      <c r="F187" s="2" t="s">
        <v>853</v>
      </c>
      <c r="G187" s="2" t="s">
        <v>853</v>
      </c>
      <c r="H187" s="2" t="s">
        <v>1059</v>
      </c>
      <c r="I187" s="2" t="s">
        <v>1059</v>
      </c>
      <c r="J187" s="2" t="s">
        <v>1059</v>
      </c>
    </row>
    <row r="188" spans="1:10" x14ac:dyDescent="0.6">
      <c r="A188" s="2" t="s">
        <v>926</v>
      </c>
      <c r="B188" s="2">
        <v>10000</v>
      </c>
      <c r="C188" s="2">
        <v>20</v>
      </c>
      <c r="D188" s="2">
        <v>15</v>
      </c>
      <c r="E188" s="2">
        <v>20</v>
      </c>
      <c r="F188" s="2">
        <v>20</v>
      </c>
      <c r="G188" s="2">
        <v>20</v>
      </c>
      <c r="H188" s="2">
        <v>20</v>
      </c>
      <c r="I188" s="2">
        <v>12</v>
      </c>
      <c r="J188" s="2">
        <v>20</v>
      </c>
    </row>
    <row r="189" spans="1:10" x14ac:dyDescent="0.6">
      <c r="A189" s="2" t="s">
        <v>927</v>
      </c>
      <c r="B189" s="2">
        <v>10000</v>
      </c>
      <c r="C189" s="2">
        <v>20</v>
      </c>
      <c r="D189" s="2">
        <v>20</v>
      </c>
      <c r="E189" s="2">
        <v>32</v>
      </c>
      <c r="F189" s="2">
        <v>32</v>
      </c>
      <c r="G189" s="2">
        <v>32</v>
      </c>
      <c r="H189" s="2">
        <v>20</v>
      </c>
      <c r="I189" s="2">
        <v>32</v>
      </c>
      <c r="J189" s="2">
        <v>32</v>
      </c>
    </row>
    <row r="190" spans="1:10" x14ac:dyDescent="0.6">
      <c r="A190" s="2" t="s">
        <v>928</v>
      </c>
      <c r="B190" s="2">
        <v>150</v>
      </c>
      <c r="C190" s="2">
        <v>150</v>
      </c>
      <c r="D190" s="2">
        <v>150</v>
      </c>
      <c r="E190" s="2">
        <v>175</v>
      </c>
      <c r="F190" s="2">
        <v>175</v>
      </c>
      <c r="G190" s="2">
        <v>175</v>
      </c>
      <c r="H190" s="2">
        <v>175</v>
      </c>
      <c r="I190" s="2">
        <v>175</v>
      </c>
      <c r="J190" s="2">
        <v>175</v>
      </c>
    </row>
    <row r="191" spans="1:10" x14ac:dyDescent="0.6">
      <c r="A191" s="2" t="s">
        <v>929</v>
      </c>
      <c r="B191" s="2">
        <v>150</v>
      </c>
      <c r="C191" s="2">
        <v>150</v>
      </c>
      <c r="D191" s="2">
        <v>150</v>
      </c>
      <c r="E191" s="2">
        <v>175</v>
      </c>
      <c r="F191" s="2">
        <v>175</v>
      </c>
      <c r="G191" s="2">
        <v>175</v>
      </c>
      <c r="H191" s="2">
        <v>175</v>
      </c>
      <c r="I191" s="2">
        <v>175</v>
      </c>
      <c r="J191" s="2">
        <v>175</v>
      </c>
    </row>
    <row r="192" spans="1:10" x14ac:dyDescent="0.6">
      <c r="A192" s="2" t="s">
        <v>905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340</v>
      </c>
      <c r="H192" s="2">
        <v>0</v>
      </c>
      <c r="I192" s="2">
        <v>0</v>
      </c>
      <c r="J192" s="2">
        <v>0</v>
      </c>
    </row>
    <row r="193" spans="1:10" x14ac:dyDescent="0.6">
      <c r="A193" s="2" t="s">
        <v>906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260</v>
      </c>
      <c r="H193" s="2">
        <v>0</v>
      </c>
      <c r="I193" s="2">
        <v>0</v>
      </c>
      <c r="J193" s="2">
        <v>0</v>
      </c>
    </row>
    <row r="194" spans="1:10" x14ac:dyDescent="0.6">
      <c r="A194" s="2" t="s">
        <v>930</v>
      </c>
      <c r="B194" s="2">
        <v>810</v>
      </c>
      <c r="C194" s="2">
        <v>810</v>
      </c>
      <c r="D194" s="2">
        <v>810</v>
      </c>
      <c r="E194" s="2">
        <v>965</v>
      </c>
      <c r="F194" s="2">
        <v>965</v>
      </c>
      <c r="G194" s="2">
        <v>965</v>
      </c>
      <c r="H194" s="2">
        <v>965</v>
      </c>
      <c r="I194" s="2">
        <v>965</v>
      </c>
      <c r="J194" s="2">
        <v>965</v>
      </c>
    </row>
    <row r="195" spans="1:10" x14ac:dyDescent="0.6">
      <c r="A195" s="2" t="s">
        <v>931</v>
      </c>
      <c r="B195" s="2">
        <v>821</v>
      </c>
      <c r="C195" s="2">
        <v>858</v>
      </c>
      <c r="D195" s="2">
        <v>900</v>
      </c>
      <c r="E195" s="2">
        <v>1033</v>
      </c>
      <c r="F195" s="2">
        <v>1128</v>
      </c>
      <c r="G195" s="2">
        <v>1155</v>
      </c>
      <c r="H195" s="2">
        <v>1172</v>
      </c>
      <c r="I195" s="2">
        <v>1085</v>
      </c>
      <c r="J195" s="2">
        <v>1125</v>
      </c>
    </row>
    <row r="196" spans="1:10" x14ac:dyDescent="0.6">
      <c r="A196" s="2" t="s">
        <v>932</v>
      </c>
      <c r="B196" s="2">
        <v>28</v>
      </c>
      <c r="C196" s="2">
        <v>28</v>
      </c>
      <c r="D196" s="2">
        <v>28</v>
      </c>
      <c r="E196" s="2">
        <v>30</v>
      </c>
      <c r="F196" s="2">
        <v>30</v>
      </c>
      <c r="G196" s="2">
        <v>30</v>
      </c>
      <c r="H196" s="2">
        <v>30</v>
      </c>
      <c r="I196" s="2">
        <v>30</v>
      </c>
      <c r="J196" s="2">
        <v>30</v>
      </c>
    </row>
    <row r="197" spans="1:10" x14ac:dyDescent="0.6">
      <c r="A197" s="2" t="s">
        <v>933</v>
      </c>
      <c r="B197" s="2">
        <v>55</v>
      </c>
      <c r="C197" s="2">
        <v>55</v>
      </c>
      <c r="D197" s="2">
        <v>55</v>
      </c>
      <c r="E197" s="2">
        <v>55</v>
      </c>
      <c r="F197" s="2">
        <v>55</v>
      </c>
      <c r="G197" s="2">
        <v>55</v>
      </c>
      <c r="H197" s="2">
        <v>55</v>
      </c>
      <c r="I197" s="2">
        <v>55</v>
      </c>
      <c r="J197" s="2">
        <v>55</v>
      </c>
    </row>
    <row r="198" spans="1:10" x14ac:dyDescent="0.6">
      <c r="A198" s="2" t="s">
        <v>934</v>
      </c>
      <c r="B198" s="2">
        <v>185</v>
      </c>
      <c r="C198" s="2">
        <v>185</v>
      </c>
      <c r="D198" s="2">
        <v>185</v>
      </c>
      <c r="E198" s="2">
        <v>200</v>
      </c>
      <c r="F198" s="2">
        <v>200</v>
      </c>
      <c r="G198" s="2">
        <v>200</v>
      </c>
      <c r="H198" s="2">
        <v>200</v>
      </c>
      <c r="I198" s="2">
        <v>200</v>
      </c>
      <c r="J198" s="2">
        <v>200</v>
      </c>
    </row>
    <row r="199" spans="1:10" x14ac:dyDescent="0.6">
      <c r="A199" s="2" t="s">
        <v>935</v>
      </c>
      <c r="B199" s="2">
        <v>185</v>
      </c>
      <c r="C199" s="2">
        <v>185</v>
      </c>
      <c r="D199" s="2">
        <v>185</v>
      </c>
      <c r="E199" s="2">
        <v>200</v>
      </c>
      <c r="F199" s="2">
        <v>200</v>
      </c>
      <c r="G199" s="2">
        <v>200</v>
      </c>
      <c r="H199" s="2">
        <v>200</v>
      </c>
      <c r="I199" s="2">
        <v>200</v>
      </c>
      <c r="J199" s="2">
        <v>200</v>
      </c>
    </row>
    <row r="200" spans="1:10" x14ac:dyDescent="0.6">
      <c r="A200" s="2" t="s">
        <v>936</v>
      </c>
      <c r="B200" s="2">
        <v>0</v>
      </c>
      <c r="C200" s="2">
        <v>0</v>
      </c>
      <c r="D200" s="2">
        <v>0</v>
      </c>
      <c r="E200" s="2">
        <v>0</v>
      </c>
      <c r="F200" s="2">
        <v>4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6">
      <c r="A201" s="2" t="s">
        <v>937</v>
      </c>
      <c r="B201" s="2">
        <v>0</v>
      </c>
      <c r="C201" s="2">
        <v>0</v>
      </c>
      <c r="D201" s="2">
        <v>0</v>
      </c>
      <c r="E201" s="2">
        <v>0</v>
      </c>
      <c r="F201" s="2" t="s">
        <v>636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6">
      <c r="A202" s="2" t="s">
        <v>938</v>
      </c>
      <c r="B202" s="2">
        <v>0</v>
      </c>
      <c r="C202" s="2">
        <v>0</v>
      </c>
      <c r="D202" s="2">
        <v>0</v>
      </c>
      <c r="E202" s="2">
        <v>0</v>
      </c>
      <c r="F202" s="2">
        <v>30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6">
      <c r="A203" s="2" t="s">
        <v>939</v>
      </c>
      <c r="B203" s="2">
        <v>0</v>
      </c>
      <c r="C203" s="2">
        <v>0</v>
      </c>
      <c r="D203" s="2">
        <v>0</v>
      </c>
      <c r="E203" s="2">
        <v>0</v>
      </c>
      <c r="F203" s="2">
        <v>5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6">
      <c r="A204" s="2" t="s">
        <v>940</v>
      </c>
      <c r="B204" s="2">
        <v>0</v>
      </c>
      <c r="C204" s="2">
        <v>0</v>
      </c>
      <c r="D204" s="2">
        <v>0</v>
      </c>
      <c r="E204" s="2">
        <v>0</v>
      </c>
      <c r="F204" s="2">
        <v>303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6">
      <c r="A205" s="2" t="s">
        <v>941</v>
      </c>
      <c r="B205" s="2">
        <v>0</v>
      </c>
      <c r="C205" s="2">
        <v>0</v>
      </c>
      <c r="D205" s="2">
        <v>0</v>
      </c>
      <c r="E205" s="2">
        <v>0</v>
      </c>
      <c r="F205" s="2">
        <v>170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6">
      <c r="A206" s="2" t="s">
        <v>942</v>
      </c>
      <c r="B206" s="2">
        <v>0</v>
      </c>
      <c r="C206" s="2">
        <v>0</v>
      </c>
      <c r="D206" s="2">
        <v>0</v>
      </c>
      <c r="E206" s="2">
        <v>0</v>
      </c>
      <c r="F206" s="2">
        <v>86.5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6">
      <c r="A207" s="2" t="s">
        <v>943</v>
      </c>
      <c r="B207" s="2">
        <v>0</v>
      </c>
      <c r="C207" s="2">
        <v>0</v>
      </c>
      <c r="D207" s="2">
        <v>0</v>
      </c>
      <c r="E207" s="2">
        <v>0</v>
      </c>
      <c r="F207" s="2">
        <v>86.5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6">
      <c r="A208" s="2" t="s">
        <v>944</v>
      </c>
      <c r="B208" s="2">
        <v>0</v>
      </c>
      <c r="C208" s="2">
        <v>0</v>
      </c>
      <c r="D208" s="2">
        <v>0</v>
      </c>
      <c r="E208" s="2">
        <v>0</v>
      </c>
      <c r="F208" s="2">
        <v>4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6">
      <c r="A209" s="2" t="s">
        <v>945</v>
      </c>
      <c r="B209" s="2">
        <v>0</v>
      </c>
      <c r="C209" s="2">
        <v>0</v>
      </c>
      <c r="D209" s="2">
        <v>0</v>
      </c>
      <c r="E209" s="2">
        <v>0</v>
      </c>
      <c r="F209" s="2" t="s">
        <v>633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6">
      <c r="A210" s="2" t="s">
        <v>946</v>
      </c>
      <c r="B210" s="2">
        <v>0</v>
      </c>
      <c r="C210" s="2">
        <v>0</v>
      </c>
      <c r="D210" s="2">
        <v>0</v>
      </c>
      <c r="E210" s="2">
        <v>0</v>
      </c>
      <c r="F210" s="2">
        <v>25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6">
      <c r="A211" s="2" t="s">
        <v>947</v>
      </c>
      <c r="B211" s="2">
        <v>0</v>
      </c>
      <c r="C211" s="2">
        <v>0</v>
      </c>
      <c r="D211" s="2">
        <v>0</v>
      </c>
      <c r="E211" s="2">
        <v>0</v>
      </c>
      <c r="F211" s="2">
        <v>3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6">
      <c r="A212" s="2" t="s">
        <v>948</v>
      </c>
      <c r="B212" s="2">
        <v>0</v>
      </c>
      <c r="C212" s="2">
        <v>0</v>
      </c>
      <c r="D212" s="2">
        <v>0</v>
      </c>
      <c r="E212" s="2">
        <v>0</v>
      </c>
      <c r="F212" s="2">
        <v>96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6">
      <c r="A213" s="2" t="s">
        <v>949</v>
      </c>
      <c r="B213" s="2">
        <v>0</v>
      </c>
      <c r="C213" s="2">
        <v>0</v>
      </c>
      <c r="D213" s="2">
        <v>0</v>
      </c>
      <c r="E213" s="2">
        <v>0</v>
      </c>
      <c r="F213" s="2">
        <v>96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6">
      <c r="A214" s="2" t="s">
        <v>950</v>
      </c>
      <c r="B214" s="2">
        <v>0</v>
      </c>
      <c r="C214" s="2">
        <v>0</v>
      </c>
      <c r="D214" s="2">
        <v>0</v>
      </c>
      <c r="E214" s="2">
        <v>0</v>
      </c>
      <c r="F214" s="2">
        <v>286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6">
      <c r="A215" s="2" t="s">
        <v>951</v>
      </c>
      <c r="B215" s="2">
        <v>0</v>
      </c>
      <c r="C215" s="2">
        <v>0</v>
      </c>
      <c r="D215" s="2">
        <v>0</v>
      </c>
      <c r="E215" s="2">
        <v>0</v>
      </c>
      <c r="F215" s="2">
        <v>10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6">
      <c r="A216" s="2" t="s">
        <v>952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4</v>
      </c>
      <c r="J216" s="2">
        <v>0</v>
      </c>
    </row>
    <row r="217" spans="1:10" x14ac:dyDescent="0.6">
      <c r="A217" s="2" t="s">
        <v>953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 t="s">
        <v>636</v>
      </c>
      <c r="J217" s="2">
        <v>0</v>
      </c>
    </row>
    <row r="218" spans="1:10" x14ac:dyDescent="0.6">
      <c r="A218" s="2" t="s">
        <v>954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30</v>
      </c>
      <c r="J218" s="2">
        <v>0</v>
      </c>
    </row>
    <row r="219" spans="1:10" x14ac:dyDescent="0.6">
      <c r="A219" s="2" t="s">
        <v>955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5</v>
      </c>
      <c r="J219" s="2">
        <v>0</v>
      </c>
    </row>
    <row r="220" spans="1:10" x14ac:dyDescent="0.6">
      <c r="A220" s="2" t="s">
        <v>956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122.5</v>
      </c>
      <c r="J220" s="2">
        <v>0</v>
      </c>
    </row>
    <row r="221" spans="1:10" x14ac:dyDescent="0.6">
      <c r="A221" s="2" t="s">
        <v>957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122.5</v>
      </c>
      <c r="J221" s="2">
        <v>0</v>
      </c>
    </row>
    <row r="222" spans="1:10" x14ac:dyDescent="0.6">
      <c r="A222" s="2" t="s">
        <v>958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340</v>
      </c>
      <c r="J222" s="2">
        <v>0</v>
      </c>
    </row>
    <row r="223" spans="1:10" x14ac:dyDescent="0.6">
      <c r="A223" s="2" t="s">
        <v>959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330</v>
      </c>
      <c r="J223" s="2">
        <v>0</v>
      </c>
    </row>
    <row r="224" spans="1:10" x14ac:dyDescent="0.6">
      <c r="A224" s="2" t="s">
        <v>960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4</v>
      </c>
      <c r="J224" s="2">
        <v>0</v>
      </c>
    </row>
    <row r="225" spans="1:10" x14ac:dyDescent="0.6">
      <c r="A225" s="2" t="s">
        <v>961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 t="s">
        <v>636</v>
      </c>
      <c r="J225" s="2">
        <v>0</v>
      </c>
    </row>
    <row r="226" spans="1:10" x14ac:dyDescent="0.6">
      <c r="A226" s="2" t="s">
        <v>962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30</v>
      </c>
      <c r="J226" s="2">
        <v>0</v>
      </c>
    </row>
    <row r="227" spans="1:10" x14ac:dyDescent="0.6">
      <c r="A227" s="2" t="s">
        <v>963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5</v>
      </c>
      <c r="J227" s="2">
        <v>0</v>
      </c>
    </row>
    <row r="228" spans="1:10" x14ac:dyDescent="0.6">
      <c r="A228" s="2" t="s">
        <v>964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86.5</v>
      </c>
      <c r="J228" s="2">
        <v>0</v>
      </c>
    </row>
    <row r="229" spans="1:10" x14ac:dyDescent="0.6">
      <c r="A229" s="2" t="s">
        <v>965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86.5</v>
      </c>
      <c r="J229" s="2">
        <v>0</v>
      </c>
    </row>
    <row r="230" spans="1:10" x14ac:dyDescent="0.6">
      <c r="A230" s="2" t="s">
        <v>966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303</v>
      </c>
      <c r="J230" s="2">
        <v>0</v>
      </c>
    </row>
    <row r="231" spans="1:10" x14ac:dyDescent="0.6">
      <c r="A231" s="2" t="s">
        <v>967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4</v>
      </c>
    </row>
    <row r="232" spans="1:10" x14ac:dyDescent="0.6">
      <c r="A232" s="2" t="s">
        <v>968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 t="s">
        <v>636</v>
      </c>
    </row>
    <row r="233" spans="1:10" x14ac:dyDescent="0.6">
      <c r="A233" s="2" t="s">
        <v>969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30</v>
      </c>
    </row>
    <row r="234" spans="1:10" x14ac:dyDescent="0.6">
      <c r="A234" s="2" t="s">
        <v>970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122.5</v>
      </c>
    </row>
    <row r="235" spans="1:10" x14ac:dyDescent="0.6">
      <c r="A235" s="2" t="s">
        <v>971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122.5</v>
      </c>
    </row>
    <row r="236" spans="1:10" x14ac:dyDescent="0.6">
      <c r="A236" s="2" t="s">
        <v>972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340</v>
      </c>
    </row>
    <row r="237" spans="1:10" x14ac:dyDescent="0.6">
      <c r="A237" s="2" t="s">
        <v>973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350</v>
      </c>
    </row>
    <row r="238" spans="1:10" x14ac:dyDescent="0.6">
      <c r="A238" s="2" t="s">
        <v>974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4</v>
      </c>
    </row>
    <row r="239" spans="1:10" x14ac:dyDescent="0.6">
      <c r="A239" s="2" t="s">
        <v>975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 t="s">
        <v>1060</v>
      </c>
    </row>
    <row r="240" spans="1:10" x14ac:dyDescent="0.6">
      <c r="A240" s="2" t="s">
        <v>976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30</v>
      </c>
    </row>
    <row r="241" spans="1:10" x14ac:dyDescent="0.6">
      <c r="A241" s="2" t="s">
        <v>977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115.5</v>
      </c>
    </row>
    <row r="242" spans="1:10" x14ac:dyDescent="0.6">
      <c r="A242" s="2" t="s">
        <v>978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115.5</v>
      </c>
    </row>
    <row r="243" spans="1:10" x14ac:dyDescent="0.6">
      <c r="A243" s="2" t="s">
        <v>979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381</v>
      </c>
    </row>
    <row r="244" spans="1:10" x14ac:dyDescent="0.6">
      <c r="A244" s="2" t="s">
        <v>980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330</v>
      </c>
    </row>
    <row r="245" spans="1:10" x14ac:dyDescent="0.6">
      <c r="A245" s="2" t="s">
        <v>981</v>
      </c>
      <c r="B245" s="2" t="s">
        <v>802</v>
      </c>
      <c r="C245" s="2" t="s">
        <v>802</v>
      </c>
      <c r="D245" s="2" t="s">
        <v>802</v>
      </c>
      <c r="E245" s="2" t="s">
        <v>802</v>
      </c>
      <c r="F245" s="2" t="s">
        <v>802</v>
      </c>
      <c r="G245" s="2">
        <v>0</v>
      </c>
      <c r="H245" s="2">
        <v>0</v>
      </c>
      <c r="I245" s="2">
        <v>0</v>
      </c>
      <c r="J245" s="2" t="s">
        <v>802</v>
      </c>
    </row>
    <row r="246" spans="1:10" x14ac:dyDescent="0.6">
      <c r="A246" s="2" t="s">
        <v>982</v>
      </c>
      <c r="B246" s="2">
        <v>15</v>
      </c>
      <c r="C246" s="2">
        <v>15</v>
      </c>
      <c r="D246" s="2">
        <v>15</v>
      </c>
      <c r="E246" s="2">
        <v>15</v>
      </c>
      <c r="F246" s="2">
        <v>15</v>
      </c>
      <c r="G246" s="2">
        <v>0</v>
      </c>
      <c r="H246" s="2">
        <v>0</v>
      </c>
      <c r="I246" s="2">
        <v>0</v>
      </c>
      <c r="J246" s="2">
        <v>15</v>
      </c>
    </row>
    <row r="247" spans="1:10" x14ac:dyDescent="0.6">
      <c r="A247" s="2" t="s">
        <v>983</v>
      </c>
      <c r="B247" s="2">
        <v>700</v>
      </c>
      <c r="C247" s="2">
        <v>696</v>
      </c>
      <c r="D247" s="2">
        <v>776</v>
      </c>
      <c r="E247" s="2">
        <v>805</v>
      </c>
      <c r="F247" s="2">
        <v>840</v>
      </c>
      <c r="G247" s="2">
        <v>0</v>
      </c>
      <c r="H247" s="2">
        <v>0</v>
      </c>
      <c r="I247" s="2">
        <v>0</v>
      </c>
      <c r="J247" s="2">
        <v>1771</v>
      </c>
    </row>
    <row r="248" spans="1:10" x14ac:dyDescent="0.6">
      <c r="A248" s="2" t="s">
        <v>984</v>
      </c>
      <c r="B248" s="2">
        <v>120</v>
      </c>
      <c r="C248" s="2">
        <v>120</v>
      </c>
      <c r="D248" s="2">
        <v>120</v>
      </c>
      <c r="E248" s="2">
        <v>120</v>
      </c>
      <c r="F248" s="2">
        <v>120</v>
      </c>
      <c r="G248" s="2">
        <v>0</v>
      </c>
      <c r="H248" s="2">
        <v>0</v>
      </c>
      <c r="I248" s="2">
        <v>0</v>
      </c>
      <c r="J248" s="2">
        <v>120</v>
      </c>
    </row>
    <row r="249" spans="1:10" x14ac:dyDescent="0.6">
      <c r="A249" s="2" t="s">
        <v>985</v>
      </c>
      <c r="B249" s="2">
        <v>523</v>
      </c>
      <c r="C249" s="2">
        <v>560</v>
      </c>
      <c r="D249" s="2">
        <v>607</v>
      </c>
      <c r="E249" s="2">
        <v>663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6">
      <c r="A250" s="2" t="s">
        <v>986</v>
      </c>
      <c r="B250" s="2">
        <v>250</v>
      </c>
      <c r="C250" s="2">
        <v>290</v>
      </c>
      <c r="D250" s="2">
        <v>305</v>
      </c>
      <c r="E250" s="2">
        <v>330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6">
      <c r="A251" s="2" t="s">
        <v>987</v>
      </c>
      <c r="B251" s="2">
        <v>35</v>
      </c>
      <c r="C251" s="2">
        <v>35</v>
      </c>
      <c r="D251" s="2">
        <v>35</v>
      </c>
      <c r="E251" s="2">
        <v>35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6">
      <c r="A252" s="2" t="s">
        <v>988</v>
      </c>
      <c r="B252" s="2">
        <v>3</v>
      </c>
      <c r="C252" s="2">
        <v>3</v>
      </c>
      <c r="D252" s="2">
        <v>3</v>
      </c>
      <c r="E252" s="2">
        <v>3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6">
      <c r="A253" s="2" t="s">
        <v>989</v>
      </c>
      <c r="B253" s="2" t="s">
        <v>636</v>
      </c>
      <c r="C253" s="2" t="s">
        <v>636</v>
      </c>
      <c r="D253" s="2" t="s">
        <v>636</v>
      </c>
      <c r="E253" s="2" t="s">
        <v>636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6">
      <c r="A254" s="2" t="s">
        <v>990</v>
      </c>
      <c r="B254" s="2">
        <v>14</v>
      </c>
      <c r="C254" s="2">
        <v>14</v>
      </c>
      <c r="D254" s="2">
        <v>16</v>
      </c>
      <c r="E254" s="2">
        <v>12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6">
      <c r="A255" s="2" t="s">
        <v>991</v>
      </c>
      <c r="B255" s="2">
        <v>14</v>
      </c>
      <c r="C255" s="2">
        <v>19</v>
      </c>
      <c r="D255" s="2">
        <v>22</v>
      </c>
      <c r="E255" s="2">
        <v>22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6">
      <c r="A256" s="2" t="s">
        <v>992</v>
      </c>
      <c r="B256" s="2">
        <v>70</v>
      </c>
      <c r="C256" s="2">
        <v>100</v>
      </c>
      <c r="D256" s="2">
        <v>120</v>
      </c>
      <c r="E256" s="2">
        <v>375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6">
      <c r="A257" s="2" t="s">
        <v>993</v>
      </c>
      <c r="B257" s="2">
        <v>100</v>
      </c>
      <c r="C257" s="2">
        <v>100</v>
      </c>
      <c r="D257" s="2">
        <v>100</v>
      </c>
      <c r="E257" s="2">
        <v>100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6">
      <c r="A258" s="2" t="s">
        <v>994</v>
      </c>
      <c r="B258" s="2">
        <v>100</v>
      </c>
      <c r="C258" s="2">
        <v>100</v>
      </c>
      <c r="D258" s="2">
        <v>100</v>
      </c>
      <c r="E258" s="2">
        <v>100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6">
      <c r="A259" s="2" t="s">
        <v>995</v>
      </c>
      <c r="B259" s="2">
        <v>400</v>
      </c>
      <c r="C259" s="2">
        <v>420</v>
      </c>
      <c r="D259" s="2">
        <v>480</v>
      </c>
      <c r="E259" s="2">
        <v>510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6">
      <c r="A260" s="2" t="s">
        <v>996</v>
      </c>
      <c r="B260" s="2">
        <v>5</v>
      </c>
      <c r="C260" s="2">
        <v>5</v>
      </c>
      <c r="D260" s="2">
        <v>5</v>
      </c>
      <c r="E260" s="2">
        <v>5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6">
      <c r="A261" s="2" t="s">
        <v>997</v>
      </c>
      <c r="B261" s="2" t="s">
        <v>636</v>
      </c>
      <c r="C261" s="2" t="s">
        <v>636</v>
      </c>
      <c r="D261" s="2" t="s">
        <v>636</v>
      </c>
      <c r="E261" s="2" t="s">
        <v>636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6">
      <c r="A262" s="2" t="s">
        <v>998</v>
      </c>
      <c r="B262" s="2">
        <v>16</v>
      </c>
      <c r="C262" s="2">
        <v>16</v>
      </c>
      <c r="D262" s="2">
        <v>16</v>
      </c>
      <c r="E262" s="2">
        <v>16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6">
      <c r="A263" s="2" t="s">
        <v>999</v>
      </c>
      <c r="B263" s="2">
        <v>235</v>
      </c>
      <c r="C263" s="2">
        <v>235</v>
      </c>
      <c r="D263" s="2">
        <v>235</v>
      </c>
      <c r="E263" s="2">
        <v>235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6">
      <c r="A264" s="2" t="s">
        <v>951</v>
      </c>
      <c r="B264" s="2">
        <v>10</v>
      </c>
      <c r="C264" s="2">
        <v>10</v>
      </c>
      <c r="D264" s="2">
        <v>10</v>
      </c>
      <c r="E264" s="2">
        <v>10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6">
      <c r="A265" s="2" t="s">
        <v>1000</v>
      </c>
      <c r="B265" s="2">
        <v>85</v>
      </c>
      <c r="C265" s="2">
        <v>85</v>
      </c>
      <c r="D265" s="2">
        <v>85</v>
      </c>
      <c r="E265" s="2">
        <v>85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6">
      <c r="A266" s="2" t="s">
        <v>1001</v>
      </c>
      <c r="B266" s="2">
        <v>65</v>
      </c>
      <c r="C266" s="2">
        <v>65</v>
      </c>
      <c r="D266" s="2">
        <v>65</v>
      </c>
      <c r="E266" s="2">
        <v>65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6">
      <c r="A267" s="2" t="s">
        <v>1002</v>
      </c>
      <c r="B267" s="2">
        <v>105</v>
      </c>
      <c r="C267" s="2">
        <v>105</v>
      </c>
      <c r="D267" s="2">
        <v>105</v>
      </c>
      <c r="E267" s="2">
        <v>105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6">
      <c r="A268" s="2" t="s">
        <v>1003</v>
      </c>
      <c r="B268" s="2">
        <v>20</v>
      </c>
      <c r="C268" s="2">
        <v>20</v>
      </c>
      <c r="D268" s="2">
        <v>20</v>
      </c>
      <c r="E268" s="2">
        <v>20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6">
      <c r="A269" s="2" t="s">
        <v>1004</v>
      </c>
      <c r="B269" s="2">
        <v>310</v>
      </c>
      <c r="C269" s="2">
        <v>310</v>
      </c>
      <c r="D269" s="2">
        <v>310</v>
      </c>
      <c r="E269" s="2">
        <v>310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x14ac:dyDescent="0.6">
      <c r="A270" s="2" t="s">
        <v>1005</v>
      </c>
      <c r="B270" s="2">
        <v>37</v>
      </c>
      <c r="C270" s="2">
        <v>37</v>
      </c>
      <c r="D270" s="2">
        <v>37</v>
      </c>
      <c r="E270" s="2">
        <v>37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6">
      <c r="A271" s="2" t="s">
        <v>1006</v>
      </c>
      <c r="B271" s="2" t="s">
        <v>802</v>
      </c>
      <c r="C271" s="2" t="s">
        <v>802</v>
      </c>
      <c r="D271" s="2" t="s">
        <v>802</v>
      </c>
      <c r="E271" s="2" t="s">
        <v>802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6">
      <c r="A272" s="2" t="s">
        <v>1007</v>
      </c>
      <c r="B272" s="2">
        <v>10</v>
      </c>
      <c r="C272" s="2">
        <v>10</v>
      </c>
      <c r="D272" s="2">
        <v>10</v>
      </c>
      <c r="E272" s="2">
        <v>10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6">
      <c r="A273" s="2" t="s">
        <v>1008</v>
      </c>
      <c r="B273" s="2" t="s">
        <v>802</v>
      </c>
      <c r="C273" s="2" t="s">
        <v>802</v>
      </c>
      <c r="D273" s="2" t="s">
        <v>802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6">
      <c r="A274" s="2" t="s">
        <v>1009</v>
      </c>
      <c r="B274" s="2">
        <v>8</v>
      </c>
      <c r="C274" s="2">
        <v>8</v>
      </c>
      <c r="D274" s="2">
        <v>8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6">
      <c r="A275" s="2" t="s">
        <v>1010</v>
      </c>
      <c r="B275" s="2">
        <v>62</v>
      </c>
      <c r="C275" s="2">
        <v>55</v>
      </c>
      <c r="D275" s="2">
        <v>52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6">
      <c r="A276" s="2" t="s">
        <v>1011</v>
      </c>
      <c r="B276" s="2">
        <v>240</v>
      </c>
      <c r="C276" s="2">
        <v>240</v>
      </c>
      <c r="D276" s="2">
        <v>290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6">
      <c r="A277" s="2" t="s">
        <v>1012</v>
      </c>
      <c r="B277" s="2">
        <v>0</v>
      </c>
      <c r="C277" s="2">
        <v>560</v>
      </c>
      <c r="D277" s="2">
        <v>607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6">
      <c r="A278" s="2" t="s">
        <v>1013</v>
      </c>
      <c r="B278" s="2">
        <v>0</v>
      </c>
      <c r="C278" s="2">
        <v>290</v>
      </c>
      <c r="D278" s="2">
        <v>305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6">
      <c r="A279" s="2" t="s">
        <v>1014</v>
      </c>
      <c r="B279" s="2">
        <v>0</v>
      </c>
      <c r="C279" s="2">
        <v>35</v>
      </c>
      <c r="D279" s="2">
        <v>35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6">
      <c r="A280" s="2" t="s">
        <v>1015</v>
      </c>
      <c r="B280" s="2">
        <v>50</v>
      </c>
      <c r="C280" s="2">
        <v>60</v>
      </c>
      <c r="D280" s="2">
        <v>60</v>
      </c>
      <c r="E280" s="2">
        <v>80</v>
      </c>
      <c r="F280" s="2">
        <v>75</v>
      </c>
      <c r="G280" s="2">
        <v>80</v>
      </c>
      <c r="H280" s="2">
        <v>85</v>
      </c>
      <c r="I280" s="2">
        <v>85</v>
      </c>
      <c r="J280" s="2">
        <v>85</v>
      </c>
    </row>
    <row r="281" spans="1:10" x14ac:dyDescent="0.6">
      <c r="A281" s="2" t="s">
        <v>1016</v>
      </c>
      <c r="B281" s="2">
        <v>100</v>
      </c>
      <c r="C281" s="2">
        <v>100</v>
      </c>
      <c r="D281" s="2">
        <v>100</v>
      </c>
      <c r="E281" s="2">
        <v>100</v>
      </c>
      <c r="F281" s="2">
        <v>125</v>
      </c>
      <c r="G281" s="2">
        <v>125</v>
      </c>
      <c r="H281" s="2">
        <v>160</v>
      </c>
      <c r="I281" s="2">
        <v>160</v>
      </c>
      <c r="J281" s="2">
        <v>160</v>
      </c>
    </row>
    <row r="282" spans="1:10" x14ac:dyDescent="0.6">
      <c r="A282" s="2" t="s">
        <v>1017</v>
      </c>
      <c r="B282" s="2">
        <v>100</v>
      </c>
      <c r="C282" s="2">
        <v>100</v>
      </c>
      <c r="D282" s="2">
        <v>100</v>
      </c>
      <c r="E282" s="2">
        <v>100</v>
      </c>
      <c r="F282" s="2">
        <v>125</v>
      </c>
      <c r="G282" s="2">
        <v>125</v>
      </c>
      <c r="H282" s="2">
        <v>125</v>
      </c>
      <c r="I282" s="2">
        <v>125</v>
      </c>
      <c r="J282" s="2">
        <v>125</v>
      </c>
    </row>
    <row r="283" spans="1:10" x14ac:dyDescent="0.6">
      <c r="A283" s="2" t="s">
        <v>1018</v>
      </c>
      <c r="B283" s="2">
        <v>50</v>
      </c>
      <c r="C283" s="2">
        <v>60</v>
      </c>
      <c r="D283" s="2">
        <v>60</v>
      </c>
      <c r="E283" s="2">
        <v>80</v>
      </c>
      <c r="F283" s="2">
        <v>75</v>
      </c>
      <c r="G283" s="2">
        <v>80</v>
      </c>
      <c r="H283" s="2">
        <v>85</v>
      </c>
      <c r="I283" s="2">
        <v>85</v>
      </c>
      <c r="J283" s="2">
        <v>85</v>
      </c>
    </row>
    <row r="284" spans="1:10" x14ac:dyDescent="0.6">
      <c r="A284" s="2" t="s">
        <v>1019</v>
      </c>
      <c r="B284" s="2">
        <v>81</v>
      </c>
      <c r="C284" s="2">
        <v>81</v>
      </c>
      <c r="D284" s="2">
        <v>81</v>
      </c>
      <c r="E284" s="2">
        <v>80</v>
      </c>
      <c r="F284" s="2">
        <v>110</v>
      </c>
      <c r="G284" s="2">
        <v>120</v>
      </c>
      <c r="H284" s="2">
        <v>130</v>
      </c>
      <c r="I284" s="2">
        <v>131</v>
      </c>
      <c r="J284" s="2">
        <v>130</v>
      </c>
    </row>
    <row r="285" spans="1:10" x14ac:dyDescent="0.6">
      <c r="A285" s="2" t="s">
        <v>1020</v>
      </c>
      <c r="B285" s="2">
        <v>60</v>
      </c>
      <c r="C285" s="2">
        <v>60</v>
      </c>
      <c r="D285" s="2">
        <v>60</v>
      </c>
      <c r="E285" s="2">
        <v>90</v>
      </c>
      <c r="F285" s="2">
        <v>110</v>
      </c>
      <c r="G285" s="2">
        <v>120</v>
      </c>
      <c r="H285" s="2">
        <v>130</v>
      </c>
      <c r="I285" s="2">
        <v>100</v>
      </c>
      <c r="J285" s="2">
        <v>100</v>
      </c>
    </row>
    <row r="286" spans="1:10" x14ac:dyDescent="0.6">
      <c r="A286" s="2" t="s">
        <v>1021</v>
      </c>
      <c r="B286" s="2">
        <v>61</v>
      </c>
      <c r="C286" s="2">
        <v>61</v>
      </c>
      <c r="D286" s="2">
        <v>60</v>
      </c>
      <c r="E286" s="2">
        <v>90</v>
      </c>
      <c r="F286" s="2">
        <v>140</v>
      </c>
      <c r="G286" s="2">
        <v>120</v>
      </c>
      <c r="H286" s="2">
        <v>125</v>
      </c>
      <c r="I286" s="2">
        <v>130</v>
      </c>
      <c r="J286" s="2">
        <v>140</v>
      </c>
    </row>
    <row r="287" spans="1:10" x14ac:dyDescent="0.6">
      <c r="A287" s="2" t="s">
        <v>1022</v>
      </c>
      <c r="B287" s="2">
        <v>60</v>
      </c>
      <c r="C287" s="2">
        <v>60</v>
      </c>
      <c r="D287" s="2">
        <v>60</v>
      </c>
      <c r="E287" s="2">
        <v>90</v>
      </c>
      <c r="F287" s="2">
        <v>100</v>
      </c>
      <c r="G287" s="2">
        <v>120</v>
      </c>
      <c r="H287" s="2">
        <v>120</v>
      </c>
      <c r="I287" s="2">
        <v>130</v>
      </c>
      <c r="J287" s="2">
        <v>140</v>
      </c>
    </row>
    <row r="288" spans="1:10" x14ac:dyDescent="0.6">
      <c r="A288" s="2" t="s">
        <v>1023</v>
      </c>
      <c r="B288" s="2">
        <v>1</v>
      </c>
      <c r="C288" s="2">
        <v>4</v>
      </c>
      <c r="D288" s="2">
        <v>4</v>
      </c>
      <c r="E288" s="2">
        <v>4</v>
      </c>
      <c r="F288" s="2">
        <v>4</v>
      </c>
      <c r="G288" s="2">
        <v>4</v>
      </c>
      <c r="H288" s="2">
        <v>4</v>
      </c>
      <c r="I288" s="2">
        <v>4</v>
      </c>
      <c r="J288" s="2">
        <v>4</v>
      </c>
    </row>
    <row r="289" spans="1:10" x14ac:dyDescent="0.6">
      <c r="A289" s="2" t="s">
        <v>1024</v>
      </c>
      <c r="B289" s="2">
        <v>40</v>
      </c>
      <c r="C289" s="2">
        <v>50</v>
      </c>
      <c r="D289" s="2">
        <v>50</v>
      </c>
      <c r="E289" s="2">
        <v>50</v>
      </c>
      <c r="F289" s="2">
        <v>50</v>
      </c>
      <c r="G289" s="2">
        <v>60</v>
      </c>
      <c r="H289" s="2">
        <v>75</v>
      </c>
      <c r="I289" s="2">
        <v>75</v>
      </c>
      <c r="J289" s="2">
        <v>75</v>
      </c>
    </row>
    <row r="290" spans="1:10" x14ac:dyDescent="0.6">
      <c r="A290" s="2" t="s">
        <v>1025</v>
      </c>
      <c r="B290" s="2">
        <v>3</v>
      </c>
      <c r="C290" s="2">
        <v>4</v>
      </c>
      <c r="D290" s="2">
        <v>4</v>
      </c>
      <c r="E290" s="2">
        <v>4</v>
      </c>
      <c r="F290" s="2">
        <v>4</v>
      </c>
      <c r="G290" s="2">
        <v>4</v>
      </c>
      <c r="H290" s="2">
        <v>4</v>
      </c>
      <c r="I290" s="2">
        <v>4</v>
      </c>
      <c r="J290" s="2">
        <v>4</v>
      </c>
    </row>
    <row r="291" spans="1:10" x14ac:dyDescent="0.6">
      <c r="A291" s="2" t="s">
        <v>1026</v>
      </c>
      <c r="B291" s="2">
        <v>50</v>
      </c>
      <c r="C291" s="2">
        <v>50</v>
      </c>
      <c r="D291" s="2">
        <v>50</v>
      </c>
      <c r="E291" s="2">
        <v>50</v>
      </c>
      <c r="F291" s="2">
        <v>50</v>
      </c>
      <c r="G291" s="2">
        <v>60</v>
      </c>
      <c r="H291" s="2">
        <v>75</v>
      </c>
      <c r="I291" s="2">
        <v>75</v>
      </c>
      <c r="J291" s="2">
        <v>75</v>
      </c>
    </row>
    <row r="292" spans="1:10" x14ac:dyDescent="0.6">
      <c r="A292" s="2" t="s">
        <v>1027</v>
      </c>
      <c r="B292" s="2">
        <v>123</v>
      </c>
      <c r="C292" s="2">
        <v>110</v>
      </c>
      <c r="D292" s="2">
        <v>123</v>
      </c>
      <c r="E292" s="2">
        <v>120</v>
      </c>
      <c r="F292" s="2">
        <v>125</v>
      </c>
      <c r="G292" s="2">
        <v>125</v>
      </c>
      <c r="H292" s="2">
        <v>125</v>
      </c>
      <c r="I292" s="2">
        <v>125</v>
      </c>
      <c r="J292" s="2">
        <v>125</v>
      </c>
    </row>
    <row r="293" spans="1:10" x14ac:dyDescent="0.6">
      <c r="A293" s="2" t="s">
        <v>1028</v>
      </c>
      <c r="B293" s="2">
        <v>130</v>
      </c>
      <c r="C293" s="2">
        <v>130</v>
      </c>
      <c r="D293" s="2">
        <v>130</v>
      </c>
      <c r="E293" s="2">
        <v>130</v>
      </c>
      <c r="F293" s="2">
        <v>130</v>
      </c>
      <c r="G293" s="2">
        <v>130</v>
      </c>
      <c r="H293" s="2">
        <v>130</v>
      </c>
      <c r="I293" s="2">
        <v>130</v>
      </c>
      <c r="J293" s="2">
        <v>130</v>
      </c>
    </row>
    <row r="294" spans="1:10" x14ac:dyDescent="0.6">
      <c r="A294" s="2" t="s">
        <v>1029</v>
      </c>
      <c r="B294" s="2">
        <v>123</v>
      </c>
      <c r="C294" s="2">
        <v>110</v>
      </c>
      <c r="D294" s="2">
        <v>123</v>
      </c>
      <c r="E294" s="2">
        <v>90</v>
      </c>
      <c r="F294" s="2">
        <v>95</v>
      </c>
      <c r="G294" s="2">
        <v>95</v>
      </c>
      <c r="H294" s="2">
        <v>95</v>
      </c>
      <c r="I294" s="2">
        <v>95</v>
      </c>
      <c r="J294" s="2">
        <v>95</v>
      </c>
    </row>
    <row r="295" spans="1:10" x14ac:dyDescent="0.6">
      <c r="A295" s="2" t="s">
        <v>1030</v>
      </c>
      <c r="B295" s="2">
        <v>110</v>
      </c>
      <c r="C295" s="2">
        <v>110</v>
      </c>
      <c r="D295" s="2">
        <v>110</v>
      </c>
      <c r="E295" s="2">
        <v>110</v>
      </c>
      <c r="F295" s="2">
        <v>110</v>
      </c>
      <c r="G295" s="2">
        <v>110</v>
      </c>
      <c r="H295" s="2">
        <v>110</v>
      </c>
      <c r="I295" s="2">
        <v>110</v>
      </c>
      <c r="J295" s="2">
        <v>110</v>
      </c>
    </row>
    <row r="296" spans="1:10" x14ac:dyDescent="0.6">
      <c r="A296" s="2" t="s">
        <v>1031</v>
      </c>
      <c r="B296" s="2">
        <v>110</v>
      </c>
      <c r="C296" s="2">
        <v>110</v>
      </c>
      <c r="D296" s="2">
        <v>110</v>
      </c>
      <c r="E296" s="2">
        <v>100</v>
      </c>
      <c r="F296" s="2">
        <v>110</v>
      </c>
      <c r="G296" s="2">
        <v>110</v>
      </c>
      <c r="H296" s="2">
        <v>110</v>
      </c>
      <c r="I296" s="2">
        <v>110</v>
      </c>
      <c r="J296" s="2">
        <v>110</v>
      </c>
    </row>
    <row r="297" spans="1:10" x14ac:dyDescent="0.6">
      <c r="A297" s="2" t="s">
        <v>1032</v>
      </c>
      <c r="B297" s="2">
        <v>120</v>
      </c>
      <c r="C297" s="2">
        <v>120</v>
      </c>
      <c r="D297" s="2">
        <v>120</v>
      </c>
      <c r="E297" s="2">
        <v>120</v>
      </c>
      <c r="F297" s="2">
        <v>130</v>
      </c>
      <c r="G297" s="2">
        <v>120</v>
      </c>
      <c r="H297" s="2">
        <v>120</v>
      </c>
      <c r="I297" s="2">
        <v>130</v>
      </c>
      <c r="J297" s="2">
        <v>120</v>
      </c>
    </row>
    <row r="298" spans="1:10" x14ac:dyDescent="0.6">
      <c r="A298" s="2" t="s">
        <v>1033</v>
      </c>
      <c r="B298" s="2">
        <v>5</v>
      </c>
      <c r="C298" s="2">
        <v>5</v>
      </c>
      <c r="D298" s="2">
        <v>5</v>
      </c>
      <c r="E298" s="2">
        <v>5</v>
      </c>
      <c r="F298" s="2">
        <v>5</v>
      </c>
      <c r="G298" s="2">
        <v>5</v>
      </c>
      <c r="H298" s="2">
        <v>5</v>
      </c>
      <c r="I298" s="2">
        <v>5</v>
      </c>
      <c r="J298" s="2">
        <v>5</v>
      </c>
    </row>
    <row r="299" spans="1:10" x14ac:dyDescent="0.6">
      <c r="A299" s="2" t="s">
        <v>1034</v>
      </c>
      <c r="B299" s="2" t="s">
        <v>802</v>
      </c>
      <c r="C299" s="2" t="s">
        <v>802</v>
      </c>
      <c r="D299" s="2" t="s">
        <v>802</v>
      </c>
      <c r="E299" s="2" t="s">
        <v>802</v>
      </c>
      <c r="F299" s="2" t="s">
        <v>802</v>
      </c>
      <c r="G299" s="2" t="s">
        <v>802</v>
      </c>
      <c r="H299" s="2" t="s">
        <v>802</v>
      </c>
      <c r="I299" s="2" t="s">
        <v>802</v>
      </c>
      <c r="J299" s="2" t="s">
        <v>802</v>
      </c>
    </row>
    <row r="300" spans="1:10" x14ac:dyDescent="0.6">
      <c r="A300" s="2" t="s">
        <v>1035</v>
      </c>
      <c r="B300" s="2">
        <v>15</v>
      </c>
      <c r="C300" s="2">
        <v>10</v>
      </c>
      <c r="D300" s="2">
        <v>15</v>
      </c>
      <c r="E300" s="2">
        <v>15</v>
      </c>
      <c r="F300" s="2">
        <v>15</v>
      </c>
      <c r="G300" s="2">
        <v>15</v>
      </c>
      <c r="H300" s="2">
        <v>15</v>
      </c>
      <c r="I300" s="2">
        <v>15</v>
      </c>
      <c r="J300" s="2">
        <v>15</v>
      </c>
    </row>
    <row r="301" spans="1:10" x14ac:dyDescent="0.6">
      <c r="A301" s="2" t="s">
        <v>1036</v>
      </c>
      <c r="B301" s="2">
        <v>400</v>
      </c>
      <c r="C301" s="2">
        <v>400</v>
      </c>
      <c r="D301" s="2">
        <v>400</v>
      </c>
      <c r="E301" s="2">
        <v>335</v>
      </c>
      <c r="F301" s="2">
        <v>615</v>
      </c>
      <c r="G301" s="2">
        <v>615</v>
      </c>
      <c r="H301" s="2">
        <v>335</v>
      </c>
      <c r="I301" s="2">
        <v>335</v>
      </c>
      <c r="J301" s="2">
        <v>335</v>
      </c>
    </row>
    <row r="302" spans="1:10" x14ac:dyDescent="0.6">
      <c r="A302" s="2" t="s">
        <v>1037</v>
      </c>
      <c r="B302" s="2">
        <v>97</v>
      </c>
      <c r="C302" s="2">
        <v>97</v>
      </c>
      <c r="D302" s="2">
        <v>97</v>
      </c>
      <c r="E302" s="2">
        <v>150</v>
      </c>
      <c r="F302" s="2">
        <v>125</v>
      </c>
      <c r="G302" s="2">
        <v>150</v>
      </c>
      <c r="H302" s="2">
        <v>150</v>
      </c>
      <c r="I302" s="2">
        <v>150</v>
      </c>
      <c r="J302" s="2">
        <v>150</v>
      </c>
    </row>
    <row r="303" spans="1:10" x14ac:dyDescent="0.6">
      <c r="A303" s="2" t="s">
        <v>1038</v>
      </c>
      <c r="B303" s="2">
        <v>180</v>
      </c>
      <c r="C303" s="2">
        <v>180</v>
      </c>
      <c r="D303" s="2">
        <v>180</v>
      </c>
      <c r="E303" s="2">
        <v>180</v>
      </c>
      <c r="F303" s="2">
        <v>490</v>
      </c>
      <c r="G303" s="2">
        <v>465</v>
      </c>
      <c r="H303" s="2">
        <v>150</v>
      </c>
      <c r="I303" s="2">
        <v>100</v>
      </c>
      <c r="J303" s="2">
        <v>185</v>
      </c>
    </row>
    <row r="304" spans="1:10" x14ac:dyDescent="0.6">
      <c r="A304" s="2" t="s">
        <v>1039</v>
      </c>
      <c r="B304" s="2">
        <v>22</v>
      </c>
      <c r="C304" s="2">
        <v>22</v>
      </c>
      <c r="D304" s="2">
        <v>22</v>
      </c>
      <c r="E304" s="2">
        <v>22</v>
      </c>
      <c r="F304" s="2">
        <v>22</v>
      </c>
      <c r="G304" s="2">
        <v>20</v>
      </c>
      <c r="H304" s="2">
        <v>22</v>
      </c>
      <c r="I304" s="2">
        <v>20</v>
      </c>
      <c r="J304" s="2">
        <v>20</v>
      </c>
    </row>
    <row r="305" spans="1:10" x14ac:dyDescent="0.6">
      <c r="A305" s="2" t="s">
        <v>1040</v>
      </c>
      <c r="B305" s="2">
        <v>0</v>
      </c>
      <c r="C305" s="2">
        <v>0</v>
      </c>
      <c r="D305" s="2">
        <v>0</v>
      </c>
      <c r="E305" s="2">
        <v>-80</v>
      </c>
      <c r="F305" s="2">
        <v>80</v>
      </c>
      <c r="G305" s="2">
        <v>80</v>
      </c>
      <c r="H305" s="2">
        <v>78</v>
      </c>
      <c r="I305" s="2">
        <v>80</v>
      </c>
      <c r="J305" s="2">
        <v>80</v>
      </c>
    </row>
    <row r="306" spans="1:10" x14ac:dyDescent="0.6">
      <c r="A306" s="2" t="s">
        <v>1041</v>
      </c>
      <c r="B306" s="2">
        <v>272</v>
      </c>
      <c r="C306" s="2">
        <v>272</v>
      </c>
      <c r="D306" s="2">
        <v>272</v>
      </c>
      <c r="E306" s="2">
        <v>-338</v>
      </c>
      <c r="F306" s="2">
        <v>420</v>
      </c>
      <c r="G306" s="2">
        <v>390</v>
      </c>
      <c r="H306" s="2">
        <v>400</v>
      </c>
      <c r="I306" s="2">
        <v>400</v>
      </c>
      <c r="J306" s="2">
        <v>400</v>
      </c>
    </row>
    <row r="307" spans="1:10" x14ac:dyDescent="0.6">
      <c r="A307" s="2" t="s">
        <v>1042</v>
      </c>
      <c r="B307" s="2">
        <v>2</v>
      </c>
      <c r="C307" s="2">
        <v>2</v>
      </c>
      <c r="D307" s="2">
        <v>2</v>
      </c>
      <c r="E307" s="2">
        <v>2</v>
      </c>
      <c r="F307" s="2">
        <v>2</v>
      </c>
      <c r="G307" s="2">
        <v>2</v>
      </c>
      <c r="H307" s="2">
        <v>2</v>
      </c>
      <c r="I307" s="2">
        <v>2</v>
      </c>
      <c r="J307" s="2">
        <v>2</v>
      </c>
    </row>
    <row r="308" spans="1:10" x14ac:dyDescent="0.6">
      <c r="A308" s="2" t="s">
        <v>1043</v>
      </c>
      <c r="B308" s="2" t="s">
        <v>1044</v>
      </c>
      <c r="C308" s="2" t="s">
        <v>1044</v>
      </c>
      <c r="D308" s="2" t="s">
        <v>1044</v>
      </c>
      <c r="E308" s="2" t="s">
        <v>1044</v>
      </c>
      <c r="F308" s="2" t="s">
        <v>1044</v>
      </c>
      <c r="G308" s="2" t="s">
        <v>1044</v>
      </c>
      <c r="H308" s="2" t="s">
        <v>1044</v>
      </c>
      <c r="I308" s="2" t="s">
        <v>1044</v>
      </c>
      <c r="J308" s="2" t="s">
        <v>1044</v>
      </c>
    </row>
    <row r="309" spans="1:10" x14ac:dyDescent="0.6">
      <c r="A309" s="2" t="s">
        <v>1045</v>
      </c>
      <c r="B309" s="2">
        <v>10</v>
      </c>
      <c r="C309" s="2">
        <v>10</v>
      </c>
      <c r="D309" s="2">
        <v>10</v>
      </c>
      <c r="E309" s="2">
        <v>10</v>
      </c>
      <c r="F309" s="2">
        <v>10</v>
      </c>
      <c r="G309" s="2">
        <v>10</v>
      </c>
      <c r="H309" s="2">
        <v>10</v>
      </c>
      <c r="I309" s="2">
        <v>10</v>
      </c>
      <c r="J309" s="2">
        <v>10</v>
      </c>
    </row>
    <row r="310" spans="1:10" x14ac:dyDescent="0.6">
      <c r="A310" s="2" t="s">
        <v>1046</v>
      </c>
      <c r="B310" s="2">
        <v>2</v>
      </c>
      <c r="C310" s="2">
        <v>2</v>
      </c>
      <c r="D310" s="2">
        <v>2</v>
      </c>
      <c r="E310" s="2">
        <v>2</v>
      </c>
      <c r="F310" s="2">
        <v>2</v>
      </c>
      <c r="G310" s="2">
        <v>2</v>
      </c>
      <c r="H310" s="2">
        <v>2</v>
      </c>
      <c r="I310" s="2">
        <v>2</v>
      </c>
      <c r="J310" s="2">
        <v>2</v>
      </c>
    </row>
    <row r="311" spans="1:10" x14ac:dyDescent="0.6">
      <c r="A311" s="2" t="s">
        <v>1047</v>
      </c>
      <c r="B311" s="2" t="s">
        <v>853</v>
      </c>
      <c r="C311" s="2" t="s">
        <v>853</v>
      </c>
      <c r="D311" s="2" t="s">
        <v>853</v>
      </c>
      <c r="E311" s="2" t="s">
        <v>853</v>
      </c>
      <c r="F311" s="2" t="s">
        <v>853</v>
      </c>
      <c r="G311" s="2" t="s">
        <v>853</v>
      </c>
      <c r="H311" s="2" t="s">
        <v>853</v>
      </c>
      <c r="I311" s="2" t="s">
        <v>853</v>
      </c>
      <c r="J311" s="2" t="s">
        <v>853</v>
      </c>
    </row>
    <row r="312" spans="1:10" x14ac:dyDescent="0.6">
      <c r="A312" s="2" t="s">
        <v>1048</v>
      </c>
      <c r="B312" s="2">
        <v>20</v>
      </c>
      <c r="C312" s="2">
        <v>20</v>
      </c>
      <c r="D312" s="2">
        <v>20</v>
      </c>
      <c r="E312" s="2">
        <v>20</v>
      </c>
      <c r="F312" s="2">
        <v>20</v>
      </c>
      <c r="G312" s="2">
        <v>20</v>
      </c>
      <c r="H312" s="2">
        <v>20</v>
      </c>
      <c r="I312" s="2">
        <v>20</v>
      </c>
      <c r="J312" s="2">
        <v>20</v>
      </c>
    </row>
    <row r="313" spans="1:10" x14ac:dyDescent="0.6">
      <c r="A313" s="2" t="s">
        <v>1049</v>
      </c>
      <c r="B313" s="4">
        <v>68</v>
      </c>
      <c r="C313" s="4">
        <v>68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 ht="16.8" thickBot="1" x14ac:dyDescent="0.65">
      <c r="A314" s="2" t="s">
        <v>372</v>
      </c>
      <c r="B314" s="4">
        <v>5</v>
      </c>
      <c r="C314" s="4">
        <v>35</v>
      </c>
      <c r="D314" s="4">
        <v>40</v>
      </c>
      <c r="E314" s="4">
        <v>35</v>
      </c>
      <c r="F314" s="4">
        <v>85</v>
      </c>
      <c r="G314" s="4">
        <v>100</v>
      </c>
      <c r="H314" s="4">
        <v>90</v>
      </c>
      <c r="I314" s="4">
        <v>140</v>
      </c>
      <c r="J314" s="4">
        <v>100</v>
      </c>
    </row>
    <row r="315" spans="1:10" x14ac:dyDescent="0.6">
      <c r="A315" s="2" t="s">
        <v>1053</v>
      </c>
      <c r="B315" s="36">
        <v>0</v>
      </c>
      <c r="C315" s="36">
        <v>1</v>
      </c>
      <c r="D315" s="36">
        <v>1</v>
      </c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</row>
    <row r="316" spans="1:10" x14ac:dyDescent="0.6">
      <c r="A316" s="2" t="s">
        <v>1052</v>
      </c>
      <c r="B316" s="2" t="s">
        <v>1054</v>
      </c>
      <c r="C316" s="2" t="s">
        <v>1054</v>
      </c>
      <c r="D316" s="2" t="s">
        <v>802</v>
      </c>
      <c r="E316" s="2" t="s">
        <v>802</v>
      </c>
      <c r="F316" s="2" t="s">
        <v>802</v>
      </c>
      <c r="G316" s="2" t="s">
        <v>802</v>
      </c>
      <c r="H316" s="2" t="s">
        <v>802</v>
      </c>
      <c r="I316" s="2" t="s">
        <v>802</v>
      </c>
      <c r="J316" s="2" t="s">
        <v>802</v>
      </c>
    </row>
    <row r="317" spans="1:10" x14ac:dyDescent="0.6">
      <c r="A317" s="2" t="s">
        <v>1051</v>
      </c>
      <c r="B317" s="2">
        <v>0</v>
      </c>
      <c r="C317" s="2">
        <v>10</v>
      </c>
      <c r="D317" s="2">
        <v>10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6">
      <c r="A318" s="2" t="s">
        <v>1050</v>
      </c>
      <c r="B318" s="2">
        <v>0</v>
      </c>
      <c r="C318" s="2">
        <v>20</v>
      </c>
      <c r="D318" s="2">
        <v>25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6">
      <c r="A319" s="2" t="s">
        <v>1055</v>
      </c>
      <c r="B319" s="2">
        <v>0</v>
      </c>
      <c r="C319" s="2">
        <v>15</v>
      </c>
      <c r="D319" s="2">
        <v>15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ht="16.8" thickBot="1" x14ac:dyDescent="0.65">
      <c r="A320" s="2" t="s">
        <v>1056</v>
      </c>
      <c r="B320" s="37">
        <v>0</v>
      </c>
      <c r="C320" s="37">
        <v>270</v>
      </c>
      <c r="D320" s="37">
        <v>300</v>
      </c>
      <c r="E320" s="37">
        <v>0</v>
      </c>
      <c r="F320" s="37">
        <v>0</v>
      </c>
      <c r="G320" s="37">
        <v>0</v>
      </c>
      <c r="H320" s="37">
        <v>0</v>
      </c>
      <c r="I320" s="37">
        <v>0</v>
      </c>
      <c r="J320" s="37">
        <v>0</v>
      </c>
    </row>
  </sheetData>
  <protectedRanges>
    <protectedRange sqref="A5 B1:J5" name="範圍1_2_2_1"/>
  </protectedRange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E81-964C-46F1-AF6B-8CC52AD3FEF7}">
  <dimension ref="A1:AX73"/>
  <sheetViews>
    <sheetView zoomScale="85" zoomScaleNormal="85" workbookViewId="0">
      <pane ySplit="1" topLeftCell="A26" activePane="bottomLeft" state="frozen"/>
      <selection pane="bottomLeft" activeCell="K24" sqref="K24"/>
    </sheetView>
  </sheetViews>
  <sheetFormatPr defaultRowHeight="15.3" x14ac:dyDescent="0.6"/>
  <cols>
    <col min="1" max="1" width="8.83984375" style="1"/>
    <col min="2" max="2" width="11.47265625" style="1" customWidth="1"/>
    <col min="3" max="3" width="10.578125" style="1" customWidth="1"/>
    <col min="4" max="6" width="8.89453125" style="1" bestFit="1" customWidth="1"/>
    <col min="7" max="10" width="9.734375" style="1" bestFit="1" customWidth="1"/>
    <col min="11" max="12" width="8.83984375" style="1"/>
    <col min="13" max="13" width="10.20703125" style="1" customWidth="1"/>
    <col min="14" max="14" width="10.578125" style="1" customWidth="1"/>
    <col min="15" max="16384" width="8.83984375" style="1"/>
  </cols>
  <sheetData>
    <row r="1" spans="1:10" ht="18" x14ac:dyDescent="0.6">
      <c r="A1" s="13" t="s">
        <v>410</v>
      </c>
      <c r="B1" s="14">
        <v>25</v>
      </c>
      <c r="C1" s="11">
        <v>35</v>
      </c>
      <c r="D1" s="11">
        <v>45</v>
      </c>
      <c r="E1" s="11">
        <v>60</v>
      </c>
      <c r="F1" s="11">
        <v>80</v>
      </c>
      <c r="G1" s="11">
        <v>110</v>
      </c>
      <c r="H1" s="11">
        <v>160</v>
      </c>
      <c r="I1" s="11">
        <v>200</v>
      </c>
      <c r="J1" s="11">
        <v>250</v>
      </c>
    </row>
    <row r="2" spans="1:10" ht="18" x14ac:dyDescent="0.6">
      <c r="A2" s="14" t="s">
        <v>478</v>
      </c>
      <c r="B2" s="4" t="s">
        <v>701</v>
      </c>
      <c r="C2" s="4" t="s">
        <v>726</v>
      </c>
      <c r="D2" s="4" t="s">
        <v>727</v>
      </c>
      <c r="E2" s="4" t="s">
        <v>728</v>
      </c>
      <c r="F2" s="4" t="s">
        <v>729</v>
      </c>
      <c r="G2" s="4" t="s">
        <v>723</v>
      </c>
      <c r="H2" s="4" t="s">
        <v>730</v>
      </c>
      <c r="I2" s="4" t="s">
        <v>731</v>
      </c>
      <c r="J2" s="4" t="s">
        <v>732</v>
      </c>
    </row>
    <row r="3" spans="1:10" ht="18" x14ac:dyDescent="0.6">
      <c r="A3" s="14" t="s">
        <v>479</v>
      </c>
      <c r="B3" s="4" t="s">
        <v>702</v>
      </c>
      <c r="C3" s="4" t="s">
        <v>702</v>
      </c>
      <c r="D3" s="4" t="s">
        <v>702</v>
      </c>
      <c r="E3" s="4" t="s">
        <v>702</v>
      </c>
      <c r="F3" s="4" t="s">
        <v>702</v>
      </c>
      <c r="G3" s="4" t="s">
        <v>702</v>
      </c>
      <c r="H3" s="4" t="s">
        <v>707</v>
      </c>
      <c r="I3" s="4" t="s">
        <v>703</v>
      </c>
      <c r="J3" s="4" t="s">
        <v>707</v>
      </c>
    </row>
    <row r="4" spans="1:10" x14ac:dyDescent="0.6">
      <c r="A4" s="22" t="s">
        <v>509</v>
      </c>
      <c r="B4" s="4" t="s">
        <v>703</v>
      </c>
      <c r="C4" s="4" t="s">
        <v>703</v>
      </c>
      <c r="D4" s="4" t="s">
        <v>703</v>
      </c>
      <c r="E4" s="4" t="s">
        <v>703</v>
      </c>
      <c r="F4" s="4" t="s">
        <v>703</v>
      </c>
      <c r="G4" s="4">
        <v>50</v>
      </c>
      <c r="H4" s="4" t="s">
        <v>703</v>
      </c>
      <c r="I4" s="4" t="s">
        <v>733</v>
      </c>
      <c r="J4" s="4" t="s">
        <v>703</v>
      </c>
    </row>
    <row r="5" spans="1:10" x14ac:dyDescent="0.6">
      <c r="A5" s="22" t="s">
        <v>512</v>
      </c>
      <c r="B5" s="4" t="s">
        <v>704</v>
      </c>
      <c r="C5" s="4" t="s">
        <v>704</v>
      </c>
      <c r="D5" s="4" t="s">
        <v>704</v>
      </c>
      <c r="E5" s="4" t="s">
        <v>704</v>
      </c>
      <c r="F5" s="4" t="s">
        <v>704</v>
      </c>
      <c r="G5" s="4">
        <v>255</v>
      </c>
      <c r="H5" s="4" t="s">
        <v>734</v>
      </c>
      <c r="I5" s="4" t="s">
        <v>735</v>
      </c>
      <c r="J5" s="4" t="s">
        <v>734</v>
      </c>
    </row>
    <row r="6" spans="1:10" x14ac:dyDescent="0.6">
      <c r="A6" s="22" t="s">
        <v>516</v>
      </c>
      <c r="B6" s="4" t="s">
        <v>705</v>
      </c>
      <c r="C6" s="4" t="s">
        <v>736</v>
      </c>
      <c r="D6" s="4" t="s">
        <v>737</v>
      </c>
      <c r="E6" s="4" t="s">
        <v>738</v>
      </c>
      <c r="F6" s="4" t="s">
        <v>739</v>
      </c>
      <c r="G6" s="4" t="s">
        <v>740</v>
      </c>
      <c r="H6" s="4" t="s">
        <v>741</v>
      </c>
      <c r="I6" s="4" t="s">
        <v>742</v>
      </c>
      <c r="J6" s="4" t="s">
        <v>743</v>
      </c>
    </row>
    <row r="7" spans="1:10" x14ac:dyDescent="0.6">
      <c r="A7" s="22" t="s">
        <v>525</v>
      </c>
      <c r="B7" s="4" t="s">
        <v>704</v>
      </c>
      <c r="C7" s="4" t="s">
        <v>704</v>
      </c>
      <c r="D7" s="4" t="s">
        <v>704</v>
      </c>
      <c r="E7" s="4" t="s">
        <v>704</v>
      </c>
      <c r="F7" s="4" t="s">
        <v>704</v>
      </c>
      <c r="G7" s="4" t="s">
        <v>734</v>
      </c>
      <c r="H7" s="4" t="s">
        <v>734</v>
      </c>
      <c r="I7" s="4" t="s">
        <v>744</v>
      </c>
      <c r="J7" s="4" t="s">
        <v>734</v>
      </c>
    </row>
    <row r="8" spans="1:10" x14ac:dyDescent="0.6">
      <c r="A8" s="22" t="s">
        <v>527</v>
      </c>
      <c r="B8" s="4" t="s">
        <v>636</v>
      </c>
      <c r="C8" s="4" t="s">
        <v>636</v>
      </c>
      <c r="D8" s="4" t="s">
        <v>636</v>
      </c>
      <c r="E8" s="4" t="s">
        <v>636</v>
      </c>
      <c r="F8" s="4" t="s">
        <v>636</v>
      </c>
      <c r="G8" s="4" t="s">
        <v>636</v>
      </c>
      <c r="H8" s="4" t="s">
        <v>636</v>
      </c>
      <c r="I8" s="4" t="s">
        <v>636</v>
      </c>
      <c r="J8" s="4" t="s">
        <v>636</v>
      </c>
    </row>
    <row r="9" spans="1:10" x14ac:dyDescent="0.6">
      <c r="A9" s="22" t="s">
        <v>530</v>
      </c>
      <c r="B9" s="4" t="s">
        <v>636</v>
      </c>
      <c r="C9" s="4" t="s">
        <v>636</v>
      </c>
      <c r="D9" s="4" t="s">
        <v>636</v>
      </c>
      <c r="E9" s="4" t="s">
        <v>636</v>
      </c>
      <c r="F9" s="4" t="s">
        <v>636</v>
      </c>
      <c r="G9" s="4" t="s">
        <v>636</v>
      </c>
      <c r="H9" s="4" t="s">
        <v>636</v>
      </c>
      <c r="I9" s="4" t="s">
        <v>786</v>
      </c>
      <c r="J9" s="4" t="s">
        <v>636</v>
      </c>
    </row>
    <row r="10" spans="1:10" x14ac:dyDescent="0.6">
      <c r="A10" s="22" t="s">
        <v>532</v>
      </c>
      <c r="B10" s="4" t="s">
        <v>706</v>
      </c>
      <c r="C10" s="4" t="s">
        <v>745</v>
      </c>
      <c r="D10" s="4" t="s">
        <v>746</v>
      </c>
      <c r="E10" s="4" t="s">
        <v>747</v>
      </c>
      <c r="F10" s="4" t="s">
        <v>748</v>
      </c>
      <c r="G10" s="4" t="s">
        <v>709</v>
      </c>
      <c r="H10" s="4" t="s">
        <v>745</v>
      </c>
      <c r="I10" s="4" t="s">
        <v>749</v>
      </c>
      <c r="J10" s="4" t="s">
        <v>749</v>
      </c>
    </row>
    <row r="11" spans="1:10" x14ac:dyDescent="0.6">
      <c r="A11" s="22" t="s">
        <v>539</v>
      </c>
      <c r="B11" s="4" t="s">
        <v>707</v>
      </c>
      <c r="C11" s="4" t="s">
        <v>707</v>
      </c>
      <c r="D11" s="4" t="s">
        <v>707</v>
      </c>
      <c r="E11" s="4" t="s">
        <v>707</v>
      </c>
      <c r="F11" s="4" t="s">
        <v>707</v>
      </c>
      <c r="G11" s="4" t="s">
        <v>707</v>
      </c>
      <c r="H11" s="23" t="s">
        <v>707</v>
      </c>
      <c r="I11" s="25" t="s">
        <v>707</v>
      </c>
      <c r="J11" s="4" t="s">
        <v>703</v>
      </c>
    </row>
    <row r="12" spans="1:10" x14ac:dyDescent="0.6">
      <c r="A12" s="22" t="s">
        <v>1</v>
      </c>
      <c r="B12" s="4" t="s">
        <v>708</v>
      </c>
      <c r="C12" s="4" t="s">
        <v>750</v>
      </c>
      <c r="D12" s="4" t="s">
        <v>751</v>
      </c>
      <c r="E12" s="4" t="s">
        <v>752</v>
      </c>
      <c r="F12" s="4" t="s">
        <v>753</v>
      </c>
      <c r="G12" s="4" t="s">
        <v>724</v>
      </c>
      <c r="H12" s="23" t="s">
        <v>724</v>
      </c>
      <c r="I12" s="25" t="s">
        <v>731</v>
      </c>
      <c r="J12" s="23" t="s">
        <v>754</v>
      </c>
    </row>
    <row r="13" spans="1:10" x14ac:dyDescent="0.6">
      <c r="A13" s="22" t="s">
        <v>548</v>
      </c>
      <c r="B13" s="4" t="s">
        <v>709</v>
      </c>
      <c r="C13" s="4" t="s">
        <v>709</v>
      </c>
      <c r="D13" s="4" t="s">
        <v>709</v>
      </c>
      <c r="E13" s="4" t="s">
        <v>755</v>
      </c>
      <c r="F13" s="4" t="s">
        <v>756</v>
      </c>
      <c r="G13" s="4" t="s">
        <v>757</v>
      </c>
      <c r="H13" s="4" t="s">
        <v>758</v>
      </c>
      <c r="I13" s="4" t="s">
        <v>759</v>
      </c>
      <c r="J13" s="4" t="s">
        <v>760</v>
      </c>
    </row>
    <row r="14" spans="1:10" x14ac:dyDescent="0.6">
      <c r="A14" s="22" t="s">
        <v>555</v>
      </c>
      <c r="B14" s="4" t="s">
        <v>707</v>
      </c>
      <c r="C14" s="4" t="s">
        <v>707</v>
      </c>
      <c r="D14" s="4" t="s">
        <v>707</v>
      </c>
      <c r="E14" s="4" t="s">
        <v>707</v>
      </c>
      <c r="F14" s="4" t="s">
        <v>707</v>
      </c>
      <c r="G14" s="4" t="s">
        <v>707</v>
      </c>
      <c r="H14" s="4" t="s">
        <v>707</v>
      </c>
      <c r="I14" s="4" t="s">
        <v>707</v>
      </c>
      <c r="J14" s="4" t="s">
        <v>707</v>
      </c>
    </row>
    <row r="15" spans="1:10" x14ac:dyDescent="0.6">
      <c r="A15" s="22" t="s">
        <v>556</v>
      </c>
      <c r="B15" s="4" t="s">
        <v>710</v>
      </c>
      <c r="C15" s="4" t="s">
        <v>718</v>
      </c>
      <c r="D15" s="4" t="s">
        <v>718</v>
      </c>
      <c r="E15" s="4" t="s">
        <v>725</v>
      </c>
      <c r="F15" s="4" t="s">
        <v>761</v>
      </c>
      <c r="G15" s="4" t="s">
        <v>761</v>
      </c>
      <c r="H15" s="4" t="s">
        <v>761</v>
      </c>
      <c r="I15" s="4" t="s">
        <v>761</v>
      </c>
      <c r="J15" s="4" t="s">
        <v>761</v>
      </c>
    </row>
    <row r="16" spans="1:10" x14ac:dyDescent="0.6">
      <c r="A16" s="22" t="s">
        <v>561</v>
      </c>
      <c r="B16" s="4" t="s">
        <v>711</v>
      </c>
      <c r="C16" s="4" t="s">
        <v>711</v>
      </c>
      <c r="D16" s="4" t="s">
        <v>711</v>
      </c>
      <c r="E16" s="23" t="s">
        <v>711</v>
      </c>
      <c r="F16" s="23" t="s">
        <v>711</v>
      </c>
      <c r="G16" s="23" t="s">
        <v>711</v>
      </c>
      <c r="H16" s="23" t="s">
        <v>711</v>
      </c>
      <c r="I16" s="23" t="s">
        <v>711</v>
      </c>
      <c r="J16" s="23" t="s">
        <v>711</v>
      </c>
    </row>
    <row r="17" spans="1:10" x14ac:dyDescent="0.6">
      <c r="A17" s="22" t="s">
        <v>564</v>
      </c>
      <c r="B17" s="4" t="s">
        <v>712</v>
      </c>
      <c r="C17" s="4" t="s">
        <v>712</v>
      </c>
      <c r="D17" s="4" t="s">
        <v>712</v>
      </c>
      <c r="E17" s="23">
        <v>105</v>
      </c>
      <c r="F17" s="23">
        <v>105</v>
      </c>
      <c r="G17" s="23">
        <v>105</v>
      </c>
      <c r="H17" s="23">
        <v>105</v>
      </c>
      <c r="I17" s="23">
        <v>105</v>
      </c>
      <c r="J17" s="23">
        <v>105</v>
      </c>
    </row>
    <row r="18" spans="1:10" x14ac:dyDescent="0.6">
      <c r="A18" s="22" t="s">
        <v>567</v>
      </c>
      <c r="B18" s="4" t="s">
        <v>713</v>
      </c>
      <c r="C18" s="4" t="s">
        <v>762</v>
      </c>
      <c r="D18" s="4" t="s">
        <v>763</v>
      </c>
      <c r="E18" s="4" t="s">
        <v>764</v>
      </c>
      <c r="F18" s="4" t="s">
        <v>765</v>
      </c>
      <c r="G18" s="4" t="s">
        <v>766</v>
      </c>
      <c r="H18" s="4" t="s">
        <v>767</v>
      </c>
      <c r="I18" s="4" t="s">
        <v>768</v>
      </c>
      <c r="J18" s="4" t="s">
        <v>769</v>
      </c>
    </row>
    <row r="19" spans="1:10" x14ac:dyDescent="0.6">
      <c r="A19" s="22" t="s">
        <v>577</v>
      </c>
      <c r="B19" s="4" t="s">
        <v>714</v>
      </c>
      <c r="C19" s="4" t="s">
        <v>733</v>
      </c>
      <c r="D19" s="4" t="s">
        <v>733</v>
      </c>
      <c r="E19" s="4" t="s">
        <v>770</v>
      </c>
      <c r="F19" s="4" t="s">
        <v>733</v>
      </c>
      <c r="G19" s="4" t="s">
        <v>733</v>
      </c>
      <c r="H19" s="4" t="s">
        <v>733</v>
      </c>
      <c r="I19" s="4" t="s">
        <v>733</v>
      </c>
      <c r="J19" s="4" t="s">
        <v>733</v>
      </c>
    </row>
    <row r="20" spans="1:10" x14ac:dyDescent="0.6">
      <c r="A20" s="22" t="s">
        <v>580</v>
      </c>
      <c r="B20" s="4" t="s">
        <v>715</v>
      </c>
      <c r="C20" s="4" t="s">
        <v>771</v>
      </c>
      <c r="D20" s="4" t="s">
        <v>771</v>
      </c>
      <c r="E20" s="4" t="s">
        <v>771</v>
      </c>
      <c r="F20" s="4" t="s">
        <v>772</v>
      </c>
      <c r="G20" s="4" t="s">
        <v>773</v>
      </c>
      <c r="H20" s="4" t="s">
        <v>773</v>
      </c>
      <c r="I20" s="4" t="s">
        <v>772</v>
      </c>
      <c r="J20" s="4" t="s">
        <v>773</v>
      </c>
    </row>
    <row r="21" spans="1:10" x14ac:dyDescent="0.6">
      <c r="A21" s="22" t="s">
        <v>585</v>
      </c>
      <c r="B21" s="4" t="s">
        <v>716</v>
      </c>
      <c r="C21" s="4" t="s">
        <v>716</v>
      </c>
      <c r="D21" s="4" t="s">
        <v>716</v>
      </c>
      <c r="E21" s="23" t="s">
        <v>714</v>
      </c>
      <c r="F21" s="23" t="s">
        <v>714</v>
      </c>
      <c r="G21" s="23" t="s">
        <v>714</v>
      </c>
      <c r="H21" s="23" t="s">
        <v>714</v>
      </c>
      <c r="I21" s="23" t="s">
        <v>714</v>
      </c>
      <c r="J21" s="23" t="s">
        <v>714</v>
      </c>
    </row>
    <row r="22" spans="1:10" x14ac:dyDescent="0.6">
      <c r="A22" s="22" t="s">
        <v>588</v>
      </c>
      <c r="B22" s="4" t="s">
        <v>633</v>
      </c>
      <c r="C22" s="4" t="s">
        <v>633</v>
      </c>
      <c r="D22" s="4" t="s">
        <v>633</v>
      </c>
      <c r="E22" s="4" t="s">
        <v>633</v>
      </c>
      <c r="F22" s="4" t="s">
        <v>633</v>
      </c>
      <c r="G22" s="4" t="s">
        <v>633</v>
      </c>
      <c r="H22" s="4" t="s">
        <v>633</v>
      </c>
      <c r="I22" s="4" t="s">
        <v>633</v>
      </c>
      <c r="J22" s="4" t="s">
        <v>633</v>
      </c>
    </row>
    <row r="23" spans="1:10" x14ac:dyDescent="0.6">
      <c r="A23" s="22" t="s">
        <v>590</v>
      </c>
      <c r="B23" s="4" t="s">
        <v>721</v>
      </c>
      <c r="C23" s="4" t="s">
        <v>774</v>
      </c>
      <c r="D23" s="4" t="s">
        <v>774</v>
      </c>
      <c r="E23" s="4" t="s">
        <v>774</v>
      </c>
      <c r="F23" s="4" t="s">
        <v>783</v>
      </c>
      <c r="G23" s="4" t="s">
        <v>784</v>
      </c>
      <c r="H23" s="4" t="s">
        <v>784</v>
      </c>
      <c r="I23" s="4" t="s">
        <v>711</v>
      </c>
      <c r="J23" s="4" t="s">
        <v>721</v>
      </c>
    </row>
    <row r="24" spans="1:10" x14ac:dyDescent="0.6">
      <c r="A24" s="22" t="s">
        <v>596</v>
      </c>
      <c r="B24" s="4" t="s">
        <v>717</v>
      </c>
      <c r="C24" s="4" t="s">
        <v>733</v>
      </c>
      <c r="D24" s="4" t="s">
        <v>733</v>
      </c>
      <c r="E24" s="4" t="s">
        <v>733</v>
      </c>
      <c r="F24" s="4" t="s">
        <v>733</v>
      </c>
      <c r="G24" s="4" t="s">
        <v>733</v>
      </c>
      <c r="H24" s="4" t="s">
        <v>733</v>
      </c>
      <c r="I24" s="4" t="s">
        <v>733</v>
      </c>
      <c r="J24" s="4" t="s">
        <v>733</v>
      </c>
    </row>
    <row r="25" spans="1:10" x14ac:dyDescent="0.6">
      <c r="A25" s="22" t="s">
        <v>598</v>
      </c>
      <c r="B25" s="4" t="s">
        <v>718</v>
      </c>
      <c r="C25" s="23" t="s">
        <v>718</v>
      </c>
      <c r="D25" s="23" t="s">
        <v>718</v>
      </c>
      <c r="E25" s="23" t="s">
        <v>718</v>
      </c>
      <c r="F25" s="23" t="s">
        <v>718</v>
      </c>
      <c r="G25" s="23" t="s">
        <v>718</v>
      </c>
      <c r="H25" s="23" t="s">
        <v>718</v>
      </c>
      <c r="I25" s="23" t="s">
        <v>718</v>
      </c>
      <c r="J25" s="23" t="s">
        <v>718</v>
      </c>
    </row>
    <row r="26" spans="1:10" x14ac:dyDescent="0.6">
      <c r="A26" s="22" t="s">
        <v>600</v>
      </c>
      <c r="B26" s="4" t="s">
        <v>719</v>
      </c>
      <c r="C26" s="23" t="s">
        <v>719</v>
      </c>
      <c r="D26" s="23" t="s">
        <v>719</v>
      </c>
      <c r="E26" s="23" t="s">
        <v>719</v>
      </c>
      <c r="F26" s="23" t="s">
        <v>719</v>
      </c>
      <c r="G26" s="23" t="s">
        <v>719</v>
      </c>
      <c r="H26" s="23" t="s">
        <v>719</v>
      </c>
      <c r="I26" s="23" t="s">
        <v>719</v>
      </c>
      <c r="J26" s="23" t="s">
        <v>719</v>
      </c>
    </row>
    <row r="27" spans="1:10" x14ac:dyDescent="0.6">
      <c r="A27" s="22" t="s">
        <v>603</v>
      </c>
      <c r="B27" s="4" t="s">
        <v>720</v>
      </c>
      <c r="C27" s="4" t="s">
        <v>720</v>
      </c>
      <c r="D27" s="4" t="s">
        <v>775</v>
      </c>
      <c r="E27" s="4" t="s">
        <v>733</v>
      </c>
      <c r="F27" s="4" t="s">
        <v>733</v>
      </c>
      <c r="G27" s="4" t="s">
        <v>776</v>
      </c>
      <c r="H27" s="4" t="s">
        <v>776</v>
      </c>
      <c r="I27" s="4" t="s">
        <v>777</v>
      </c>
      <c r="J27" s="4" t="s">
        <v>777</v>
      </c>
    </row>
    <row r="28" spans="1:10" x14ac:dyDescent="0.6">
      <c r="A28" s="22" t="s">
        <v>606</v>
      </c>
      <c r="B28" s="4">
        <v>45</v>
      </c>
      <c r="C28" s="4">
        <v>45</v>
      </c>
      <c r="D28" s="4">
        <v>45</v>
      </c>
      <c r="E28" s="4">
        <v>45</v>
      </c>
      <c r="F28" s="4">
        <v>45</v>
      </c>
      <c r="G28" s="4">
        <v>45</v>
      </c>
      <c r="H28" s="4">
        <v>45</v>
      </c>
      <c r="I28" s="4">
        <v>45</v>
      </c>
      <c r="J28" s="4">
        <v>45</v>
      </c>
    </row>
    <row r="29" spans="1:10" x14ac:dyDescent="0.6">
      <c r="A29" s="22" t="s">
        <v>609</v>
      </c>
      <c r="B29" s="23" t="s">
        <v>733</v>
      </c>
      <c r="C29" s="4" t="s">
        <v>717</v>
      </c>
      <c r="D29" s="4" t="s">
        <v>733</v>
      </c>
      <c r="E29" s="23" t="s">
        <v>733</v>
      </c>
      <c r="F29" s="23" t="s">
        <v>733</v>
      </c>
      <c r="G29" s="23" t="s">
        <v>733</v>
      </c>
      <c r="H29" s="23" t="s">
        <v>733</v>
      </c>
      <c r="I29" s="23" t="s">
        <v>733</v>
      </c>
      <c r="J29" s="23" t="s">
        <v>733</v>
      </c>
    </row>
    <row r="30" spans="1:10" x14ac:dyDescent="0.6">
      <c r="A30" s="22" t="s">
        <v>611</v>
      </c>
      <c r="B30" s="23" t="s">
        <v>778</v>
      </c>
      <c r="C30" s="23" t="s">
        <v>778</v>
      </c>
      <c r="D30" s="23" t="s">
        <v>778</v>
      </c>
      <c r="E30" s="4" t="s">
        <v>778</v>
      </c>
      <c r="F30" s="23" t="s">
        <v>778</v>
      </c>
      <c r="G30" s="23" t="s">
        <v>778</v>
      </c>
      <c r="H30" s="23" t="s">
        <v>778</v>
      </c>
      <c r="I30" s="23" t="s">
        <v>778</v>
      </c>
      <c r="J30" s="23" t="s">
        <v>778</v>
      </c>
    </row>
    <row r="31" spans="1:10" x14ac:dyDescent="0.6">
      <c r="A31" s="22" t="s">
        <v>614</v>
      </c>
      <c r="B31" s="23" t="s">
        <v>779</v>
      </c>
      <c r="C31" s="23" t="s">
        <v>779</v>
      </c>
      <c r="D31" s="23" t="s">
        <v>779</v>
      </c>
      <c r="E31" s="4" t="s">
        <v>779</v>
      </c>
      <c r="F31" s="4" t="s">
        <v>780</v>
      </c>
      <c r="G31" s="4" t="s">
        <v>780</v>
      </c>
      <c r="H31" s="4" t="s">
        <v>780</v>
      </c>
      <c r="I31" s="4" t="s">
        <v>780</v>
      </c>
      <c r="J31" s="4" t="s">
        <v>780</v>
      </c>
    </row>
    <row r="32" spans="1:10" x14ac:dyDescent="0.6">
      <c r="A32" s="22" t="s">
        <v>618</v>
      </c>
      <c r="B32" s="23" t="s">
        <v>775</v>
      </c>
      <c r="C32" s="23" t="s">
        <v>775</v>
      </c>
      <c r="D32" s="23" t="s">
        <v>775</v>
      </c>
      <c r="E32" s="23" t="s">
        <v>775</v>
      </c>
      <c r="F32" s="23" t="s">
        <v>775</v>
      </c>
      <c r="G32" s="4" t="s">
        <v>775</v>
      </c>
      <c r="H32" s="23" t="s">
        <v>775</v>
      </c>
      <c r="I32" s="23" t="s">
        <v>775</v>
      </c>
      <c r="J32" s="23" t="s">
        <v>775</v>
      </c>
    </row>
    <row r="33" spans="1:10" x14ac:dyDescent="0.6">
      <c r="A33" s="22" t="s">
        <v>619</v>
      </c>
      <c r="B33" s="23" t="s">
        <v>733</v>
      </c>
      <c r="C33" s="23" t="s">
        <v>733</v>
      </c>
      <c r="D33" s="23" t="s">
        <v>733</v>
      </c>
      <c r="E33" s="23" t="s">
        <v>733</v>
      </c>
      <c r="F33" s="23" t="s">
        <v>733</v>
      </c>
      <c r="G33" s="4" t="s">
        <v>725</v>
      </c>
      <c r="H33" s="23" t="s">
        <v>725</v>
      </c>
      <c r="I33" s="23" t="s">
        <v>725</v>
      </c>
      <c r="J33" s="23" t="s">
        <v>725</v>
      </c>
    </row>
    <row r="34" spans="1:10" x14ac:dyDescent="0.6">
      <c r="A34" s="22" t="s">
        <v>621</v>
      </c>
      <c r="B34" s="23" t="s">
        <v>733</v>
      </c>
      <c r="C34" s="23" t="s">
        <v>733</v>
      </c>
      <c r="D34" s="23" t="s">
        <v>733</v>
      </c>
      <c r="E34" s="23" t="s">
        <v>733</v>
      </c>
      <c r="F34" s="23" t="s">
        <v>733</v>
      </c>
      <c r="G34" s="4" t="s">
        <v>781</v>
      </c>
      <c r="H34" s="23" t="s">
        <v>781</v>
      </c>
      <c r="I34" s="23" t="s">
        <v>781</v>
      </c>
      <c r="J34" s="23" t="s">
        <v>781</v>
      </c>
    </row>
    <row r="35" spans="1:10" x14ac:dyDescent="0.6">
      <c r="A35" s="22" t="s">
        <v>624</v>
      </c>
      <c r="B35" s="23" t="s">
        <v>733</v>
      </c>
      <c r="C35" s="23" t="s">
        <v>733</v>
      </c>
      <c r="D35" s="23" t="s">
        <v>733</v>
      </c>
      <c r="E35" s="23" t="s">
        <v>733</v>
      </c>
      <c r="F35" s="23" t="s">
        <v>733</v>
      </c>
      <c r="G35" s="4" t="s">
        <v>722</v>
      </c>
      <c r="H35" s="23" t="s">
        <v>722</v>
      </c>
      <c r="I35" s="23" t="s">
        <v>722</v>
      </c>
      <c r="J35" s="23" t="s">
        <v>722</v>
      </c>
    </row>
    <row r="36" spans="1:10" x14ac:dyDescent="0.6">
      <c r="A36" s="22" t="s">
        <v>785</v>
      </c>
      <c r="B36" s="4" t="s">
        <v>721</v>
      </c>
      <c r="C36" s="4" t="s">
        <v>721</v>
      </c>
      <c r="D36" s="4" t="s">
        <v>721</v>
      </c>
      <c r="E36" s="4" t="s">
        <v>782</v>
      </c>
      <c r="F36" s="4" t="s">
        <v>783</v>
      </c>
      <c r="G36" s="4" t="s">
        <v>784</v>
      </c>
      <c r="H36" s="4" t="s">
        <v>784</v>
      </c>
      <c r="I36" s="4" t="s">
        <v>711</v>
      </c>
      <c r="J36" s="4" t="s">
        <v>711</v>
      </c>
    </row>
    <row r="37" spans="1:10" x14ac:dyDescent="0.6">
      <c r="A37" s="26" t="s">
        <v>92</v>
      </c>
      <c r="B37" s="24" t="s">
        <v>720</v>
      </c>
      <c r="C37" s="24" t="s">
        <v>720</v>
      </c>
      <c r="D37" s="24" t="s">
        <v>720</v>
      </c>
      <c r="E37" s="24" t="s">
        <v>720</v>
      </c>
      <c r="F37" s="24" t="s">
        <v>720</v>
      </c>
      <c r="G37" s="2" t="s">
        <v>720</v>
      </c>
      <c r="H37" s="24" t="s">
        <v>720</v>
      </c>
      <c r="I37" s="24" t="s">
        <v>720</v>
      </c>
      <c r="J37" s="24" t="s">
        <v>720</v>
      </c>
    </row>
    <row r="38" spans="1:10" x14ac:dyDescent="0.6">
      <c r="A38" s="26" t="s">
        <v>91</v>
      </c>
      <c r="B38" s="24" t="s">
        <v>636</v>
      </c>
      <c r="C38" s="24" t="s">
        <v>636</v>
      </c>
      <c r="D38" s="24" t="s">
        <v>636</v>
      </c>
      <c r="E38" s="24" t="s">
        <v>636</v>
      </c>
      <c r="F38" s="24" t="s">
        <v>636</v>
      </c>
      <c r="G38" s="2" t="s">
        <v>636</v>
      </c>
      <c r="H38" s="24" t="s">
        <v>636</v>
      </c>
      <c r="I38" s="24" t="s">
        <v>636</v>
      </c>
      <c r="J38" s="24" t="s">
        <v>636</v>
      </c>
    </row>
    <row r="39" spans="1:10" x14ac:dyDescent="0.6">
      <c r="A39" s="26" t="s">
        <v>144</v>
      </c>
      <c r="B39" s="24" t="s">
        <v>714</v>
      </c>
      <c r="C39" s="24" t="s">
        <v>714</v>
      </c>
      <c r="D39" s="24" t="s">
        <v>714</v>
      </c>
      <c r="E39" s="24" t="s">
        <v>714</v>
      </c>
      <c r="F39" s="24" t="s">
        <v>714</v>
      </c>
      <c r="G39" s="2" t="s">
        <v>714</v>
      </c>
      <c r="H39" s="24" t="s">
        <v>714</v>
      </c>
      <c r="I39" s="24" t="s">
        <v>714</v>
      </c>
      <c r="J39" s="24" t="s">
        <v>714</v>
      </c>
    </row>
    <row r="40" spans="1:10" x14ac:dyDescent="0.6">
      <c r="A40" s="26" t="s">
        <v>145</v>
      </c>
      <c r="B40" s="24">
        <v>45</v>
      </c>
      <c r="C40" s="24">
        <v>45</v>
      </c>
      <c r="D40" s="24">
        <v>45</v>
      </c>
      <c r="E40" s="24">
        <v>45</v>
      </c>
      <c r="F40" s="24">
        <v>45</v>
      </c>
      <c r="G40" s="24">
        <v>45</v>
      </c>
      <c r="H40" s="24">
        <v>45</v>
      </c>
      <c r="I40" s="24">
        <v>45</v>
      </c>
      <c r="J40" s="24">
        <v>45</v>
      </c>
    </row>
    <row r="41" spans="1:10" x14ac:dyDescent="0.6">
      <c r="A41" s="26" t="s">
        <v>624</v>
      </c>
      <c r="B41" s="24" t="s">
        <v>722</v>
      </c>
      <c r="C41" s="24" t="s">
        <v>722</v>
      </c>
      <c r="D41" s="24" t="s">
        <v>722</v>
      </c>
      <c r="E41" s="24" t="s">
        <v>722</v>
      </c>
      <c r="F41" s="24" t="s">
        <v>722</v>
      </c>
      <c r="G41" s="2" t="s">
        <v>722</v>
      </c>
      <c r="H41" s="24" t="s">
        <v>722</v>
      </c>
      <c r="I41" s="24" t="s">
        <v>722</v>
      </c>
      <c r="J41" s="24" t="s">
        <v>722</v>
      </c>
    </row>
    <row r="42" spans="1:10" x14ac:dyDescent="0.6">
      <c r="A42" s="26" t="s">
        <v>634</v>
      </c>
      <c r="B42" s="24">
        <v>415</v>
      </c>
      <c r="C42" s="24">
        <v>416</v>
      </c>
      <c r="D42" s="24">
        <v>417</v>
      </c>
      <c r="E42" s="24">
        <v>418</v>
      </c>
      <c r="F42" s="24">
        <v>419</v>
      </c>
      <c r="G42" s="2">
        <v>415</v>
      </c>
      <c r="H42" s="24">
        <v>415</v>
      </c>
      <c r="I42" s="24">
        <v>415</v>
      </c>
      <c r="J42" s="24">
        <v>415</v>
      </c>
    </row>
    <row r="43" spans="1:10" x14ac:dyDescent="0.6">
      <c r="A43" s="26" t="s">
        <v>69</v>
      </c>
      <c r="B43" s="23">
        <v>50</v>
      </c>
      <c r="C43" s="23">
        <v>50</v>
      </c>
      <c r="D43" s="23">
        <v>50</v>
      </c>
      <c r="E43" s="23">
        <v>50</v>
      </c>
      <c r="F43" s="23">
        <v>50</v>
      </c>
      <c r="G43" s="23">
        <v>50</v>
      </c>
      <c r="H43" s="23">
        <v>50</v>
      </c>
      <c r="I43" s="4">
        <v>50</v>
      </c>
      <c r="J43" s="4">
        <v>0</v>
      </c>
    </row>
    <row r="44" spans="1:10" x14ac:dyDescent="0.6">
      <c r="A44" s="26" t="s">
        <v>70</v>
      </c>
      <c r="B44" s="24">
        <v>40</v>
      </c>
      <c r="C44" s="24">
        <v>40</v>
      </c>
      <c r="D44" s="24">
        <v>40</v>
      </c>
      <c r="E44" s="24">
        <v>40</v>
      </c>
      <c r="F44" s="24">
        <v>40</v>
      </c>
      <c r="G44" s="24">
        <v>40</v>
      </c>
      <c r="H44" s="24">
        <v>40</v>
      </c>
      <c r="I44" s="2">
        <v>40</v>
      </c>
      <c r="J44" s="2">
        <v>40</v>
      </c>
    </row>
    <row r="59" spans="34:50" x14ac:dyDescent="0.6"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34:50" x14ac:dyDescent="0.6"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72" spans="50:50" x14ac:dyDescent="0.6">
      <c r="AX72" s="33"/>
    </row>
    <row r="73" spans="50:50" x14ac:dyDescent="0.6">
      <c r="AX73" s="33"/>
    </row>
  </sheetData>
  <protectedRanges>
    <protectedRange sqref="C19:E19 C14:D14 B15:D17 B18:E18 B24:B26 B19:B22 B2:J5 A5 B6:B14 C8:J9 C22:J22 E17:J17" name="範圍1_2_1_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5BEB-4F0F-4412-9E2B-E641EBC1CB8F}">
  <dimension ref="A1:J17"/>
  <sheetViews>
    <sheetView workbookViewId="0">
      <selection sqref="A1:J1"/>
    </sheetView>
  </sheetViews>
  <sheetFormatPr defaultRowHeight="15.3" x14ac:dyDescent="0.6"/>
  <cols>
    <col min="1" max="16384" width="8.83984375" style="33"/>
  </cols>
  <sheetData>
    <row r="1" spans="1:10" x14ac:dyDescent="0.6">
      <c r="A1" s="178" t="s">
        <v>4</v>
      </c>
      <c r="B1" s="176">
        <v>25</v>
      </c>
      <c r="C1" s="176">
        <v>35</v>
      </c>
      <c r="D1" s="176">
        <v>45</v>
      </c>
      <c r="E1" s="176">
        <v>60</v>
      </c>
      <c r="F1" s="176">
        <v>80</v>
      </c>
      <c r="G1" s="176">
        <v>110</v>
      </c>
      <c r="H1" s="176">
        <v>160</v>
      </c>
      <c r="I1" s="176">
        <v>200</v>
      </c>
      <c r="J1" s="176">
        <v>250</v>
      </c>
    </row>
    <row r="2" spans="1:10" x14ac:dyDescent="0.6">
      <c r="A2" s="176" t="s">
        <v>478</v>
      </c>
      <c r="B2" s="176">
        <v>386</v>
      </c>
      <c r="C2" s="176">
        <v>484</v>
      </c>
      <c r="D2" s="176">
        <v>514</v>
      </c>
      <c r="E2" s="176">
        <v>544</v>
      </c>
      <c r="F2" s="176">
        <v>614</v>
      </c>
      <c r="G2" s="176">
        <v>670</v>
      </c>
      <c r="H2" s="176">
        <v>730</v>
      </c>
      <c r="I2" s="176">
        <v>900</v>
      </c>
      <c r="J2" s="176">
        <v>970</v>
      </c>
    </row>
    <row r="3" spans="1:10" x14ac:dyDescent="0.6">
      <c r="A3" s="176" t="s">
        <v>479</v>
      </c>
      <c r="B3" s="176">
        <v>220</v>
      </c>
      <c r="C3" s="176">
        <v>279</v>
      </c>
      <c r="D3" s="176">
        <v>298</v>
      </c>
      <c r="E3" s="176">
        <v>378</v>
      </c>
      <c r="F3" s="176">
        <v>367</v>
      </c>
      <c r="G3" s="176">
        <v>476</v>
      </c>
      <c r="H3" s="176">
        <v>535</v>
      </c>
      <c r="I3" s="176">
        <v>552</v>
      </c>
      <c r="J3" s="176">
        <v>610</v>
      </c>
    </row>
    <row r="4" spans="1:10" x14ac:dyDescent="0.6">
      <c r="A4" s="176" t="s">
        <v>509</v>
      </c>
      <c r="B4" s="176">
        <v>0</v>
      </c>
      <c r="C4" s="176">
        <v>0</v>
      </c>
      <c r="D4" s="176">
        <v>0</v>
      </c>
      <c r="E4" s="176">
        <v>0</v>
      </c>
      <c r="F4" s="176">
        <v>0</v>
      </c>
      <c r="G4" s="176">
        <v>295</v>
      </c>
      <c r="H4" s="176">
        <v>325</v>
      </c>
      <c r="I4" s="176">
        <v>0</v>
      </c>
      <c r="J4" s="176">
        <v>0</v>
      </c>
    </row>
    <row r="5" spans="1:10" x14ac:dyDescent="0.6">
      <c r="A5" s="176" t="s">
        <v>512</v>
      </c>
      <c r="B5" s="176">
        <v>0</v>
      </c>
      <c r="C5" s="176">
        <v>0</v>
      </c>
      <c r="D5" s="176">
        <v>0</v>
      </c>
      <c r="E5" s="176">
        <v>0</v>
      </c>
      <c r="F5" s="176">
        <v>75</v>
      </c>
      <c r="G5" s="176">
        <v>80</v>
      </c>
      <c r="H5" s="176">
        <v>80</v>
      </c>
      <c r="I5" s="176">
        <v>80</v>
      </c>
      <c r="J5" s="176">
        <v>0</v>
      </c>
    </row>
    <row r="6" spans="1:10" x14ac:dyDescent="0.6">
      <c r="A6" s="177" t="s">
        <v>516</v>
      </c>
      <c r="B6" s="176">
        <v>0</v>
      </c>
      <c r="C6" s="176">
        <v>0</v>
      </c>
      <c r="D6" s="176">
        <v>0</v>
      </c>
      <c r="E6" s="176">
        <v>0</v>
      </c>
      <c r="F6" s="176">
        <v>40</v>
      </c>
      <c r="G6" s="176">
        <v>40</v>
      </c>
      <c r="H6" s="176">
        <v>40</v>
      </c>
      <c r="I6" s="176">
        <v>40</v>
      </c>
      <c r="J6" s="176">
        <v>40</v>
      </c>
    </row>
    <row r="7" spans="1:10" x14ac:dyDescent="0.6">
      <c r="A7" s="176" t="s">
        <v>525</v>
      </c>
      <c r="B7" s="176">
        <v>40</v>
      </c>
      <c r="C7" s="176">
        <v>40</v>
      </c>
      <c r="D7" s="176">
        <v>40</v>
      </c>
      <c r="E7" s="176">
        <v>35</v>
      </c>
      <c r="F7" s="176">
        <v>45</v>
      </c>
      <c r="G7" s="176">
        <v>40</v>
      </c>
      <c r="H7" s="176">
        <v>40</v>
      </c>
      <c r="I7" s="176">
        <v>40</v>
      </c>
      <c r="J7" s="176">
        <v>40</v>
      </c>
    </row>
    <row r="8" spans="1:10" x14ac:dyDescent="0.6">
      <c r="A8" s="177" t="s">
        <v>527</v>
      </c>
      <c r="B8" s="176">
        <v>0</v>
      </c>
      <c r="C8" s="176">
        <v>0</v>
      </c>
      <c r="D8" s="176">
        <v>0</v>
      </c>
      <c r="E8" s="176">
        <v>0</v>
      </c>
      <c r="F8" s="176">
        <v>0</v>
      </c>
      <c r="G8" s="176">
        <v>40</v>
      </c>
      <c r="H8" s="176">
        <v>40</v>
      </c>
      <c r="I8" s="176">
        <v>0</v>
      </c>
      <c r="J8" s="176">
        <v>0</v>
      </c>
    </row>
    <row r="9" spans="1:10" x14ac:dyDescent="0.6">
      <c r="A9" s="177" t="s">
        <v>530</v>
      </c>
      <c r="B9" s="176">
        <v>14</v>
      </c>
      <c r="C9" s="176">
        <v>14</v>
      </c>
      <c r="D9" s="176">
        <v>14</v>
      </c>
      <c r="E9" s="176">
        <v>16</v>
      </c>
      <c r="F9" s="176">
        <v>10</v>
      </c>
      <c r="G9" s="176">
        <v>11</v>
      </c>
      <c r="H9" s="176">
        <v>11</v>
      </c>
      <c r="I9" s="176">
        <v>13</v>
      </c>
      <c r="J9" s="176">
        <v>13</v>
      </c>
    </row>
    <row r="10" spans="1:10" x14ac:dyDescent="0.6">
      <c r="A10" s="177" t="s">
        <v>532</v>
      </c>
      <c r="B10" s="176">
        <v>0</v>
      </c>
      <c r="C10" s="176">
        <v>0</v>
      </c>
      <c r="D10" s="176">
        <v>0</v>
      </c>
      <c r="E10" s="176">
        <v>0</v>
      </c>
      <c r="F10" s="176">
        <v>0</v>
      </c>
      <c r="G10" s="176">
        <v>11</v>
      </c>
      <c r="H10" s="176">
        <v>11</v>
      </c>
      <c r="I10" s="176">
        <v>0</v>
      </c>
      <c r="J10" s="176">
        <v>0</v>
      </c>
    </row>
    <row r="11" spans="1:10" x14ac:dyDescent="0.6">
      <c r="A11" s="176" t="s">
        <v>539</v>
      </c>
      <c r="B11" s="176">
        <v>25</v>
      </c>
      <c r="C11" s="176">
        <v>25</v>
      </c>
      <c r="D11" s="176">
        <v>28</v>
      </c>
      <c r="E11" s="176">
        <v>32</v>
      </c>
      <c r="F11" s="176">
        <v>19</v>
      </c>
      <c r="G11" s="176">
        <v>22</v>
      </c>
      <c r="H11" s="176">
        <v>22</v>
      </c>
      <c r="I11" s="176">
        <v>25</v>
      </c>
      <c r="J11" s="176">
        <v>25</v>
      </c>
    </row>
    <row r="12" spans="1:10" x14ac:dyDescent="0.6">
      <c r="A12" s="177" t="s">
        <v>480</v>
      </c>
      <c r="B12" s="176">
        <v>0</v>
      </c>
      <c r="C12" s="176">
        <v>0</v>
      </c>
      <c r="D12" s="176">
        <v>0</v>
      </c>
      <c r="E12" s="176">
        <v>0</v>
      </c>
      <c r="F12" s="176">
        <v>0</v>
      </c>
      <c r="G12" s="176">
        <v>335</v>
      </c>
      <c r="H12" s="176">
        <v>365</v>
      </c>
      <c r="I12" s="176">
        <v>450</v>
      </c>
      <c r="J12" s="176">
        <v>485</v>
      </c>
    </row>
    <row r="13" spans="1:10" x14ac:dyDescent="0.6">
      <c r="A13" s="177" t="s">
        <v>15</v>
      </c>
      <c r="B13" s="176">
        <v>0</v>
      </c>
      <c r="C13" s="176">
        <v>0</v>
      </c>
      <c r="D13" s="176">
        <v>0</v>
      </c>
      <c r="E13" s="176">
        <v>0</v>
      </c>
      <c r="F13" s="176">
        <v>38</v>
      </c>
      <c r="G13" s="176">
        <v>38</v>
      </c>
      <c r="H13" s="176">
        <v>42</v>
      </c>
      <c r="I13" s="176">
        <v>40</v>
      </c>
      <c r="J13" s="176">
        <v>42</v>
      </c>
    </row>
    <row r="14" spans="1:10" x14ac:dyDescent="0.6">
      <c r="A14" s="177" t="s">
        <v>1066</v>
      </c>
      <c r="B14" s="176">
        <v>0</v>
      </c>
      <c r="C14" s="176">
        <v>0</v>
      </c>
      <c r="D14" s="176">
        <v>0</v>
      </c>
      <c r="E14" s="176">
        <v>0</v>
      </c>
      <c r="F14" s="176">
        <v>38</v>
      </c>
      <c r="G14" s="176">
        <v>40</v>
      </c>
      <c r="H14" s="176">
        <v>40</v>
      </c>
      <c r="I14" s="176">
        <v>40</v>
      </c>
      <c r="J14" s="176">
        <v>50</v>
      </c>
    </row>
    <row r="15" spans="1:10" x14ac:dyDescent="0.6">
      <c r="A15" s="177" t="s">
        <v>548</v>
      </c>
      <c r="B15" s="176">
        <v>0</v>
      </c>
      <c r="C15" s="176">
        <v>0</v>
      </c>
      <c r="D15" s="176">
        <v>0</v>
      </c>
      <c r="E15" s="176">
        <v>0</v>
      </c>
      <c r="F15" s="176">
        <v>10</v>
      </c>
      <c r="G15" s="4">
        <v>11</v>
      </c>
      <c r="H15" s="4">
        <v>11</v>
      </c>
      <c r="I15" s="4">
        <v>11</v>
      </c>
      <c r="J15" s="4">
        <v>0</v>
      </c>
    </row>
    <row r="16" spans="1:10" x14ac:dyDescent="0.6">
      <c r="A16" s="177" t="s">
        <v>1</v>
      </c>
      <c r="B16" s="176">
        <v>0</v>
      </c>
      <c r="C16" s="176">
        <v>0</v>
      </c>
      <c r="D16" s="176">
        <v>0</v>
      </c>
      <c r="E16" s="176">
        <v>0</v>
      </c>
      <c r="F16" s="176">
        <v>75</v>
      </c>
      <c r="G16" s="4">
        <v>80</v>
      </c>
      <c r="H16" s="4">
        <v>80</v>
      </c>
      <c r="I16" s="4">
        <v>80</v>
      </c>
      <c r="J16" s="4">
        <v>0</v>
      </c>
    </row>
    <row r="17" spans="1:10" x14ac:dyDescent="0.6">
      <c r="A17" s="177" t="s">
        <v>555</v>
      </c>
      <c r="B17" s="176">
        <v>0</v>
      </c>
      <c r="C17" s="176">
        <v>0</v>
      </c>
      <c r="D17" s="176">
        <v>0</v>
      </c>
      <c r="E17" s="176">
        <v>0</v>
      </c>
      <c r="F17" s="176">
        <v>45</v>
      </c>
      <c r="G17" s="4">
        <v>40</v>
      </c>
      <c r="H17" s="4">
        <v>40</v>
      </c>
      <c r="I17" s="4">
        <v>40</v>
      </c>
      <c r="J17" s="4">
        <v>0</v>
      </c>
    </row>
  </sheetData>
  <protectedRanges>
    <protectedRange sqref="B1:J1" name="範圍1_2_3"/>
  </protectedRange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474A-AE77-43E7-9F11-89B1BF12A782}">
  <dimension ref="A1:J9"/>
  <sheetViews>
    <sheetView zoomScale="85" zoomScaleNormal="85" workbookViewId="0">
      <selection sqref="A1:J1"/>
    </sheetView>
  </sheetViews>
  <sheetFormatPr defaultRowHeight="16.5" x14ac:dyDescent="0.6"/>
  <sheetData>
    <row r="1" spans="1:10" x14ac:dyDescent="0.6">
      <c r="A1" s="2" t="s">
        <v>1062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2" t="s">
        <v>638</v>
      </c>
      <c r="B2" s="2">
        <v>180</v>
      </c>
      <c r="C2" s="2">
        <v>190</v>
      </c>
      <c r="D2" s="2">
        <v>200</v>
      </c>
      <c r="E2" s="2">
        <v>220</v>
      </c>
      <c r="F2" s="2">
        <v>240</v>
      </c>
      <c r="G2" s="2">
        <v>270</v>
      </c>
      <c r="H2" s="2">
        <v>310</v>
      </c>
      <c r="I2" s="2">
        <v>0</v>
      </c>
      <c r="J2" s="2">
        <v>0</v>
      </c>
    </row>
    <row r="3" spans="1:10" x14ac:dyDescent="0.6">
      <c r="A3" s="2" t="s">
        <v>639</v>
      </c>
      <c r="B3" s="2">
        <v>90</v>
      </c>
      <c r="C3" s="2">
        <v>90</v>
      </c>
      <c r="D3" s="2">
        <v>90</v>
      </c>
      <c r="E3" s="2">
        <v>105</v>
      </c>
      <c r="F3" s="2">
        <v>115</v>
      </c>
      <c r="G3" s="2">
        <v>125</v>
      </c>
      <c r="H3" s="2">
        <v>155</v>
      </c>
      <c r="I3" s="2">
        <v>0</v>
      </c>
      <c r="J3" s="2">
        <v>0</v>
      </c>
    </row>
    <row r="4" spans="1:10" x14ac:dyDescent="0.6">
      <c r="A4" s="2" t="s">
        <v>1063</v>
      </c>
      <c r="B4" s="2">
        <v>27</v>
      </c>
      <c r="C4" s="2">
        <v>25</v>
      </c>
      <c r="D4" s="2">
        <v>25</v>
      </c>
      <c r="E4" s="2">
        <v>40</v>
      </c>
      <c r="F4" s="2">
        <v>39</v>
      </c>
      <c r="G4" s="2">
        <v>22</v>
      </c>
      <c r="H4" s="2">
        <v>0</v>
      </c>
      <c r="I4" s="2">
        <v>0</v>
      </c>
      <c r="J4" s="2">
        <v>0</v>
      </c>
    </row>
    <row r="5" spans="1:10" x14ac:dyDescent="0.6">
      <c r="A5" s="2" t="s">
        <v>1064</v>
      </c>
      <c r="B5" s="2">
        <v>100</v>
      </c>
      <c r="C5" s="2">
        <v>110</v>
      </c>
      <c r="D5" s="2">
        <v>120</v>
      </c>
      <c r="E5" s="2">
        <v>130</v>
      </c>
      <c r="F5" s="2">
        <v>150</v>
      </c>
      <c r="G5" s="2">
        <v>170</v>
      </c>
      <c r="H5" s="2">
        <v>190</v>
      </c>
      <c r="I5" s="2">
        <v>0</v>
      </c>
      <c r="J5" s="2">
        <v>0</v>
      </c>
    </row>
    <row r="6" spans="1:10" x14ac:dyDescent="0.6">
      <c r="A6" s="2" t="s">
        <v>800</v>
      </c>
      <c r="B6" s="2">
        <v>8.1999999999999993</v>
      </c>
      <c r="C6" s="2">
        <v>8.1999999999999993</v>
      </c>
      <c r="D6" s="2">
        <v>8.1999999999999993</v>
      </c>
      <c r="E6" s="2">
        <v>8.1999999999999993</v>
      </c>
      <c r="F6" s="2">
        <v>8.1999999999999993</v>
      </c>
      <c r="G6" s="2">
        <v>8.1999999999999993</v>
      </c>
      <c r="H6" s="2">
        <v>0</v>
      </c>
      <c r="I6" s="2">
        <v>0</v>
      </c>
      <c r="J6" s="2">
        <v>0</v>
      </c>
    </row>
    <row r="7" spans="1:10" x14ac:dyDescent="0.6">
      <c r="A7" s="2" t="s">
        <v>17</v>
      </c>
      <c r="B7" s="2">
        <v>3.58</v>
      </c>
      <c r="C7" s="2">
        <v>3.58</v>
      </c>
      <c r="D7" s="2">
        <v>3.58</v>
      </c>
      <c r="E7" s="2">
        <v>3.58</v>
      </c>
      <c r="F7" s="2">
        <v>3.58</v>
      </c>
      <c r="G7" s="2">
        <v>3.58</v>
      </c>
      <c r="H7" s="2">
        <v>0</v>
      </c>
      <c r="I7" s="2">
        <v>0</v>
      </c>
      <c r="J7" s="2">
        <v>0</v>
      </c>
    </row>
    <row r="8" spans="1:10" x14ac:dyDescent="0.6">
      <c r="A8" s="2" t="s">
        <v>803</v>
      </c>
      <c r="B8" s="2">
        <v>6.2</v>
      </c>
      <c r="C8" s="2">
        <v>6.2</v>
      </c>
      <c r="D8" s="2">
        <v>6.2</v>
      </c>
      <c r="E8" s="2">
        <v>6.2</v>
      </c>
      <c r="F8" s="2">
        <v>6.2</v>
      </c>
      <c r="G8" s="2">
        <v>6.2</v>
      </c>
      <c r="H8" s="2">
        <v>0</v>
      </c>
      <c r="I8" s="2">
        <v>0</v>
      </c>
      <c r="J8" s="2">
        <v>0</v>
      </c>
    </row>
    <row r="9" spans="1:10" x14ac:dyDescent="0.6">
      <c r="A9" s="2" t="s">
        <v>804</v>
      </c>
      <c r="B9" s="2">
        <v>9.1470000000000002</v>
      </c>
      <c r="C9" s="2">
        <v>9.1470000000000002</v>
      </c>
      <c r="D9" s="2">
        <v>9.1470000000000002</v>
      </c>
      <c r="E9" s="2">
        <v>9.1470000000000002</v>
      </c>
      <c r="F9" s="2">
        <v>9.1470000000000002</v>
      </c>
      <c r="G9" s="2">
        <v>9.1470000000000002</v>
      </c>
      <c r="H9" s="2">
        <v>0</v>
      </c>
      <c r="I9" s="2">
        <v>0</v>
      </c>
      <c r="J9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8C80-5CA7-412A-8AAB-3F6A820AF071}">
  <dimension ref="A1:J4"/>
  <sheetViews>
    <sheetView tabSelected="1" workbookViewId="0">
      <selection activeCell="G7" sqref="G7"/>
    </sheetView>
  </sheetViews>
  <sheetFormatPr defaultRowHeight="16.5" x14ac:dyDescent="0.6"/>
  <sheetData>
    <row r="1" spans="1:10" x14ac:dyDescent="0.6">
      <c r="A1" s="2" t="s">
        <v>1062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478</v>
      </c>
      <c r="B2" s="4">
        <v>0</v>
      </c>
      <c r="C2" s="4">
        <v>0</v>
      </c>
      <c r="D2" s="4">
        <v>0</v>
      </c>
      <c r="E2" s="4">
        <v>0</v>
      </c>
      <c r="F2" s="4">
        <v>40</v>
      </c>
      <c r="G2" s="4">
        <v>50</v>
      </c>
      <c r="H2" s="4">
        <v>60</v>
      </c>
      <c r="I2" s="4">
        <v>40</v>
      </c>
      <c r="J2" s="4">
        <v>28</v>
      </c>
    </row>
    <row r="3" spans="1:10" x14ac:dyDescent="0.6">
      <c r="A3" s="4" t="s">
        <v>479</v>
      </c>
      <c r="B3" s="4">
        <v>0</v>
      </c>
      <c r="C3" s="4">
        <v>0</v>
      </c>
      <c r="D3" s="4">
        <v>0</v>
      </c>
      <c r="E3" s="4">
        <v>0</v>
      </c>
      <c r="F3" s="4">
        <v>40</v>
      </c>
      <c r="G3" s="4">
        <v>50</v>
      </c>
      <c r="H3" s="4">
        <v>35</v>
      </c>
      <c r="I3" s="4">
        <v>50</v>
      </c>
      <c r="J3" s="4">
        <v>50</v>
      </c>
    </row>
    <row r="4" spans="1:10" x14ac:dyDescent="0.6">
      <c r="A4" s="4" t="s">
        <v>509</v>
      </c>
      <c r="B4" s="4">
        <v>0</v>
      </c>
      <c r="C4" s="4">
        <v>0</v>
      </c>
      <c r="D4" s="4">
        <v>0</v>
      </c>
      <c r="E4" s="4">
        <v>0</v>
      </c>
      <c r="F4" s="4">
        <v>28</v>
      </c>
      <c r="G4" s="4">
        <v>35</v>
      </c>
      <c r="H4" s="4">
        <v>50</v>
      </c>
      <c r="I4" s="4">
        <v>60</v>
      </c>
      <c r="J4" s="4">
        <v>90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53AF-EF42-4C85-84FD-8FFE12D0E737}">
  <dimension ref="A1:J11"/>
  <sheetViews>
    <sheetView workbookViewId="0">
      <selection sqref="A1:J4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1062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478</v>
      </c>
      <c r="B2" s="4">
        <v>275</v>
      </c>
      <c r="C2" s="4">
        <v>294</v>
      </c>
      <c r="D2" s="4">
        <v>318</v>
      </c>
      <c r="E2" s="4">
        <v>363</v>
      </c>
      <c r="F2" s="4">
        <v>390</v>
      </c>
      <c r="G2" s="4">
        <v>460</v>
      </c>
      <c r="H2" s="4">
        <v>545</v>
      </c>
      <c r="I2" s="4">
        <v>561</v>
      </c>
      <c r="J2" s="4">
        <v>641</v>
      </c>
    </row>
    <row r="3" spans="1:10" x14ac:dyDescent="0.6">
      <c r="A3" s="4" t="s">
        <v>479</v>
      </c>
      <c r="B3" s="4">
        <v>100</v>
      </c>
      <c r="C3" s="4">
        <v>145</v>
      </c>
      <c r="D3" s="4">
        <v>100</v>
      </c>
      <c r="E3" s="4">
        <v>190</v>
      </c>
      <c r="F3" s="4">
        <v>270</v>
      </c>
      <c r="G3" s="4">
        <v>280</v>
      </c>
      <c r="H3" s="4">
        <v>280</v>
      </c>
      <c r="I3" s="4">
        <v>150</v>
      </c>
      <c r="J3" s="4">
        <v>300</v>
      </c>
    </row>
    <row r="4" spans="1:10" x14ac:dyDescent="0.6">
      <c r="A4" s="4" t="s">
        <v>509</v>
      </c>
      <c r="B4" s="4">
        <v>10</v>
      </c>
      <c r="C4" s="4">
        <v>10</v>
      </c>
      <c r="D4" s="4">
        <v>10</v>
      </c>
      <c r="E4" s="4">
        <v>15</v>
      </c>
      <c r="F4" s="4">
        <v>10</v>
      </c>
      <c r="G4" s="4">
        <v>15</v>
      </c>
      <c r="H4" s="4">
        <v>19</v>
      </c>
      <c r="I4" s="4">
        <v>19</v>
      </c>
      <c r="J4" s="4">
        <v>12</v>
      </c>
    </row>
    <row r="5" spans="1:10" x14ac:dyDescent="0.6">
      <c r="A5" s="4" t="s">
        <v>512</v>
      </c>
      <c r="B5" s="4">
        <v>35</v>
      </c>
      <c r="C5" s="4">
        <v>35</v>
      </c>
      <c r="D5" s="4">
        <v>35</v>
      </c>
      <c r="E5" s="4">
        <v>35</v>
      </c>
      <c r="F5" s="4">
        <v>45</v>
      </c>
      <c r="G5" s="4">
        <v>35</v>
      </c>
      <c r="H5" s="4">
        <v>35</v>
      </c>
      <c r="I5" s="4">
        <v>35</v>
      </c>
      <c r="J5" s="4">
        <v>35</v>
      </c>
    </row>
    <row r="6" spans="1:10" x14ac:dyDescent="0.6">
      <c r="A6" s="4" t="s">
        <v>516</v>
      </c>
      <c r="B6" s="4">
        <v>19</v>
      </c>
      <c r="C6" s="4">
        <v>22</v>
      </c>
      <c r="D6" s="4">
        <v>22</v>
      </c>
      <c r="E6" s="4">
        <v>19</v>
      </c>
      <c r="F6" s="4">
        <v>19</v>
      </c>
      <c r="G6" s="4">
        <v>25</v>
      </c>
      <c r="H6" s="4">
        <v>38</v>
      </c>
      <c r="I6" s="4">
        <v>38</v>
      </c>
      <c r="J6" s="4">
        <v>35</v>
      </c>
    </row>
    <row r="7" spans="1:10" x14ac:dyDescent="0.6">
      <c r="A7" s="4" t="s">
        <v>13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</row>
    <row r="8" spans="1:10" x14ac:dyDescent="0.6">
      <c r="A8" s="4" t="s">
        <v>14</v>
      </c>
      <c r="B8" s="4" t="s">
        <v>81</v>
      </c>
      <c r="C8" s="4" t="s">
        <v>81</v>
      </c>
      <c r="D8" s="4" t="s">
        <v>81</v>
      </c>
      <c r="E8" s="4" t="s">
        <v>81</v>
      </c>
      <c r="F8" s="4" t="s">
        <v>81</v>
      </c>
      <c r="G8" s="4" t="s">
        <v>81</v>
      </c>
      <c r="H8" s="4" t="s">
        <v>81</v>
      </c>
      <c r="I8" s="4" t="s">
        <v>81</v>
      </c>
      <c r="J8" s="4" t="s">
        <v>81</v>
      </c>
    </row>
    <row r="9" spans="1:10" x14ac:dyDescent="0.6">
      <c r="A9" s="4" t="s">
        <v>200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15</v>
      </c>
      <c r="I9" s="4">
        <v>15</v>
      </c>
      <c r="J9" s="4">
        <v>10</v>
      </c>
    </row>
    <row r="10" spans="1:10" x14ac:dyDescent="0.6">
      <c r="A10" s="4" t="s">
        <v>15</v>
      </c>
      <c r="B10" s="4">
        <v>50</v>
      </c>
      <c r="C10" s="4">
        <v>60</v>
      </c>
      <c r="D10" s="4">
        <v>50</v>
      </c>
      <c r="E10" s="4">
        <v>50</v>
      </c>
      <c r="F10" s="4">
        <v>50</v>
      </c>
      <c r="G10" s="4">
        <v>50</v>
      </c>
      <c r="H10" s="4">
        <v>50</v>
      </c>
      <c r="I10" s="4">
        <v>50</v>
      </c>
      <c r="J10" s="4">
        <v>50</v>
      </c>
    </row>
    <row r="11" spans="1:10" x14ac:dyDescent="0.6">
      <c r="A11" s="4" t="s">
        <v>1066</v>
      </c>
      <c r="B11" s="4">
        <v>75</v>
      </c>
      <c r="C11" s="4">
        <v>75</v>
      </c>
      <c r="D11" s="4">
        <v>75</v>
      </c>
      <c r="E11" s="4">
        <v>75</v>
      </c>
      <c r="F11" s="4">
        <v>75</v>
      </c>
      <c r="G11" s="4">
        <v>75</v>
      </c>
      <c r="H11" s="4">
        <v>75</v>
      </c>
      <c r="I11" s="4">
        <v>75</v>
      </c>
      <c r="J11" s="4">
        <v>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14CD-222D-419B-BBE1-2E9FD8F29B1E}">
  <dimension ref="A1:J6"/>
  <sheetViews>
    <sheetView workbookViewId="0">
      <selection activeCell="H23" sqref="H23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1062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2" t="s">
        <v>478</v>
      </c>
      <c r="B2" s="2">
        <v>0</v>
      </c>
      <c r="C2" s="2">
        <v>0</v>
      </c>
      <c r="D2" s="2">
        <v>0</v>
      </c>
      <c r="E2" s="2">
        <v>150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6">
      <c r="A3" s="2" t="s">
        <v>479</v>
      </c>
      <c r="B3" s="2">
        <v>0</v>
      </c>
      <c r="C3" s="2">
        <v>0</v>
      </c>
      <c r="D3" s="2">
        <v>0</v>
      </c>
      <c r="E3" s="2">
        <v>25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6">
      <c r="A4" s="176" t="s">
        <v>509</v>
      </c>
      <c r="B4" s="2">
        <v>0</v>
      </c>
      <c r="C4" s="2">
        <v>0</v>
      </c>
      <c r="D4" s="2">
        <v>0</v>
      </c>
      <c r="E4" s="2">
        <v>50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6">
      <c r="A5" s="176" t="s">
        <v>512</v>
      </c>
      <c r="B5" s="2">
        <v>0</v>
      </c>
      <c r="C5" s="2">
        <v>0</v>
      </c>
      <c r="D5" s="2">
        <v>0</v>
      </c>
      <c r="E5" s="2">
        <v>15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6">
      <c r="A6" s="176" t="s">
        <v>516</v>
      </c>
      <c r="B6" s="2">
        <v>0</v>
      </c>
      <c r="C6" s="2">
        <v>0</v>
      </c>
      <c r="D6" s="2">
        <v>0</v>
      </c>
      <c r="E6" s="2">
        <v>45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E47B75B63487F4C8695F856AC2F919D" ma:contentTypeVersion="7" ma:contentTypeDescription="建立新的文件。" ma:contentTypeScope="" ma:versionID="07d13985e770e886461f83a26926c8f4">
  <xsd:schema xmlns:xsd="http://www.w3.org/2001/XMLSchema" xmlns:xs="http://www.w3.org/2001/XMLSchema" xmlns:p="http://schemas.microsoft.com/office/2006/metadata/properties" xmlns:ns3="84450c69-3315-4b3d-b835-3002d7b3802e" xmlns:ns4="29cc254a-fa46-4b58-a99f-4cc54a0f25cc" targetNamespace="http://schemas.microsoft.com/office/2006/metadata/properties" ma:root="true" ma:fieldsID="412c4cb0f64e0b5983ee1f7dc20727e6" ns3:_="" ns4:_="">
    <xsd:import namespace="84450c69-3315-4b3d-b835-3002d7b3802e"/>
    <xsd:import namespace="29cc254a-fa46-4b58-a99f-4cc54a0f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50c69-3315-4b3d-b835-3002d7b38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254a-fa46-4b58-a99f-4cc54a0f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A4E22-0ED2-46A0-AC7C-A9A0A89EF311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29cc254a-fa46-4b58-a99f-4cc54a0f25cc"/>
    <ds:schemaRef ds:uri="http://purl.org/dc/terms/"/>
    <ds:schemaRef ds:uri="http://schemas.openxmlformats.org/package/2006/metadata/core-properties"/>
    <ds:schemaRef ds:uri="84450c69-3315-4b3d-b835-3002d7b3802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DDC18C-05C6-4807-945E-E3E27A77B4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68D65-5018-4D0B-8AD8-F2A67D39F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50c69-3315-4b3d-b835-3002d7b3802e"/>
    <ds:schemaRef ds:uri="29cc254a-fa46-4b58-a99f-4cc54a0f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機架總表</vt:lpstr>
      <vt:lpstr>FRAME1</vt:lpstr>
      <vt:lpstr>FRAME2</vt:lpstr>
      <vt:lpstr>FRAME5</vt:lpstr>
      <vt:lpstr>FRAME8</vt:lpstr>
      <vt:lpstr>FRAME11</vt:lpstr>
      <vt:lpstr>FRAME26</vt:lpstr>
      <vt:lpstr>FRAME27</vt:lpstr>
      <vt:lpstr>FRAME31</vt:lpstr>
      <vt:lpstr>FRAME34</vt:lpstr>
      <vt:lpstr>FRAME41</vt:lpstr>
      <vt:lpstr>FRAME42</vt:lpstr>
      <vt:lpstr>FRAME45</vt:lpstr>
      <vt:lpstr>FRAME46</vt:lpstr>
      <vt:lpstr>FRAME47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蔡歆傑</dc:creator>
  <cp:keywords/>
  <dc:description/>
  <cp:lastModifiedBy>User</cp:lastModifiedBy>
  <cp:revision/>
  <dcterms:created xsi:type="dcterms:W3CDTF">2023-05-08T12:30:51Z</dcterms:created>
  <dcterms:modified xsi:type="dcterms:W3CDTF">2023-07-14T11:15:44Z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0x010100DE47B75B63487F4C8695F856AC2F919D</vt:lpwstr>
  </property>
</Properties>
</file>