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075" windowHeight="7245" activeTab="5"/>
  </bookViews>
  <sheets>
    <sheet name="Companies" sheetId="1" r:id="rId1"/>
    <sheet name="Data" sheetId="2" r:id="rId2"/>
    <sheet name="Qn3c - Markowitz Problem" sheetId="3" r:id="rId3"/>
    <sheet name="Optimal Portfolio Composition" sheetId="4" r:id="rId4"/>
    <sheet name="Graph" sheetId="5" r:id="rId5"/>
    <sheet name="Qn3d - One Company Per Sector" sheetId="6" r:id="rId6"/>
  </sheets>
  <definedNames>
    <definedName name="solver_adj" localSheetId="2" hidden="1">'Qn3c - Markowitz Problem'!$A$3:$J$3</definedName>
    <definedName name="solver_adj" localSheetId="5" hidden="1">'Qn3d - One Company Per Sector'!$B$3:$K$4</definedName>
    <definedName name="solver_cvg" localSheetId="2" hidden="1">0.0001</definedName>
    <definedName name="solver_cvg" localSheetId="5" hidden="1">0.0001</definedName>
    <definedName name="solver_drv" localSheetId="2" hidden="1">1</definedName>
    <definedName name="solver_drv" localSheetId="5" hidden="1">1</definedName>
    <definedName name="solver_eng" localSheetId="0" hidden="1">1</definedName>
    <definedName name="solver_eng" localSheetId="3" hidden="1">1</definedName>
    <definedName name="solver_eng" localSheetId="2" hidden="1">1</definedName>
    <definedName name="solver_eng" localSheetId="5" hidden="1">1</definedName>
    <definedName name="solver_est" localSheetId="2" hidden="1">1</definedName>
    <definedName name="solver_est" localSheetId="5" hidden="1">1</definedName>
    <definedName name="solver_itr" localSheetId="2" hidden="1">2147483647</definedName>
    <definedName name="solver_itr" localSheetId="5" hidden="1">2147483647</definedName>
    <definedName name="solver_lhs1" localSheetId="2" hidden="1">'Qn3c - Markowitz Problem'!$C$11</definedName>
    <definedName name="solver_lhs1" localSheetId="5" hidden="1">'Qn3d - One Company Per Sector'!$B$3:$K$3</definedName>
    <definedName name="solver_lhs2" localSheetId="2" hidden="1">'Qn3c - Markowitz Problem'!$C$12</definedName>
    <definedName name="solver_lhs2" localSheetId="5" hidden="1">'Qn3d - One Company Per Sector'!$B$3:$K$3</definedName>
    <definedName name="solver_lhs3" localSheetId="5" hidden="1">'Qn3d - One Company Per Sector'!$B$4:$K$4</definedName>
    <definedName name="solver_lhs4" localSheetId="5" hidden="1">'Qn3d - One Company Per Sector'!$D$12</definedName>
    <definedName name="solver_lhs5" localSheetId="5" hidden="1">'Qn3d - One Company Per Sector'!$D$13</definedName>
    <definedName name="solver_lhs6" localSheetId="5" hidden="1">'Qn3d - One Company Per Sector'!$D$14:$D$20</definedName>
    <definedName name="solver_mip" localSheetId="2" hidden="1">2147483647</definedName>
    <definedName name="solver_mip" localSheetId="5" hidden="1">2147483647</definedName>
    <definedName name="solver_mni" localSheetId="2" hidden="1">30</definedName>
    <definedName name="solver_mni" localSheetId="5" hidden="1">30</definedName>
    <definedName name="solver_mrt" localSheetId="2" hidden="1">0.075</definedName>
    <definedName name="solver_mrt" localSheetId="5" hidden="1">0.075</definedName>
    <definedName name="solver_msl" localSheetId="2" hidden="1">2</definedName>
    <definedName name="solver_msl" localSheetId="5" hidden="1">2</definedName>
    <definedName name="solver_neg" localSheetId="0" hidden="1">1</definedName>
    <definedName name="solver_neg" localSheetId="3" hidden="1">1</definedName>
    <definedName name="solver_neg" localSheetId="2" hidden="1">1</definedName>
    <definedName name="solver_neg" localSheetId="5" hidden="1">1</definedName>
    <definedName name="solver_nod" localSheetId="2" hidden="1">2147483647</definedName>
    <definedName name="solver_nod" localSheetId="5" hidden="1">2147483647</definedName>
    <definedName name="solver_num" localSheetId="0" hidden="1">0</definedName>
    <definedName name="solver_num" localSheetId="3" hidden="1">0</definedName>
    <definedName name="solver_num" localSheetId="2" hidden="1">2</definedName>
    <definedName name="solver_num" localSheetId="5" hidden="1">6</definedName>
    <definedName name="solver_nwt" localSheetId="2" hidden="1">1</definedName>
    <definedName name="solver_nwt" localSheetId="5" hidden="1">1</definedName>
    <definedName name="solver_opt" localSheetId="0" hidden="1">Companies!$B$11</definedName>
    <definedName name="solver_opt" localSheetId="3" hidden="1">'Optimal Portfolio Composition'!$M$83</definedName>
    <definedName name="solver_opt" localSheetId="2" hidden="1">'Qn3c - Markowitz Problem'!$C$8</definedName>
    <definedName name="solver_opt" localSheetId="5" hidden="1">'Qn3d - One Company Per Sector'!$D$9</definedName>
    <definedName name="solver_pre" localSheetId="2" hidden="1">0.000001</definedName>
    <definedName name="solver_pre" localSheetId="5" hidden="1">0.000001</definedName>
    <definedName name="solver_rbv" localSheetId="2" hidden="1">1</definedName>
    <definedName name="solver_rbv" localSheetId="5" hidden="1">1</definedName>
    <definedName name="solver_rel1" localSheetId="2" hidden="1">2</definedName>
    <definedName name="solver_rel1" localSheetId="5" hidden="1">1</definedName>
    <definedName name="solver_rel2" localSheetId="2" hidden="1">1</definedName>
    <definedName name="solver_rel2" localSheetId="5" hidden="1">3</definedName>
    <definedName name="solver_rel3" localSheetId="5" hidden="1">5</definedName>
    <definedName name="solver_rel4" localSheetId="5" hidden="1">2</definedName>
    <definedName name="solver_rel5" localSheetId="5" hidden="1">1</definedName>
    <definedName name="solver_rel6" localSheetId="5" hidden="1">1</definedName>
    <definedName name="solver_rhs1" localSheetId="2" hidden="1">'Qn3c - Markowitz Problem'!$D$11</definedName>
    <definedName name="solver_rhs1" localSheetId="5" hidden="1">'Qn3d - One Company Per Sector'!$B$4:$K$4</definedName>
    <definedName name="solver_rhs2" localSheetId="2" hidden="1">'Qn3c - Markowitz Problem'!$D$12</definedName>
    <definedName name="solver_rhs2" localSheetId="5" hidden="1">0</definedName>
    <definedName name="solver_rhs3" localSheetId="5" hidden="1">binary</definedName>
    <definedName name="solver_rhs4" localSheetId="5" hidden="1">'Qn3d - One Company Per Sector'!$E$12</definedName>
    <definedName name="solver_rhs5" localSheetId="5" hidden="1">'Qn3d - One Company Per Sector'!$E$13</definedName>
    <definedName name="solver_rhs6" localSheetId="5" hidden="1">'Qn3d - One Company Per Sector'!$E$14:$E$20</definedName>
    <definedName name="solver_rlx" localSheetId="2" hidden="1">2</definedName>
    <definedName name="solver_rlx" localSheetId="5" hidden="1">2</definedName>
    <definedName name="solver_rsd" localSheetId="2" hidden="1">0</definedName>
    <definedName name="solver_rsd" localSheetId="5" hidden="1">0</definedName>
    <definedName name="solver_scl" localSheetId="2" hidden="1">1</definedName>
    <definedName name="solver_scl" localSheetId="5" hidden="1">1</definedName>
    <definedName name="solver_sho" localSheetId="2" hidden="1">2</definedName>
    <definedName name="solver_sho" localSheetId="5" hidden="1">2</definedName>
    <definedName name="solver_ssz" localSheetId="2" hidden="1">100</definedName>
    <definedName name="solver_ssz" localSheetId="5" hidden="1">100</definedName>
    <definedName name="solver_tim" localSheetId="2" hidden="1">2147483647</definedName>
    <definedName name="solver_tim" localSheetId="5" hidden="1">2147483647</definedName>
    <definedName name="solver_tol" localSheetId="2" hidden="1">0.01</definedName>
    <definedName name="solver_tol" localSheetId="5" hidden="1">0.01</definedName>
    <definedName name="solver_typ" localSheetId="0" hidden="1">1</definedName>
    <definedName name="solver_typ" localSheetId="3" hidden="1">1</definedName>
    <definedName name="solver_typ" localSheetId="2" hidden="1">1</definedName>
    <definedName name="solver_typ" localSheetId="5" hidden="1">1</definedName>
    <definedName name="solver_val" localSheetId="0" hidden="1">0</definedName>
    <definedName name="solver_val" localSheetId="3" hidden="1">0</definedName>
    <definedName name="solver_val" localSheetId="2" hidden="1">0</definedName>
    <definedName name="solver_val" localSheetId="5" hidden="1">0</definedName>
    <definedName name="solver_ver" localSheetId="0" hidden="1">3</definedName>
    <definedName name="solver_ver" localSheetId="3" hidden="1">3</definedName>
    <definedName name="solver_ver" localSheetId="2" hidden="1">3</definedName>
    <definedName name="solver_ver" localSheetId="5" hidden="1">3</definedName>
  </definedNames>
  <calcPr calcId="145621"/>
</workbook>
</file>

<file path=xl/calcChain.xml><?xml version="1.0" encoding="utf-8"?>
<calcChain xmlns="http://schemas.openxmlformats.org/spreadsheetml/2006/main">
  <c r="E30" i="6" l="1"/>
  <c r="E29" i="6"/>
  <c r="E28" i="6"/>
  <c r="E27" i="6"/>
  <c r="E26" i="6"/>
  <c r="E25" i="6"/>
  <c r="E24" i="6"/>
  <c r="E23" i="6"/>
  <c r="E22" i="6"/>
  <c r="E21" i="6"/>
  <c r="D30" i="6"/>
  <c r="D29" i="6"/>
  <c r="D28" i="6"/>
  <c r="D27" i="6"/>
  <c r="D26" i="6"/>
  <c r="D25" i="6"/>
  <c r="D24" i="6"/>
  <c r="D23" i="6"/>
  <c r="D22" i="6"/>
  <c r="D21" i="6"/>
  <c r="E6" i="6"/>
  <c r="D5" i="3"/>
  <c r="N3" i="5" l="1"/>
  <c r="M3" i="5"/>
  <c r="L3" i="5"/>
  <c r="K3" i="5"/>
  <c r="J3" i="5"/>
  <c r="I3" i="5"/>
  <c r="H3" i="5"/>
  <c r="G3" i="5"/>
  <c r="F3" i="5"/>
  <c r="E3" i="5"/>
  <c r="D3" i="5"/>
  <c r="C3" i="5"/>
  <c r="C8" i="3"/>
  <c r="D20" i="6" l="1"/>
  <c r="D19" i="6"/>
  <c r="D18" i="6"/>
  <c r="D17" i="6"/>
  <c r="D16" i="6"/>
  <c r="D15" i="6"/>
  <c r="D14" i="6"/>
  <c r="K1" i="6"/>
  <c r="J1" i="6"/>
  <c r="I1" i="6"/>
  <c r="H1" i="6"/>
  <c r="G1" i="6"/>
  <c r="F1" i="6"/>
  <c r="E1" i="6"/>
  <c r="D1" i="6"/>
  <c r="C1" i="6"/>
  <c r="B1" i="6"/>
  <c r="D12" i="6"/>
  <c r="I6" i="6" a="1"/>
  <c r="I6" i="6" s="1"/>
  <c r="D13" i="6" s="1"/>
  <c r="D9" i="6"/>
  <c r="E8" i="5"/>
  <c r="F8" i="5"/>
  <c r="G8" i="5"/>
  <c r="H8" i="5"/>
  <c r="I8" i="5"/>
  <c r="J8" i="5"/>
  <c r="K8" i="5"/>
  <c r="L8" i="5"/>
  <c r="D8" i="5"/>
  <c r="C8" i="5"/>
  <c r="L10" i="5"/>
  <c r="K10" i="5"/>
  <c r="J10" i="5"/>
  <c r="I10" i="5"/>
  <c r="H10" i="5"/>
  <c r="G10" i="5"/>
  <c r="F10" i="5"/>
  <c r="E10" i="5"/>
  <c r="D10" i="5"/>
  <c r="C10" i="5"/>
  <c r="E9" i="5"/>
  <c r="F9" i="5"/>
  <c r="G9" i="5"/>
  <c r="H9" i="5"/>
  <c r="I9" i="5"/>
  <c r="J9" i="5"/>
  <c r="K9" i="5"/>
  <c r="L9" i="5"/>
  <c r="D9" i="5"/>
  <c r="C9" i="5"/>
  <c r="N4" i="5" l="1"/>
  <c r="M4" i="5"/>
  <c r="L4" i="5"/>
  <c r="K4" i="5"/>
  <c r="J4" i="5"/>
  <c r="I4" i="5"/>
  <c r="H4" i="5"/>
  <c r="G4" i="5"/>
  <c r="F4" i="5"/>
  <c r="E4" i="5"/>
  <c r="D4" i="5"/>
  <c r="C4" i="5"/>
  <c r="C11" i="3" l="1"/>
  <c r="H5" i="3" a="1"/>
  <c r="H5" i="3" s="1"/>
  <c r="C12" i="3" s="1"/>
  <c r="O123" i="2" l="1"/>
  <c r="P123" i="2"/>
  <c r="Q123" i="2"/>
  <c r="R123" i="2"/>
  <c r="S123" i="2"/>
  <c r="T123" i="2"/>
  <c r="U123" i="2"/>
  <c r="V123" i="2"/>
  <c r="W123" i="2"/>
  <c r="N123" i="2"/>
  <c r="N122" i="2"/>
  <c r="O122" i="2"/>
  <c r="P122" i="2"/>
  <c r="Q122" i="2"/>
  <c r="R122" i="2"/>
  <c r="S122" i="2"/>
  <c r="T122" i="2"/>
  <c r="U122" i="2"/>
  <c r="V122" i="2"/>
  <c r="W122" i="2"/>
  <c r="N121" i="2"/>
  <c r="O121" i="2"/>
  <c r="P121" i="2"/>
  <c r="Q121" i="2"/>
  <c r="R121" i="2"/>
  <c r="S121" i="2"/>
  <c r="T121" i="2"/>
  <c r="U121" i="2"/>
  <c r="V121" i="2"/>
  <c r="W121" i="2"/>
  <c r="N120" i="2"/>
  <c r="O120" i="2"/>
  <c r="P120" i="2"/>
  <c r="Q120" i="2"/>
  <c r="R120" i="2"/>
  <c r="S120" i="2"/>
  <c r="T120" i="2"/>
  <c r="U120" i="2"/>
  <c r="V120" i="2"/>
  <c r="W120" i="2"/>
  <c r="N119" i="2"/>
  <c r="O119" i="2"/>
  <c r="P119" i="2"/>
  <c r="Q119" i="2"/>
  <c r="R119" i="2"/>
  <c r="S119" i="2"/>
  <c r="T119" i="2"/>
  <c r="U119" i="2"/>
  <c r="V119" i="2"/>
  <c r="W119" i="2"/>
  <c r="N118" i="2"/>
  <c r="O118" i="2"/>
  <c r="P118" i="2"/>
  <c r="Q118" i="2"/>
  <c r="R118" i="2"/>
  <c r="S118" i="2"/>
  <c r="T118" i="2"/>
  <c r="U118" i="2"/>
  <c r="V118" i="2"/>
  <c r="W118" i="2"/>
  <c r="N117" i="2"/>
  <c r="W117" i="2"/>
  <c r="V117" i="2"/>
  <c r="O117" i="2"/>
  <c r="P117" i="2"/>
  <c r="Q117" i="2"/>
  <c r="R117" i="2"/>
  <c r="S117" i="2"/>
  <c r="T117" i="2"/>
  <c r="U117" i="2"/>
  <c r="N116" i="2"/>
  <c r="W116" i="2"/>
  <c r="O116" i="2"/>
  <c r="P116" i="2"/>
  <c r="Q116" i="2"/>
  <c r="R116" i="2"/>
  <c r="S116" i="2"/>
  <c r="T116" i="2"/>
  <c r="U116" i="2"/>
  <c r="V116" i="2"/>
  <c r="Q115" i="2"/>
  <c r="R115" i="2"/>
  <c r="S115" i="2"/>
  <c r="T115" i="2"/>
  <c r="U115" i="2"/>
  <c r="V115" i="2"/>
  <c r="W115" i="2"/>
  <c r="P115" i="2"/>
  <c r="O115" i="2"/>
  <c r="N115" i="2"/>
  <c r="N114" i="2"/>
  <c r="Q114" i="2"/>
  <c r="R114" i="2"/>
  <c r="S114" i="2"/>
  <c r="T114" i="2"/>
  <c r="U114" i="2"/>
  <c r="V114" i="2"/>
  <c r="W114" i="2"/>
  <c r="P114" i="2"/>
  <c r="O114" i="2"/>
  <c r="O111" i="2"/>
  <c r="P111" i="2"/>
  <c r="Q111" i="2"/>
  <c r="R111" i="2"/>
  <c r="S111" i="2"/>
  <c r="T111" i="2"/>
  <c r="U111" i="2"/>
  <c r="V111" i="2"/>
  <c r="W111" i="2"/>
  <c r="N111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W6" i="2"/>
  <c r="V6" i="2"/>
  <c r="U6" i="2"/>
  <c r="T6" i="2"/>
  <c r="S6" i="2"/>
  <c r="R6" i="2"/>
  <c r="Q6" i="2"/>
  <c r="P6" i="2"/>
  <c r="P5" i="2"/>
  <c r="Q5" i="2"/>
  <c r="R5" i="2"/>
  <c r="S5" i="2"/>
  <c r="T5" i="2"/>
  <c r="U5" i="2"/>
  <c r="V5" i="2"/>
  <c r="W5" i="2"/>
  <c r="O6" i="2"/>
  <c r="O5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6" i="2"/>
  <c r="N5" i="2"/>
</calcChain>
</file>

<file path=xl/sharedStrings.xml><?xml version="1.0" encoding="utf-8"?>
<sst xmlns="http://schemas.openxmlformats.org/spreadsheetml/2006/main" count="328" uniqueCount="84">
  <si>
    <t>Ticker</t>
  </si>
  <si>
    <t>Sector</t>
  </si>
  <si>
    <t>Company Name</t>
  </si>
  <si>
    <t>Oil &amp; Gas</t>
  </si>
  <si>
    <t>Banking</t>
  </si>
  <si>
    <t>Telecomms</t>
  </si>
  <si>
    <t>Pharmaceuticals</t>
  </si>
  <si>
    <t>Tobacco</t>
  </si>
  <si>
    <t>Beverages</t>
  </si>
  <si>
    <t>Mining</t>
  </si>
  <si>
    <t>Royal Dutch Shell</t>
  </si>
  <si>
    <t>RDSA</t>
  </si>
  <si>
    <t xml:space="preserve">HSBC </t>
  </si>
  <si>
    <t>HSBA</t>
  </si>
  <si>
    <t>BP</t>
  </si>
  <si>
    <t>Vodafone Group</t>
  </si>
  <si>
    <t>VOD</t>
  </si>
  <si>
    <t>GlaxoSmithKline</t>
  </si>
  <si>
    <t>GSK</t>
  </si>
  <si>
    <t>British American Tobacco</t>
  </si>
  <si>
    <t xml:space="preserve">Diageo </t>
  </si>
  <si>
    <t>DGE</t>
  </si>
  <si>
    <t>Rio Tinto Group</t>
  </si>
  <si>
    <t>RIO</t>
  </si>
  <si>
    <t>Exxon Mobil Corporation</t>
  </si>
  <si>
    <t>XOM</t>
  </si>
  <si>
    <t>Anheuser-Busch InBev SA/NV</t>
  </si>
  <si>
    <t>BUD</t>
  </si>
  <si>
    <t>BATS</t>
  </si>
  <si>
    <t>Weekly Adjusted Closing Prices</t>
  </si>
  <si>
    <t>Rate of Returns of Weekly Adjusted Closing Prices</t>
  </si>
  <si>
    <t>Covariances</t>
  </si>
  <si>
    <t>Portfolio Weights</t>
  </si>
  <si>
    <t>Portfolio Variance</t>
  </si>
  <si>
    <t>Budget</t>
  </si>
  <si>
    <t>Maximum Risk</t>
  </si>
  <si>
    <t>Markowitz Portfolio</t>
  </si>
  <si>
    <t>Stock Variance</t>
  </si>
  <si>
    <t>Invested?</t>
  </si>
  <si>
    <t>Remarks</t>
  </si>
  <si>
    <t>Replaced as BUD as per instructed</t>
  </si>
  <si>
    <t>Replaced as XOM as per instructed</t>
  </si>
  <si>
    <t>The originally mentioned ticker 'BTI' is not found in London Stock Exchange, hence the correct ticker 'BATS' for British American Tobacco is used instead</t>
  </si>
  <si>
    <t>Mean Weekly Return</t>
  </si>
  <si>
    <t>Individual Stock</t>
  </si>
  <si>
    <t>Constraint</t>
  </si>
  <si>
    <t>LHS</t>
  </si>
  <si>
    <t>RHS</t>
  </si>
  <si>
    <t>Formula</t>
  </si>
  <si>
    <t>High Risk (Maximum Acceptable Risk = 0.00090)</t>
  </si>
  <si>
    <t>High Risk (Maximum Acceptable Risk = 0.00085)</t>
  </si>
  <si>
    <t>High Risk (Maximum Acceptable Risk = 0.00080)</t>
  </si>
  <si>
    <t>High Risk (Maximum Acceptable Risk = 0.00075)</t>
  </si>
  <si>
    <t>Medium Risk (Maximum Acceptable Risk = 0.00070)</t>
  </si>
  <si>
    <t>Medium Risk (Maximum Acceptable Risk = 0.00065)</t>
  </si>
  <si>
    <t>Medium Risk (Maximum Acceptable Risk = 0.00060)</t>
  </si>
  <si>
    <t>Medium Risk (Maximum Acceptable Risk = 0.00055)</t>
  </si>
  <si>
    <t>Low Risk (Maximum Acceptable Risk = 0.00050)</t>
  </si>
  <si>
    <t>Low Risk (Maximum Acceptable Risk = 0.00045)</t>
  </si>
  <si>
    <t>Low Risk (Maximum Acceptable Risk = 0.00040)</t>
  </si>
  <si>
    <t>Low Risk (Maximum Acceptable Risk = 0.000387)</t>
  </si>
  <si>
    <t>Expected Portfolio Return</t>
  </si>
  <si>
    <t>Maximisation Objective</t>
  </si>
  <si>
    <t>RDSA Invested?</t>
  </si>
  <si>
    <t>HSBA Invested?</t>
  </si>
  <si>
    <t>BP Invested?</t>
  </si>
  <si>
    <t>VOD Invested?</t>
  </si>
  <si>
    <t>GSK Invested?</t>
  </si>
  <si>
    <t>BATS Invested?</t>
  </si>
  <si>
    <t>BUD Invested?</t>
  </si>
  <si>
    <t>DGE Invested?</t>
  </si>
  <si>
    <t>XOM Invested?</t>
  </si>
  <si>
    <t>RIO Invested?</t>
  </si>
  <si>
    <t>Portfolio Mean Return</t>
  </si>
  <si>
    <t>Stock Mean Return</t>
  </si>
  <si>
    <t>Oil &amp; Gas Sector</t>
  </si>
  <si>
    <t>Banking Sector</t>
  </si>
  <si>
    <t>Telecomms Sector</t>
  </si>
  <si>
    <t>Pharmaceuticals Sector</t>
  </si>
  <si>
    <t>Tobacco Sector</t>
  </si>
  <si>
    <t>Beverages Sector</t>
  </si>
  <si>
    <t>Mining Sector</t>
  </si>
  <si>
    <t>Binary Variable</t>
  </si>
  <si>
    <t>Nonnegative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</si>
</sst>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3" xfId="0" applyFill="1" applyBorder="1"/>
    <xf numFmtId="0" fontId="0" fillId="3" borderId="4" xfId="0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7" xfId="0" applyFont="1" applyBorder="1"/>
    <xf numFmtId="0" fontId="1" fillId="0" borderId="5" xfId="0" applyFont="1" applyBorder="1"/>
    <xf numFmtId="0" fontId="1" fillId="0" borderId="11" xfId="0" applyFont="1" applyBorder="1"/>
    <xf numFmtId="0" fontId="0" fillId="3" borderId="6" xfId="0" applyFill="1" applyBorder="1"/>
    <xf numFmtId="0" fontId="2" fillId="2" borderId="7" xfId="0" applyFont="1" applyFill="1" applyBorder="1"/>
    <xf numFmtId="0" fontId="2" fillId="2" borderId="8" xfId="0" applyFont="1" applyFill="1" applyBorder="1"/>
    <xf numFmtId="4" fontId="2" fillId="2" borderId="8" xfId="0" applyNumberFormat="1" applyFont="1" applyFill="1" applyBorder="1"/>
    <xf numFmtId="3" fontId="2" fillId="2" borderId="8" xfId="0" applyNumberFormat="1" applyFont="1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0" xfId="0" quotePrefix="1" applyFill="1" applyBorder="1" applyAlignment="1"/>
    <xf numFmtId="0" fontId="0" fillId="3" borderId="6" xfId="0" quotePrefix="1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0" fillId="3" borderId="6" xfId="0" applyFill="1" applyBorder="1" applyAlignment="1"/>
    <xf numFmtId="0" fontId="3" fillId="0" borderId="0" xfId="0" applyFont="1"/>
    <xf numFmtId="0" fontId="2" fillId="2" borderId="9" xfId="0" applyFont="1" applyFill="1" applyBorder="1" applyAlignment="1">
      <alignment horizontal="center"/>
    </xf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1" fillId="2" borderId="6" xfId="0" applyFont="1" applyFill="1" applyBorder="1"/>
    <xf numFmtId="0" fontId="1" fillId="2" borderId="4" xfId="0" applyFont="1" applyFill="1" applyBorder="1"/>
    <xf numFmtId="0" fontId="0" fillId="3" borderId="14" xfId="0" applyFill="1" applyBorder="1"/>
    <xf numFmtId="0" fontId="0" fillId="3" borderId="1" xfId="0" applyFill="1" applyBorder="1"/>
    <xf numFmtId="0" fontId="2" fillId="2" borderId="8" xfId="0" applyFont="1" applyFill="1" applyBorder="1" applyAlignment="1">
      <alignment horizontal="center"/>
    </xf>
    <xf numFmtId="0" fontId="2" fillId="2" borderId="15" xfId="0" applyFont="1" applyFill="1" applyBorder="1"/>
    <xf numFmtId="0" fontId="2" fillId="2" borderId="16" xfId="0" applyFont="1" applyFill="1" applyBorder="1"/>
    <xf numFmtId="0" fontId="2" fillId="2" borderId="5" xfId="0" applyFont="1" applyFill="1" applyBorder="1"/>
    <xf numFmtId="0" fontId="2" fillId="2" borderId="11" xfId="0" applyFont="1" applyFill="1" applyBorder="1"/>
    <xf numFmtId="0" fontId="2" fillId="2" borderId="9" xfId="0" applyFont="1" applyFill="1" applyBorder="1"/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4" fillId="3" borderId="1" xfId="0" applyFont="1" applyFill="1" applyBorder="1"/>
    <xf numFmtId="0" fontId="0" fillId="3" borderId="1" xfId="0" applyFill="1" applyBorder="1" applyAlignment="1">
      <alignment wrapText="1"/>
    </xf>
    <xf numFmtId="0" fontId="2" fillId="2" borderId="2" xfId="0" applyFont="1" applyFill="1" applyBorder="1" applyAlignment="1"/>
    <xf numFmtId="0" fontId="2" fillId="2" borderId="4" xfId="0" applyFont="1" applyFill="1" applyBorder="1" applyAlignment="1"/>
    <xf numFmtId="0" fontId="2" fillId="2" borderId="6" xfId="0" applyFont="1" applyFill="1" applyBorder="1" applyAlignment="1"/>
    <xf numFmtId="0" fontId="0" fillId="4" borderId="5" xfId="0" applyFill="1" applyBorder="1"/>
    <xf numFmtId="0" fontId="0" fillId="4" borderId="0" xfId="0" applyFill="1" applyBorder="1"/>
    <xf numFmtId="0" fontId="0" fillId="4" borderId="10" xfId="0" applyFill="1" applyBorder="1"/>
    <xf numFmtId="4" fontId="2" fillId="2" borderId="8" xfId="0" applyNumberFormat="1" applyFont="1" applyFill="1" applyBorder="1" applyAlignment="1">
      <alignment horizontal="center"/>
    </xf>
    <xf numFmtId="3" fontId="2" fillId="2" borderId="8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66"/>
      <color rgb="FF00FF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SG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SG"/>
              <a:t>Efficient</a:t>
            </a:r>
            <a:r>
              <a:rPr lang="en-SG" baseline="0"/>
              <a:t> Frontier and the 10 Individual Stocks</a:t>
            </a:r>
            <a:endParaRPr lang="en-SG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Efficient Frontier</c:v>
          </c:tx>
          <c:spPr>
            <a:effectLst>
              <a:glow>
                <a:schemeClr val="accent1">
                  <a:alpha val="40000"/>
                </a:schemeClr>
              </a:glow>
            </a:effectLst>
          </c:spPr>
          <c:marker>
            <c:symbol val="none"/>
          </c:marker>
          <c:xVal>
            <c:numRef>
              <c:f>Graph!$C$4:$N$4</c:f>
              <c:numCache>
                <c:formatCode>General</c:formatCode>
                <c:ptCount val="12"/>
                <c:pt idx="0">
                  <c:v>8.7290411048589504E-4</c:v>
                </c:pt>
                <c:pt idx="1">
                  <c:v>8.5000029053090181E-4</c:v>
                </c:pt>
                <c:pt idx="2">
                  <c:v>7.9999991947124298E-4</c:v>
                </c:pt>
                <c:pt idx="3">
                  <c:v>7.5000059852038691E-4</c:v>
                </c:pt>
                <c:pt idx="4">
                  <c:v>7.0000071263415134E-4</c:v>
                </c:pt>
                <c:pt idx="5">
                  <c:v>6.5000068480661167E-4</c:v>
                </c:pt>
                <c:pt idx="6">
                  <c:v>6.0000063028740208E-4</c:v>
                </c:pt>
                <c:pt idx="7">
                  <c:v>5.5000058307282486E-4</c:v>
                </c:pt>
                <c:pt idx="8">
                  <c:v>5.0000051446433334E-4</c:v>
                </c:pt>
                <c:pt idx="9">
                  <c:v>4.5000037073258421E-4</c:v>
                </c:pt>
                <c:pt idx="10">
                  <c:v>4.0000018181377288E-4</c:v>
                </c:pt>
                <c:pt idx="11">
                  <c:v>3.8700038453183305E-4</c:v>
                </c:pt>
              </c:numCache>
            </c:numRef>
          </c:xVal>
          <c:yVal>
            <c:numRef>
              <c:f>Graph!$C$3:$N$3</c:f>
              <c:numCache>
                <c:formatCode>General</c:formatCode>
                <c:ptCount val="12"/>
                <c:pt idx="0">
                  <c:v>3.417319771589101E-3</c:v>
                </c:pt>
                <c:pt idx="1">
                  <c:v>3.3679660105080541E-3</c:v>
                </c:pt>
                <c:pt idx="2">
                  <c:v>3.2491804374035196E-3</c:v>
                </c:pt>
                <c:pt idx="3">
                  <c:v>3.1148437557751724E-3</c:v>
                </c:pt>
                <c:pt idx="4">
                  <c:v>2.9622720903437895E-3</c:v>
                </c:pt>
                <c:pt idx="5">
                  <c:v>2.7908222035558463E-3</c:v>
                </c:pt>
                <c:pt idx="6">
                  <c:v>2.5935227814477785E-3</c:v>
                </c:pt>
                <c:pt idx="7">
                  <c:v>2.368215733688729E-3</c:v>
                </c:pt>
                <c:pt idx="8">
                  <c:v>2.1054953934777978E-3</c:v>
                </c:pt>
                <c:pt idx="9">
                  <c:v>1.7778485563385358E-3</c:v>
                </c:pt>
                <c:pt idx="10">
                  <c:v>1.2758696685111061E-3</c:v>
                </c:pt>
                <c:pt idx="11">
                  <c:v>9.9587122960762323E-4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Graph!$C$8</c:f>
              <c:strCache>
                <c:ptCount val="1"/>
                <c:pt idx="0">
                  <c:v>RDSA</c:v>
                </c:pt>
              </c:strCache>
            </c:strRef>
          </c:tx>
          <c:marker>
            <c:symbol val="circle"/>
            <c:size val="9"/>
          </c:marker>
          <c:xVal>
            <c:numRef>
              <c:f>Graph!$C$10</c:f>
              <c:numCache>
                <c:formatCode>General</c:formatCode>
                <c:ptCount val="1"/>
                <c:pt idx="0">
                  <c:v>1.6177066877494292E-3</c:v>
                </c:pt>
              </c:numCache>
            </c:numRef>
          </c:xVal>
          <c:yVal>
            <c:numRef>
              <c:f>Graph!$C$9</c:f>
              <c:numCache>
                <c:formatCode>General</c:formatCode>
                <c:ptCount val="1"/>
                <c:pt idx="0">
                  <c:v>1.1478553803817273E-3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Graph!$D$8</c:f>
              <c:strCache>
                <c:ptCount val="1"/>
                <c:pt idx="0">
                  <c:v>HSBA</c:v>
                </c:pt>
              </c:strCache>
            </c:strRef>
          </c:tx>
          <c:marker>
            <c:symbol val="circle"/>
            <c:size val="9"/>
          </c:marker>
          <c:xVal>
            <c:numRef>
              <c:f>Graph!$D$10</c:f>
              <c:numCache>
                <c:formatCode>General</c:formatCode>
                <c:ptCount val="1"/>
                <c:pt idx="0">
                  <c:v>1.0105274001697636E-3</c:v>
                </c:pt>
              </c:numCache>
            </c:numRef>
          </c:xVal>
          <c:yVal>
            <c:numRef>
              <c:f>Graph!$D$9</c:f>
              <c:numCache>
                <c:formatCode>General</c:formatCode>
                <c:ptCount val="1"/>
                <c:pt idx="0">
                  <c:v>1.3305883456188714E-3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Graph!$E$8</c:f>
              <c:strCache>
                <c:ptCount val="1"/>
                <c:pt idx="0">
                  <c:v>BP</c:v>
                </c:pt>
              </c:strCache>
            </c:strRef>
          </c:tx>
          <c:marker>
            <c:symbol val="circle"/>
            <c:size val="9"/>
          </c:marker>
          <c:xVal>
            <c:numRef>
              <c:f>Graph!$E$10</c:f>
              <c:numCache>
                <c:formatCode>General</c:formatCode>
                <c:ptCount val="1"/>
                <c:pt idx="0">
                  <c:v>1.6228371012729751E-3</c:v>
                </c:pt>
              </c:numCache>
            </c:numRef>
          </c:xVal>
          <c:yVal>
            <c:numRef>
              <c:f>Graph!$E$9</c:f>
              <c:numCache>
                <c:formatCode>General</c:formatCode>
                <c:ptCount val="1"/>
                <c:pt idx="0">
                  <c:v>2.0857016192861195E-3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Graph!$F$8</c:f>
              <c:strCache>
                <c:ptCount val="1"/>
                <c:pt idx="0">
                  <c:v>VOD</c:v>
                </c:pt>
              </c:strCache>
            </c:strRef>
          </c:tx>
          <c:marker>
            <c:symbol val="circle"/>
            <c:size val="9"/>
          </c:marker>
          <c:xVal>
            <c:numRef>
              <c:f>Graph!$F$10</c:f>
              <c:numCache>
                <c:formatCode>General</c:formatCode>
                <c:ptCount val="1"/>
                <c:pt idx="0">
                  <c:v>7.8161679748049392E-4</c:v>
                </c:pt>
              </c:numCache>
            </c:numRef>
          </c:xVal>
          <c:yVal>
            <c:numRef>
              <c:f>Graph!$F$9</c:f>
              <c:numCache>
                <c:formatCode>General</c:formatCode>
                <c:ptCount val="1"/>
                <c:pt idx="0">
                  <c:v>1.6439857104698407E-3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Graph!$G$8</c:f>
              <c:strCache>
                <c:ptCount val="1"/>
                <c:pt idx="0">
                  <c:v>GSK</c:v>
                </c:pt>
              </c:strCache>
            </c:strRef>
          </c:tx>
          <c:marker>
            <c:symbol val="circle"/>
            <c:size val="9"/>
          </c:marker>
          <c:xVal>
            <c:numRef>
              <c:f>Graph!$G$10</c:f>
              <c:numCache>
                <c:formatCode>General</c:formatCode>
                <c:ptCount val="1"/>
                <c:pt idx="0">
                  <c:v>6.9855615339631185E-4</c:v>
                </c:pt>
              </c:numCache>
            </c:numRef>
          </c:xVal>
          <c:yVal>
            <c:numRef>
              <c:f>Graph!$G$9</c:f>
              <c:numCache>
                <c:formatCode>General</c:formatCode>
                <c:ptCount val="1"/>
                <c:pt idx="0">
                  <c:v>2.1155651782750352E-3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Graph!$H$8</c:f>
              <c:strCache>
                <c:ptCount val="1"/>
                <c:pt idx="0">
                  <c:v>BATS</c:v>
                </c:pt>
              </c:strCache>
            </c:strRef>
          </c:tx>
          <c:spPr>
            <a:ln>
              <a:solidFill>
                <a:srgbClr val="00CC66"/>
              </a:solidFill>
            </a:ln>
          </c:spPr>
          <c:marker>
            <c:symbol val="circle"/>
            <c:size val="9"/>
            <c:spPr>
              <a:solidFill>
                <a:srgbClr val="00CC66">
                  <a:alpha val="90000"/>
                </a:srgbClr>
              </a:solidFill>
            </c:spPr>
          </c:marker>
          <c:xVal>
            <c:numRef>
              <c:f>Graph!$H$10</c:f>
              <c:numCache>
                <c:formatCode>General</c:formatCode>
                <c:ptCount val="1"/>
                <c:pt idx="0">
                  <c:v>8.7290412809258838E-4</c:v>
                </c:pt>
              </c:numCache>
            </c:numRef>
          </c:xVal>
          <c:yVal>
            <c:numRef>
              <c:f>Graph!$H$9</c:f>
              <c:numCache>
                <c:formatCode>General</c:formatCode>
                <c:ptCount val="1"/>
                <c:pt idx="0">
                  <c:v>3.4173198060531962E-3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Graph!$I$8</c:f>
              <c:strCache>
                <c:ptCount val="1"/>
                <c:pt idx="0">
                  <c:v>BUD</c:v>
                </c:pt>
              </c:strCache>
            </c:strRef>
          </c:tx>
          <c:marker>
            <c:symbol val="circle"/>
            <c:size val="9"/>
          </c:marker>
          <c:xVal>
            <c:numRef>
              <c:f>Graph!$I$10</c:f>
              <c:numCache>
                <c:formatCode>General</c:formatCode>
                <c:ptCount val="1"/>
                <c:pt idx="0">
                  <c:v>8.2436094820900361E-4</c:v>
                </c:pt>
              </c:numCache>
            </c:numRef>
          </c:xVal>
          <c:yVal>
            <c:numRef>
              <c:f>Graph!$I$9</c:f>
              <c:numCache>
                <c:formatCode>General</c:formatCode>
                <c:ptCount val="1"/>
                <c:pt idx="0">
                  <c:v>1.2247817638716611E-3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Graph!$J$8</c:f>
              <c:strCache>
                <c:ptCount val="1"/>
                <c:pt idx="0">
                  <c:v>DGE</c:v>
                </c:pt>
              </c:strCache>
            </c:strRef>
          </c:tx>
          <c:marker>
            <c:symbol val="circle"/>
            <c:size val="9"/>
          </c:marker>
          <c:xVal>
            <c:numRef>
              <c:f>Graph!$J$10</c:f>
              <c:numCache>
                <c:formatCode>General</c:formatCode>
                <c:ptCount val="1"/>
                <c:pt idx="0">
                  <c:v>8.0901396267402613E-4</c:v>
                </c:pt>
              </c:numCache>
            </c:numRef>
          </c:xVal>
          <c:yVal>
            <c:numRef>
              <c:f>Graph!$J$9</c:f>
              <c:numCache>
                <c:formatCode>General</c:formatCode>
                <c:ptCount val="1"/>
                <c:pt idx="0">
                  <c:v>2.1420802684495024E-3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Graph!$K$8</c:f>
              <c:strCache>
                <c:ptCount val="1"/>
                <c:pt idx="0">
                  <c:v>XOM</c:v>
                </c:pt>
              </c:strCache>
            </c:strRef>
          </c:tx>
          <c:marker>
            <c:symbol val="circle"/>
            <c:size val="9"/>
          </c:marker>
          <c:xVal>
            <c:numRef>
              <c:f>Graph!$K$10</c:f>
              <c:numCache>
                <c:formatCode>General</c:formatCode>
                <c:ptCount val="1"/>
                <c:pt idx="0">
                  <c:v>7.4843544857285766E-4</c:v>
                </c:pt>
              </c:numCache>
            </c:numRef>
          </c:xVal>
          <c:yVal>
            <c:numRef>
              <c:f>Graph!$K$9</c:f>
              <c:numCache>
                <c:formatCode>General</c:formatCode>
                <c:ptCount val="1"/>
                <c:pt idx="0">
                  <c:v>-4.4161103818472151E-4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Graph!$L$8</c:f>
              <c:strCache>
                <c:ptCount val="1"/>
                <c:pt idx="0">
                  <c:v>RIO</c:v>
                </c:pt>
              </c:strCache>
            </c:strRef>
          </c:tx>
          <c:marker>
            <c:symbol val="circle"/>
            <c:size val="9"/>
          </c:marker>
          <c:xVal>
            <c:numRef>
              <c:f>Graph!$L$10</c:f>
              <c:numCache>
                <c:formatCode>General</c:formatCode>
                <c:ptCount val="1"/>
                <c:pt idx="0">
                  <c:v>2.3425194922288453E-3</c:v>
                </c:pt>
              </c:numCache>
            </c:numRef>
          </c:xVal>
          <c:yVal>
            <c:numRef>
              <c:f>Graph!$L$9</c:f>
              <c:numCache>
                <c:formatCode>General</c:formatCode>
                <c:ptCount val="1"/>
                <c:pt idx="0">
                  <c:v>1.1399570872757273E-3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11136"/>
        <c:axId val="154013056"/>
      </c:scatterChart>
      <c:valAx>
        <c:axId val="154011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Portfolio</a:t>
                </a:r>
                <a:r>
                  <a:rPr lang="en-SG" baseline="0"/>
                  <a:t> Risk</a:t>
                </a:r>
                <a:endParaRPr lang="en-SG"/>
              </a:p>
            </c:rich>
          </c:tx>
          <c:layout/>
          <c:overlay val="0"/>
        </c:title>
        <c:numFmt formatCode="General" sourceLinked="0"/>
        <c:majorTickMark val="out"/>
        <c:minorTickMark val="in"/>
        <c:tickLblPos val="nextTo"/>
        <c:crossAx val="154013056"/>
        <c:crosses val="autoZero"/>
        <c:crossBetween val="midCat"/>
      </c:valAx>
      <c:valAx>
        <c:axId val="1540130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Expected</a:t>
                </a:r>
                <a:r>
                  <a:rPr lang="en-SG" baseline="0"/>
                  <a:t> Return</a:t>
                </a:r>
                <a:endParaRPr lang="en-SG"/>
              </a:p>
            </c:rich>
          </c:tx>
          <c:layout/>
          <c:overlay val="0"/>
        </c:title>
        <c:numFmt formatCode="0.00%" sourceLinked="0"/>
        <c:majorTickMark val="none"/>
        <c:minorTickMark val="none"/>
        <c:tickLblPos val="nextTo"/>
        <c:crossAx val="1540111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4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3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10</xdr:row>
      <xdr:rowOff>19050</xdr:rowOff>
    </xdr:from>
    <xdr:to>
      <xdr:col>11</xdr:col>
      <xdr:colOff>504825</xdr:colOff>
      <xdr:row>11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4625" y="2057400"/>
          <a:ext cx="47148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57150</xdr:colOff>
      <xdr:row>11</xdr:row>
      <xdr:rowOff>38100</xdr:rowOff>
    </xdr:from>
    <xdr:to>
      <xdr:col>5</xdr:col>
      <xdr:colOff>209550</xdr:colOff>
      <xdr:row>12</xdr:row>
      <xdr:rowOff>28575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2276475"/>
          <a:ext cx="762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38100</xdr:colOff>
      <xdr:row>12</xdr:row>
      <xdr:rowOff>9525</xdr:rowOff>
    </xdr:from>
    <xdr:to>
      <xdr:col>10</xdr:col>
      <xdr:colOff>104775</xdr:colOff>
      <xdr:row>12</xdr:row>
      <xdr:rowOff>200025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" y="2447925"/>
          <a:ext cx="37242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438149</xdr:colOff>
      <xdr:row>13</xdr:row>
      <xdr:rowOff>85724</xdr:rowOff>
    </xdr:from>
    <xdr:to>
      <xdr:col>26</xdr:col>
      <xdr:colOff>28574</xdr:colOff>
      <xdr:row>36</xdr:row>
      <xdr:rowOff>57149</xdr:rowOff>
    </xdr:to>
    <xdr:graphicFrame macro="">
      <xdr:nvGraphicFramePr>
        <xdr:cNvPr id="2" name="Markowitz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11</xdr:row>
      <xdr:rowOff>28575</xdr:rowOff>
    </xdr:from>
    <xdr:to>
      <xdr:col>10</xdr:col>
      <xdr:colOff>504825</xdr:colOff>
      <xdr:row>12</xdr:row>
      <xdr:rowOff>19050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7225" y="2276475"/>
          <a:ext cx="47339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76200</xdr:colOff>
      <xdr:row>12</xdr:row>
      <xdr:rowOff>28575</xdr:rowOff>
    </xdr:from>
    <xdr:to>
      <xdr:col>5</xdr:col>
      <xdr:colOff>838200</xdr:colOff>
      <xdr:row>13</xdr:row>
      <xdr:rowOff>19050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476500"/>
          <a:ext cx="762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104775</xdr:colOff>
      <xdr:row>31</xdr:row>
      <xdr:rowOff>9525</xdr:rowOff>
    </xdr:from>
    <xdr:to>
      <xdr:col>9</xdr:col>
      <xdr:colOff>571500</xdr:colOff>
      <xdr:row>31</xdr:row>
      <xdr:rowOff>200025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6257925"/>
          <a:ext cx="39528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95250</xdr:colOff>
      <xdr:row>30</xdr:row>
      <xdr:rowOff>28575</xdr:rowOff>
    </xdr:from>
    <xdr:to>
      <xdr:col>9</xdr:col>
      <xdr:colOff>333375</xdr:colOff>
      <xdr:row>31</xdr:row>
      <xdr:rowOff>19050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5325" y="6076950"/>
          <a:ext cx="37242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76200</xdr:colOff>
      <xdr:row>13</xdr:row>
      <xdr:rowOff>28575</xdr:rowOff>
    </xdr:from>
    <xdr:to>
      <xdr:col>6</xdr:col>
      <xdr:colOff>419100</xdr:colOff>
      <xdr:row>14</xdr:row>
      <xdr:rowOff>19050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2676525"/>
          <a:ext cx="14954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85725</xdr:colOff>
      <xdr:row>14</xdr:row>
      <xdr:rowOff>19050</xdr:rowOff>
    </xdr:from>
    <xdr:to>
      <xdr:col>5</xdr:col>
      <xdr:colOff>723900</xdr:colOff>
      <xdr:row>15</xdr:row>
      <xdr:rowOff>9525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2867025"/>
          <a:ext cx="6381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76200</xdr:colOff>
      <xdr:row>15</xdr:row>
      <xdr:rowOff>28575</xdr:rowOff>
    </xdr:from>
    <xdr:to>
      <xdr:col>5</xdr:col>
      <xdr:colOff>657225</xdr:colOff>
      <xdr:row>16</xdr:row>
      <xdr:rowOff>19050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076575"/>
          <a:ext cx="5810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66675</xdr:colOff>
      <xdr:row>16</xdr:row>
      <xdr:rowOff>28575</xdr:rowOff>
    </xdr:from>
    <xdr:to>
      <xdr:col>5</xdr:col>
      <xdr:colOff>638175</xdr:colOff>
      <xdr:row>17</xdr:row>
      <xdr:rowOff>19050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3276600"/>
          <a:ext cx="571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76200</xdr:colOff>
      <xdr:row>17</xdr:row>
      <xdr:rowOff>19050</xdr:rowOff>
    </xdr:from>
    <xdr:to>
      <xdr:col>5</xdr:col>
      <xdr:colOff>704850</xdr:colOff>
      <xdr:row>18</xdr:row>
      <xdr:rowOff>9525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467100"/>
          <a:ext cx="6286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76200</xdr:colOff>
      <xdr:row>18</xdr:row>
      <xdr:rowOff>28575</xdr:rowOff>
    </xdr:from>
    <xdr:to>
      <xdr:col>6</xdr:col>
      <xdr:colOff>0</xdr:colOff>
      <xdr:row>19</xdr:row>
      <xdr:rowOff>19050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676650"/>
          <a:ext cx="10763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66675</xdr:colOff>
      <xdr:row>19</xdr:row>
      <xdr:rowOff>38100</xdr:rowOff>
    </xdr:from>
    <xdr:to>
      <xdr:col>5</xdr:col>
      <xdr:colOff>619125</xdr:colOff>
      <xdr:row>20</xdr:row>
      <xdr:rowOff>28575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3886200"/>
          <a:ext cx="552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66675</xdr:colOff>
      <xdr:row>20</xdr:row>
      <xdr:rowOff>38100</xdr:rowOff>
    </xdr:from>
    <xdr:to>
      <xdr:col>5</xdr:col>
      <xdr:colOff>962025</xdr:colOff>
      <xdr:row>21</xdr:row>
      <xdr:rowOff>28575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4086225"/>
          <a:ext cx="8953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57150</xdr:colOff>
      <xdr:row>21</xdr:row>
      <xdr:rowOff>19050</xdr:rowOff>
    </xdr:from>
    <xdr:to>
      <xdr:col>5</xdr:col>
      <xdr:colOff>971550</xdr:colOff>
      <xdr:row>22</xdr:row>
      <xdr:rowOff>9525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7225" y="4267200"/>
          <a:ext cx="914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66675</xdr:colOff>
      <xdr:row>22</xdr:row>
      <xdr:rowOff>19050</xdr:rowOff>
    </xdr:from>
    <xdr:to>
      <xdr:col>5</xdr:col>
      <xdr:colOff>714375</xdr:colOff>
      <xdr:row>23</xdr:row>
      <xdr:rowOff>9525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4467225"/>
          <a:ext cx="647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47625</xdr:colOff>
      <xdr:row>23</xdr:row>
      <xdr:rowOff>19050</xdr:rowOff>
    </xdr:from>
    <xdr:to>
      <xdr:col>5</xdr:col>
      <xdr:colOff>847725</xdr:colOff>
      <xdr:row>24</xdr:row>
      <xdr:rowOff>9525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4667250"/>
          <a:ext cx="800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47625</xdr:colOff>
      <xdr:row>24</xdr:row>
      <xdr:rowOff>9525</xdr:rowOff>
    </xdr:from>
    <xdr:to>
      <xdr:col>5</xdr:col>
      <xdr:colOff>819150</xdr:colOff>
      <xdr:row>25</xdr:row>
      <xdr:rowOff>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4857750"/>
          <a:ext cx="7715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38100</xdr:colOff>
      <xdr:row>25</xdr:row>
      <xdr:rowOff>19050</xdr:rowOff>
    </xdr:from>
    <xdr:to>
      <xdr:col>5</xdr:col>
      <xdr:colOff>923925</xdr:colOff>
      <xdr:row>26</xdr:row>
      <xdr:rowOff>9525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8175" y="5067300"/>
          <a:ext cx="8858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38100</xdr:colOff>
      <xdr:row>26</xdr:row>
      <xdr:rowOff>28575</xdr:rowOff>
    </xdr:from>
    <xdr:to>
      <xdr:col>5</xdr:col>
      <xdr:colOff>847725</xdr:colOff>
      <xdr:row>27</xdr:row>
      <xdr:rowOff>19050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8175" y="5276850"/>
          <a:ext cx="8096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57150</xdr:colOff>
      <xdr:row>27</xdr:row>
      <xdr:rowOff>19050</xdr:rowOff>
    </xdr:from>
    <xdr:to>
      <xdr:col>5</xdr:col>
      <xdr:colOff>847725</xdr:colOff>
      <xdr:row>28</xdr:row>
      <xdr:rowOff>9525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7225" y="5467350"/>
          <a:ext cx="7905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57150</xdr:colOff>
      <xdr:row>28</xdr:row>
      <xdr:rowOff>9525</xdr:rowOff>
    </xdr:from>
    <xdr:to>
      <xdr:col>5</xdr:col>
      <xdr:colOff>885825</xdr:colOff>
      <xdr:row>29</xdr:row>
      <xdr:rowOff>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7225" y="5657850"/>
          <a:ext cx="828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85725</xdr:colOff>
      <xdr:row>29</xdr:row>
      <xdr:rowOff>19050</xdr:rowOff>
    </xdr:from>
    <xdr:to>
      <xdr:col>5</xdr:col>
      <xdr:colOff>819150</xdr:colOff>
      <xdr:row>30</xdr:row>
      <xdr:rowOff>9525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5867400"/>
          <a:ext cx="7334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5" sqref="A15"/>
    </sheetView>
  </sheetViews>
  <sheetFormatPr defaultRowHeight="15" x14ac:dyDescent="0.25"/>
  <cols>
    <col min="1" max="1" width="27.7109375" bestFit="1" customWidth="1"/>
    <col min="2" max="2" width="6.28515625" bestFit="1" customWidth="1"/>
    <col min="3" max="3" width="15.5703125" bestFit="1" customWidth="1"/>
    <col min="4" max="4" width="73.28515625" customWidth="1"/>
  </cols>
  <sheetData>
    <row r="1" spans="1:4" ht="15.75" thickBot="1" x14ac:dyDescent="0.3">
      <c r="A1" s="41" t="s">
        <v>2</v>
      </c>
      <c r="B1" s="41" t="s">
        <v>0</v>
      </c>
      <c r="C1" s="42" t="s">
        <v>1</v>
      </c>
      <c r="D1" s="42" t="s">
        <v>39</v>
      </c>
    </row>
    <row r="2" spans="1:4" x14ac:dyDescent="0.25">
      <c r="A2" s="43" t="s">
        <v>10</v>
      </c>
      <c r="B2" s="43" t="s">
        <v>11</v>
      </c>
      <c r="C2" s="43" t="s">
        <v>3</v>
      </c>
      <c r="D2" s="43"/>
    </row>
    <row r="3" spans="1:4" x14ac:dyDescent="0.25">
      <c r="A3" s="44" t="s">
        <v>12</v>
      </c>
      <c r="B3" s="44" t="s">
        <v>13</v>
      </c>
      <c r="C3" s="44" t="s">
        <v>4</v>
      </c>
      <c r="D3" s="44"/>
    </row>
    <row r="4" spans="1:4" x14ac:dyDescent="0.25">
      <c r="A4" s="44" t="s">
        <v>14</v>
      </c>
      <c r="B4" s="44" t="s">
        <v>14</v>
      </c>
      <c r="C4" s="44" t="s">
        <v>3</v>
      </c>
      <c r="D4" s="44"/>
    </row>
    <row r="5" spans="1:4" x14ac:dyDescent="0.25">
      <c r="A5" s="44" t="s">
        <v>15</v>
      </c>
      <c r="B5" s="44" t="s">
        <v>16</v>
      </c>
      <c r="C5" s="44" t="s">
        <v>5</v>
      </c>
      <c r="D5" s="44"/>
    </row>
    <row r="6" spans="1:4" x14ac:dyDescent="0.25">
      <c r="A6" s="44" t="s">
        <v>17</v>
      </c>
      <c r="B6" s="44" t="s">
        <v>18</v>
      </c>
      <c r="C6" s="44" t="s">
        <v>6</v>
      </c>
      <c r="D6" s="44"/>
    </row>
    <row r="7" spans="1:4" ht="30" x14ac:dyDescent="0.25">
      <c r="A7" s="44" t="s">
        <v>19</v>
      </c>
      <c r="B7" s="44" t="s">
        <v>28</v>
      </c>
      <c r="C7" s="44" t="s">
        <v>7</v>
      </c>
      <c r="D7" s="54" t="s">
        <v>42</v>
      </c>
    </row>
    <row r="8" spans="1:4" x14ac:dyDescent="0.25">
      <c r="A8" s="53" t="s">
        <v>26</v>
      </c>
      <c r="B8" s="53" t="s">
        <v>27</v>
      </c>
      <c r="C8" s="53" t="s">
        <v>8</v>
      </c>
      <c r="D8" s="53" t="s">
        <v>40</v>
      </c>
    </row>
    <row r="9" spans="1:4" x14ac:dyDescent="0.25">
      <c r="A9" s="53" t="s">
        <v>20</v>
      </c>
      <c r="B9" s="53" t="s">
        <v>21</v>
      </c>
      <c r="C9" s="53" t="s">
        <v>8</v>
      </c>
      <c r="D9" s="53"/>
    </row>
    <row r="10" spans="1:4" x14ac:dyDescent="0.25">
      <c r="A10" s="53" t="s">
        <v>24</v>
      </c>
      <c r="B10" s="53" t="s">
        <v>25</v>
      </c>
      <c r="C10" s="53" t="s">
        <v>3</v>
      </c>
      <c r="D10" s="53" t="s">
        <v>41</v>
      </c>
    </row>
    <row r="11" spans="1:4" x14ac:dyDescent="0.25">
      <c r="A11" s="44" t="s">
        <v>22</v>
      </c>
      <c r="B11" s="44" t="s">
        <v>23</v>
      </c>
      <c r="C11" s="44" t="s">
        <v>9</v>
      </c>
      <c r="D11" s="4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3"/>
  <sheetViews>
    <sheetView topLeftCell="A85" workbookViewId="0">
      <selection activeCell="C112" sqref="C112"/>
    </sheetView>
  </sheetViews>
  <sheetFormatPr defaultRowHeight="15" x14ac:dyDescent="0.25"/>
  <cols>
    <col min="1" max="1" width="10.7109375" bestFit="1" customWidth="1"/>
    <col min="13" max="13" width="20.140625" bestFit="1" customWidth="1"/>
  </cols>
  <sheetData>
    <row r="1" spans="1:23" ht="16.5" thickBot="1" x14ac:dyDescent="0.3">
      <c r="A1" s="63" t="s">
        <v>29</v>
      </c>
      <c r="B1" s="64"/>
      <c r="C1" s="64"/>
      <c r="D1" s="64"/>
      <c r="E1" s="64"/>
      <c r="F1" s="64"/>
      <c r="G1" s="64"/>
      <c r="H1" s="64"/>
      <c r="I1" s="64"/>
      <c r="J1" s="64"/>
      <c r="K1" s="65"/>
      <c r="M1" s="63" t="s">
        <v>30</v>
      </c>
      <c r="N1" s="64"/>
      <c r="O1" s="64"/>
      <c r="P1" s="64"/>
      <c r="Q1" s="64"/>
      <c r="R1" s="64"/>
      <c r="S1" s="64"/>
      <c r="T1" s="64"/>
      <c r="U1" s="64"/>
      <c r="V1" s="64"/>
      <c r="W1" s="65"/>
    </row>
    <row r="3" spans="1:23" ht="15.75" thickBot="1" x14ac:dyDescent="0.3">
      <c r="B3" s="1" t="s">
        <v>11</v>
      </c>
      <c r="C3" s="1" t="s">
        <v>13</v>
      </c>
      <c r="D3" s="1" t="s">
        <v>14</v>
      </c>
      <c r="E3" s="1" t="s">
        <v>16</v>
      </c>
      <c r="F3" s="1" t="s">
        <v>18</v>
      </c>
      <c r="G3" s="1" t="s">
        <v>28</v>
      </c>
      <c r="H3" s="1" t="s">
        <v>27</v>
      </c>
      <c r="I3" s="1" t="s">
        <v>21</v>
      </c>
      <c r="J3" s="1" t="s">
        <v>25</v>
      </c>
      <c r="K3" s="1" t="s">
        <v>23</v>
      </c>
      <c r="N3" s="1" t="s">
        <v>11</v>
      </c>
      <c r="O3" s="1" t="s">
        <v>13</v>
      </c>
      <c r="P3" s="1" t="s">
        <v>14</v>
      </c>
      <c r="Q3" s="1" t="s">
        <v>16</v>
      </c>
      <c r="R3" s="1" t="s">
        <v>18</v>
      </c>
      <c r="S3" s="1" t="s">
        <v>28</v>
      </c>
      <c r="T3" s="1" t="s">
        <v>27</v>
      </c>
      <c r="U3" s="1" t="s">
        <v>21</v>
      </c>
      <c r="V3" s="1" t="s">
        <v>25</v>
      </c>
      <c r="W3" s="1" t="s">
        <v>23</v>
      </c>
    </row>
    <row r="4" spans="1:23" x14ac:dyDescent="0.25">
      <c r="A4" s="2">
        <v>42674</v>
      </c>
      <c r="B4" s="3">
        <v>1970.3920000000001</v>
      </c>
      <c r="C4" s="4">
        <v>594.79999999999995</v>
      </c>
      <c r="D4" s="4">
        <v>436.60399999999998</v>
      </c>
      <c r="E4" s="4">
        <v>213.65</v>
      </c>
      <c r="F4" s="4">
        <v>1528.5</v>
      </c>
      <c r="G4" s="4">
        <v>4520</v>
      </c>
      <c r="H4" s="4">
        <v>112.089996</v>
      </c>
      <c r="I4" s="4">
        <v>2058.5</v>
      </c>
      <c r="J4" s="4">
        <v>83.57</v>
      </c>
      <c r="K4" s="5">
        <v>2727.5</v>
      </c>
      <c r="M4" s="2">
        <v>42674</v>
      </c>
      <c r="N4" s="3"/>
      <c r="O4" s="4"/>
      <c r="P4" s="4"/>
      <c r="Q4" s="4"/>
      <c r="R4" s="4"/>
      <c r="S4" s="4"/>
      <c r="T4" s="4"/>
      <c r="U4" s="4"/>
      <c r="V4" s="4"/>
      <c r="W4" s="5"/>
    </row>
    <row r="5" spans="1:23" x14ac:dyDescent="0.25">
      <c r="A5" s="2">
        <v>42667</v>
      </c>
      <c r="B5" s="6">
        <v>2023.646</v>
      </c>
      <c r="C5" s="7">
        <v>624.5</v>
      </c>
      <c r="D5" s="7">
        <v>481.29700000000003</v>
      </c>
      <c r="E5" s="7">
        <v>227.45</v>
      </c>
      <c r="F5" s="7">
        <v>1608.252</v>
      </c>
      <c r="G5" s="7">
        <v>4707.5</v>
      </c>
      <c r="H5" s="7">
        <v>116.839996</v>
      </c>
      <c r="I5" s="7">
        <v>2187.5</v>
      </c>
      <c r="J5" s="7">
        <v>84.779999000000004</v>
      </c>
      <c r="K5" s="8">
        <v>2831.5</v>
      </c>
      <c r="M5" s="2">
        <v>42667</v>
      </c>
      <c r="N5" s="6">
        <f>(B4-B5)/B5</f>
        <v>-2.6315867498564426E-2</v>
      </c>
      <c r="O5" s="7">
        <f>(C4-C5)/C5</f>
        <v>-4.7558046437149795E-2</v>
      </c>
      <c r="P5" s="7">
        <f t="shared" ref="P5:W20" si="0">(D4-D5)/D5</f>
        <v>-9.2859502552478074E-2</v>
      </c>
      <c r="Q5" s="7">
        <f t="shared" si="0"/>
        <v>-6.067267531325559E-2</v>
      </c>
      <c r="R5" s="7">
        <f t="shared" si="0"/>
        <v>-4.9589243476768539E-2</v>
      </c>
      <c r="S5" s="7">
        <f t="shared" si="0"/>
        <v>-3.9830058417419011E-2</v>
      </c>
      <c r="T5" s="7">
        <f t="shared" si="0"/>
        <v>-4.0653887047377164E-2</v>
      </c>
      <c r="U5" s="7">
        <f t="shared" si="0"/>
        <v>-5.897142857142857E-2</v>
      </c>
      <c r="V5" s="7">
        <f t="shared" si="0"/>
        <v>-1.4272222390566558E-2</v>
      </c>
      <c r="W5" s="8">
        <f t="shared" si="0"/>
        <v>-3.6729648596150452E-2</v>
      </c>
    </row>
    <row r="6" spans="1:23" x14ac:dyDescent="0.25">
      <c r="A6" s="2">
        <v>42660</v>
      </c>
      <c r="B6" s="6">
        <v>2028.5309999999999</v>
      </c>
      <c r="C6" s="7">
        <v>626.4</v>
      </c>
      <c r="D6" s="7">
        <v>481.88299999999998</v>
      </c>
      <c r="E6" s="7">
        <v>223.55</v>
      </c>
      <c r="F6" s="7">
        <v>1638.885</v>
      </c>
      <c r="G6" s="7">
        <v>4666</v>
      </c>
      <c r="H6" s="7">
        <v>126.769997</v>
      </c>
      <c r="I6" s="7">
        <v>2178.5</v>
      </c>
      <c r="J6" s="7">
        <v>86.620002999999997</v>
      </c>
      <c r="K6" s="8">
        <v>2668.5</v>
      </c>
      <c r="M6" s="2">
        <v>42660</v>
      </c>
      <c r="N6" s="6">
        <f>(B5-B6)/B6</f>
        <v>-2.4081465848932015E-3</v>
      </c>
      <c r="O6" s="7">
        <f>(C5-C6)/C6</f>
        <v>-3.0332056194124798E-3</v>
      </c>
      <c r="P6" s="7">
        <f t="shared" si="0"/>
        <v>-1.2160628202280551E-3</v>
      </c>
      <c r="Q6" s="7">
        <f t="shared" si="0"/>
        <v>1.7445761574591712E-2</v>
      </c>
      <c r="R6" s="7">
        <f t="shared" si="0"/>
        <v>-1.8691366386293144E-2</v>
      </c>
      <c r="S6" s="7">
        <f t="shared" si="0"/>
        <v>8.8941277325332198E-3</v>
      </c>
      <c r="T6" s="7">
        <f t="shared" si="0"/>
        <v>-7.8330845113138273E-2</v>
      </c>
      <c r="U6" s="7">
        <f t="shared" si="0"/>
        <v>4.1312829928850129E-3</v>
      </c>
      <c r="V6" s="7">
        <f t="shared" si="0"/>
        <v>-2.1242252785421786E-2</v>
      </c>
      <c r="W6" s="8">
        <f t="shared" si="0"/>
        <v>6.1083005433764284E-2</v>
      </c>
    </row>
    <row r="7" spans="1:23" x14ac:dyDescent="0.25">
      <c r="A7" s="2">
        <v>42653</v>
      </c>
      <c r="B7" s="6">
        <v>2036.837</v>
      </c>
      <c r="C7" s="7">
        <v>609.68200000000002</v>
      </c>
      <c r="D7" s="7">
        <v>478.70499999999998</v>
      </c>
      <c r="E7" s="7">
        <v>225.05</v>
      </c>
      <c r="F7" s="7">
        <v>1671.001</v>
      </c>
      <c r="G7" s="7">
        <v>4886.5</v>
      </c>
      <c r="H7" s="7">
        <v>128.64999399999999</v>
      </c>
      <c r="I7" s="7">
        <v>2190</v>
      </c>
      <c r="J7" s="7">
        <v>86.540001000000004</v>
      </c>
      <c r="K7" s="8">
        <v>2596</v>
      </c>
      <c r="M7" s="2">
        <v>42653</v>
      </c>
      <c r="N7" s="6">
        <f t="shared" ref="N7:N70" si="1">(B6-B7)/B7</f>
        <v>-4.0778913580222865E-3</v>
      </c>
      <c r="O7" s="7">
        <f t="shared" ref="O7:S70" si="2">(C6-C7)/C7</f>
        <v>2.7420852181957087E-2</v>
      </c>
      <c r="P7" s="7">
        <f t="shared" si="0"/>
        <v>6.6387441117180673E-3</v>
      </c>
      <c r="Q7" s="7">
        <f t="shared" si="0"/>
        <v>-6.6651855143301485E-3</v>
      </c>
      <c r="R7" s="7">
        <f t="shared" si="0"/>
        <v>-1.9219617462826164E-2</v>
      </c>
      <c r="S7" s="7">
        <f t="shared" si="0"/>
        <v>-4.5124322111941062E-2</v>
      </c>
      <c r="T7" s="7">
        <f t="shared" si="0"/>
        <v>-1.4613269239639366E-2</v>
      </c>
      <c r="U7" s="7">
        <f t="shared" si="0"/>
        <v>-5.2511415525114159E-3</v>
      </c>
      <c r="V7" s="7">
        <f t="shared" si="0"/>
        <v>9.2445111018652794E-4</v>
      </c>
      <c r="W7" s="8">
        <f t="shared" si="0"/>
        <v>2.792758089368259E-2</v>
      </c>
    </row>
    <row r="8" spans="1:23" x14ac:dyDescent="0.25">
      <c r="A8" s="2">
        <v>42646</v>
      </c>
      <c r="B8" s="6">
        <v>2021.203</v>
      </c>
      <c r="C8" s="7">
        <v>609.58299999999997</v>
      </c>
      <c r="D8" s="7">
        <v>475.28199999999998</v>
      </c>
      <c r="E8" s="7">
        <v>223.55</v>
      </c>
      <c r="F8" s="7">
        <v>1688.788</v>
      </c>
      <c r="G8" s="7">
        <v>4873.5</v>
      </c>
      <c r="H8" s="7">
        <v>127.25</v>
      </c>
      <c r="I8" s="7">
        <v>2231.5</v>
      </c>
      <c r="J8" s="7">
        <v>86.739998</v>
      </c>
      <c r="K8" s="8">
        <v>2676.5</v>
      </c>
      <c r="M8" s="2">
        <v>42646</v>
      </c>
      <c r="N8" s="6">
        <f t="shared" si="1"/>
        <v>7.7349974248009795E-3</v>
      </c>
      <c r="O8" s="7">
        <f t="shared" si="2"/>
        <v>1.6240610384483554E-4</v>
      </c>
      <c r="P8" s="7">
        <f t="shared" si="0"/>
        <v>7.2020400520112311E-3</v>
      </c>
      <c r="Q8" s="7">
        <f t="shared" si="0"/>
        <v>6.709908297919928E-3</v>
      </c>
      <c r="R8" s="7">
        <f t="shared" si="0"/>
        <v>-1.0532405488433145E-2</v>
      </c>
      <c r="S8" s="7">
        <f t="shared" si="0"/>
        <v>2.6674874320303681E-3</v>
      </c>
      <c r="T8" s="7">
        <f t="shared" si="0"/>
        <v>1.1001917485265167E-2</v>
      </c>
      <c r="U8" s="7">
        <f t="shared" si="0"/>
        <v>-1.8597356038539098E-2</v>
      </c>
      <c r="V8" s="7">
        <f t="shared" si="0"/>
        <v>-2.3057067628707603E-3</v>
      </c>
      <c r="W8" s="8">
        <f t="shared" si="0"/>
        <v>-3.0076592564916869E-2</v>
      </c>
    </row>
    <row r="9" spans="1:23" x14ac:dyDescent="0.25">
      <c r="A9" s="2">
        <v>42639</v>
      </c>
      <c r="B9" s="6">
        <v>1870.2349999999999</v>
      </c>
      <c r="C9" s="7">
        <v>569.43600000000004</v>
      </c>
      <c r="D9" s="7">
        <v>440.07600000000002</v>
      </c>
      <c r="E9" s="7">
        <v>221.75</v>
      </c>
      <c r="F9" s="7">
        <v>1623.568</v>
      </c>
      <c r="G9" s="7">
        <v>4930</v>
      </c>
      <c r="H9" s="7">
        <v>131.41000399999999</v>
      </c>
      <c r="I9" s="7">
        <v>2210.5</v>
      </c>
      <c r="J9" s="7">
        <v>87.279999000000004</v>
      </c>
      <c r="K9" s="8">
        <v>2574.5</v>
      </c>
      <c r="M9" s="2">
        <v>42639</v>
      </c>
      <c r="N9" s="6">
        <f t="shared" si="1"/>
        <v>8.072140666814602E-2</v>
      </c>
      <c r="O9" s="7">
        <f t="shared" si="2"/>
        <v>7.0503094289788376E-2</v>
      </c>
      <c r="P9" s="7">
        <f t="shared" si="0"/>
        <v>7.9999818213217624E-2</v>
      </c>
      <c r="Q9" s="7">
        <f t="shared" si="0"/>
        <v>8.1172491544532644E-3</v>
      </c>
      <c r="R9" s="7">
        <f t="shared" si="0"/>
        <v>4.0170784346574971E-2</v>
      </c>
      <c r="S9" s="7">
        <f t="shared" si="0"/>
        <v>-1.1460446247464503E-2</v>
      </c>
      <c r="T9" s="7">
        <f t="shared" si="0"/>
        <v>-3.1656676610404694E-2</v>
      </c>
      <c r="U9" s="7">
        <f t="shared" si="0"/>
        <v>9.5001130965844827E-3</v>
      </c>
      <c r="V9" s="7">
        <f t="shared" si="0"/>
        <v>-6.1869959462305182E-3</v>
      </c>
      <c r="W9" s="8">
        <f t="shared" si="0"/>
        <v>3.9619343561856674E-2</v>
      </c>
    </row>
    <row r="10" spans="1:23" x14ac:dyDescent="0.25">
      <c r="A10" s="2">
        <v>42632</v>
      </c>
      <c r="B10" s="6">
        <v>1822.356</v>
      </c>
      <c r="C10" s="7">
        <v>565.10699999999997</v>
      </c>
      <c r="D10" s="7">
        <v>427.26499999999999</v>
      </c>
      <c r="E10" s="7">
        <v>220.7</v>
      </c>
      <c r="F10" s="7">
        <v>1633.45</v>
      </c>
      <c r="G10" s="7">
        <v>4939</v>
      </c>
      <c r="H10" s="7">
        <v>130.16000399999999</v>
      </c>
      <c r="I10" s="7">
        <v>2225</v>
      </c>
      <c r="J10" s="7">
        <v>83.449996999999996</v>
      </c>
      <c r="K10" s="8">
        <v>2519</v>
      </c>
      <c r="M10" s="2">
        <v>42632</v>
      </c>
      <c r="N10" s="6">
        <f t="shared" si="1"/>
        <v>2.627313214322553E-2</v>
      </c>
      <c r="O10" s="7">
        <f t="shared" si="2"/>
        <v>7.6604961538258506E-3</v>
      </c>
      <c r="P10" s="7">
        <f t="shared" si="0"/>
        <v>2.9983733748376384E-2</v>
      </c>
      <c r="Q10" s="7">
        <f t="shared" si="0"/>
        <v>4.757589487992802E-3</v>
      </c>
      <c r="R10" s="7">
        <f t="shared" si="0"/>
        <v>-6.0497719550644717E-3</v>
      </c>
      <c r="S10" s="7">
        <f t="shared" si="0"/>
        <v>-1.8222312208949179E-3</v>
      </c>
      <c r="T10" s="7">
        <f t="shared" si="0"/>
        <v>9.6035645481387672E-3</v>
      </c>
      <c r="U10" s="7">
        <f t="shared" si="0"/>
        <v>-6.5168539325842698E-3</v>
      </c>
      <c r="V10" s="7">
        <f t="shared" si="0"/>
        <v>4.5895771572047002E-2</v>
      </c>
      <c r="W10" s="8">
        <f t="shared" si="0"/>
        <v>2.2032552600238189E-2</v>
      </c>
    </row>
    <row r="11" spans="1:23" x14ac:dyDescent="0.25">
      <c r="A11" s="2">
        <v>42625</v>
      </c>
      <c r="B11" s="6">
        <v>1757.376</v>
      </c>
      <c r="C11" s="7">
        <v>557.62800000000004</v>
      </c>
      <c r="D11" s="7">
        <v>411.12900000000002</v>
      </c>
      <c r="E11" s="7">
        <v>218.55</v>
      </c>
      <c r="F11" s="7">
        <v>1596.8879999999999</v>
      </c>
      <c r="G11" s="7">
        <v>4713</v>
      </c>
      <c r="H11" s="7">
        <v>124.089996</v>
      </c>
      <c r="I11" s="7">
        <v>2121</v>
      </c>
      <c r="J11" s="7">
        <v>84.029999000000004</v>
      </c>
      <c r="K11" s="8">
        <v>2279.5</v>
      </c>
      <c r="M11" s="2">
        <v>42625</v>
      </c>
      <c r="N11" s="6">
        <f t="shared" si="1"/>
        <v>3.6975581776466745E-2</v>
      </c>
      <c r="O11" s="7">
        <f t="shared" si="2"/>
        <v>1.3412167251285674E-2</v>
      </c>
      <c r="P11" s="7">
        <f t="shared" si="0"/>
        <v>3.9248021910397869E-2</v>
      </c>
      <c r="Q11" s="7">
        <f t="shared" si="0"/>
        <v>9.8375657744222238E-3</v>
      </c>
      <c r="R11" s="7">
        <f t="shared" si="0"/>
        <v>2.2895782296566903E-2</v>
      </c>
      <c r="S11" s="7">
        <f t="shared" si="0"/>
        <v>4.7952471886272011E-2</v>
      </c>
      <c r="T11" s="7">
        <f t="shared" si="0"/>
        <v>4.8916175321659185E-2</v>
      </c>
      <c r="U11" s="7">
        <f t="shared" si="0"/>
        <v>4.9033474776049031E-2</v>
      </c>
      <c r="V11" s="7">
        <f t="shared" si="0"/>
        <v>-6.902320681927027E-3</v>
      </c>
      <c r="W11" s="8">
        <f t="shared" si="0"/>
        <v>0.10506690063610441</v>
      </c>
    </row>
    <row r="12" spans="1:23" x14ac:dyDescent="0.25">
      <c r="A12" s="2">
        <v>42618</v>
      </c>
      <c r="B12" s="6">
        <v>1837.0129999999999</v>
      </c>
      <c r="C12" s="7">
        <v>568.74800000000005</v>
      </c>
      <c r="D12" s="7">
        <v>422.62</v>
      </c>
      <c r="E12" s="7">
        <v>221.3</v>
      </c>
      <c r="F12" s="7">
        <v>1580.5830000000001</v>
      </c>
      <c r="G12" s="7">
        <v>4695.5</v>
      </c>
      <c r="H12" s="7">
        <v>123.230003</v>
      </c>
      <c r="I12" s="7">
        <v>2080</v>
      </c>
      <c r="J12" s="7">
        <v>86.839995999999999</v>
      </c>
      <c r="K12" s="8">
        <v>2350</v>
      </c>
      <c r="M12" s="2">
        <v>42618</v>
      </c>
      <c r="N12" s="6">
        <f t="shared" si="1"/>
        <v>-4.3351353528799166E-2</v>
      </c>
      <c r="O12" s="7">
        <f t="shared" si="2"/>
        <v>-1.9551717104939276E-2</v>
      </c>
      <c r="P12" s="7">
        <f t="shared" si="0"/>
        <v>-2.7189910557948005E-2</v>
      </c>
      <c r="Q12" s="7">
        <f t="shared" si="0"/>
        <v>-1.2426570266606415E-2</v>
      </c>
      <c r="R12" s="7">
        <f t="shared" si="0"/>
        <v>1.0315813848434302E-2</v>
      </c>
      <c r="S12" s="7">
        <f t="shared" si="0"/>
        <v>3.7269726333723778E-3</v>
      </c>
      <c r="T12" s="7">
        <f t="shared" si="0"/>
        <v>6.9787631182643313E-3</v>
      </c>
      <c r="U12" s="7">
        <f t="shared" si="0"/>
        <v>1.9711538461538461E-2</v>
      </c>
      <c r="V12" s="7">
        <f t="shared" si="0"/>
        <v>-3.2358327146859794E-2</v>
      </c>
      <c r="W12" s="8">
        <f t="shared" si="0"/>
        <v>-0.03</v>
      </c>
    </row>
    <row r="13" spans="1:23" x14ac:dyDescent="0.25">
      <c r="A13" s="2">
        <v>42611</v>
      </c>
      <c r="B13" s="6">
        <v>1827.73</v>
      </c>
      <c r="C13" s="7">
        <v>571.601</v>
      </c>
      <c r="D13" s="7">
        <v>421.495</v>
      </c>
      <c r="E13" s="7">
        <v>228.55</v>
      </c>
      <c r="F13" s="7">
        <v>1635.4259999999999</v>
      </c>
      <c r="G13" s="7">
        <v>4866</v>
      </c>
      <c r="H13" s="7">
        <v>126.760002</v>
      </c>
      <c r="I13" s="7">
        <v>2146.5</v>
      </c>
      <c r="J13" s="7">
        <v>87.419998000000007</v>
      </c>
      <c r="K13" s="8">
        <v>2327</v>
      </c>
      <c r="M13" s="2">
        <v>42611</v>
      </c>
      <c r="N13" s="6">
        <f t="shared" si="1"/>
        <v>5.0789777483544627E-3</v>
      </c>
      <c r="O13" s="7">
        <f t="shared" si="2"/>
        <v>-4.9912438921554574E-3</v>
      </c>
      <c r="P13" s="7">
        <f t="shared" si="0"/>
        <v>2.6690708074828882E-3</v>
      </c>
      <c r="Q13" s="7">
        <f t="shared" si="0"/>
        <v>-3.1721723911616713E-2</v>
      </c>
      <c r="R13" s="7">
        <f t="shared" si="0"/>
        <v>-3.3534381867476641E-2</v>
      </c>
      <c r="S13" s="7">
        <f t="shared" si="0"/>
        <v>-3.5039046444718454E-2</v>
      </c>
      <c r="T13" s="7">
        <f t="shared" si="0"/>
        <v>-2.784789321792535E-2</v>
      </c>
      <c r="U13" s="7">
        <f t="shared" si="0"/>
        <v>-3.0980666200791988E-2</v>
      </c>
      <c r="V13" s="7">
        <f t="shared" si="0"/>
        <v>-6.6346604125981264E-3</v>
      </c>
      <c r="W13" s="8">
        <f t="shared" si="0"/>
        <v>9.8839707778255268E-3</v>
      </c>
    </row>
    <row r="14" spans="1:23" x14ac:dyDescent="0.25">
      <c r="A14" s="2">
        <v>42604</v>
      </c>
      <c r="B14" s="6">
        <v>1852.1579999999999</v>
      </c>
      <c r="C14" s="7">
        <v>538.14499999999998</v>
      </c>
      <c r="D14" s="7">
        <v>425.26</v>
      </c>
      <c r="E14" s="7">
        <v>233.05</v>
      </c>
      <c r="F14" s="7">
        <v>1629.991</v>
      </c>
      <c r="G14" s="7">
        <v>4810</v>
      </c>
      <c r="H14" s="7">
        <v>125.739998</v>
      </c>
      <c r="I14" s="7">
        <v>2151.5</v>
      </c>
      <c r="J14" s="7">
        <v>87.269997000000004</v>
      </c>
      <c r="K14" s="8">
        <v>2467.5</v>
      </c>
      <c r="M14" s="2">
        <v>42604</v>
      </c>
      <c r="N14" s="6">
        <f t="shared" si="1"/>
        <v>-1.3188939604504521E-2</v>
      </c>
      <c r="O14" s="7">
        <f t="shared" si="2"/>
        <v>6.2169117988646216E-2</v>
      </c>
      <c r="P14" s="7">
        <f t="shared" si="0"/>
        <v>-8.8534073272821014E-3</v>
      </c>
      <c r="Q14" s="7">
        <f t="shared" si="0"/>
        <v>-1.930916112422227E-2</v>
      </c>
      <c r="R14" s="7">
        <f t="shared" si="0"/>
        <v>3.3343742388761322E-3</v>
      </c>
      <c r="S14" s="7">
        <f t="shared" si="0"/>
        <v>1.1642411642411643E-2</v>
      </c>
      <c r="T14" s="7">
        <f t="shared" si="0"/>
        <v>8.1120090362972654E-3</v>
      </c>
      <c r="U14" s="7">
        <f t="shared" si="0"/>
        <v>-2.3239600278875203E-3</v>
      </c>
      <c r="V14" s="7">
        <f t="shared" si="0"/>
        <v>1.7188152303935927E-3</v>
      </c>
      <c r="W14" s="8">
        <f t="shared" si="0"/>
        <v>-5.6940222897669708E-2</v>
      </c>
    </row>
    <row r="15" spans="1:23" x14ac:dyDescent="0.25">
      <c r="A15" s="2">
        <v>42597</v>
      </c>
      <c r="B15" s="6">
        <v>1882.45</v>
      </c>
      <c r="C15" s="7">
        <v>534.505</v>
      </c>
      <c r="D15" s="7">
        <v>424.77100000000002</v>
      </c>
      <c r="E15" s="7">
        <v>235.05</v>
      </c>
      <c r="F15" s="7">
        <v>1648.7670000000001</v>
      </c>
      <c r="G15" s="7">
        <v>4872.5</v>
      </c>
      <c r="H15" s="7">
        <v>126.379997</v>
      </c>
      <c r="I15" s="7">
        <v>2178.5</v>
      </c>
      <c r="J15" s="7">
        <v>87.800003000000004</v>
      </c>
      <c r="K15" s="8">
        <v>2446</v>
      </c>
      <c r="M15" s="2">
        <v>42597</v>
      </c>
      <c r="N15" s="6">
        <f t="shared" si="1"/>
        <v>-1.6091795266806631E-2</v>
      </c>
      <c r="O15" s="7">
        <f t="shared" si="2"/>
        <v>6.8100391951431442E-3</v>
      </c>
      <c r="P15" s="7">
        <f t="shared" si="0"/>
        <v>1.1512085335391915E-3</v>
      </c>
      <c r="Q15" s="7">
        <f t="shared" si="0"/>
        <v>-8.5088279089555411E-3</v>
      </c>
      <c r="R15" s="7">
        <f t="shared" si="0"/>
        <v>-1.1387903809331499E-2</v>
      </c>
      <c r="S15" s="7">
        <f t="shared" si="0"/>
        <v>-1.2827090815802977E-2</v>
      </c>
      <c r="T15" s="7">
        <f t="shared" si="0"/>
        <v>-5.0640846272531808E-3</v>
      </c>
      <c r="U15" s="7">
        <f t="shared" si="0"/>
        <v>-1.2393848978655038E-2</v>
      </c>
      <c r="V15" s="7">
        <f t="shared" si="0"/>
        <v>-6.0365146001190931E-3</v>
      </c>
      <c r="W15" s="8">
        <f t="shared" si="0"/>
        <v>8.7898609975470155E-3</v>
      </c>
    </row>
    <row r="16" spans="1:23" x14ac:dyDescent="0.25">
      <c r="A16" s="2">
        <v>42590</v>
      </c>
      <c r="B16" s="6">
        <v>1875.1210000000001</v>
      </c>
      <c r="C16" s="7">
        <v>536.27599999999995</v>
      </c>
      <c r="D16" s="7">
        <v>423.15800000000002</v>
      </c>
      <c r="E16" s="7">
        <v>238.85</v>
      </c>
      <c r="F16" s="7">
        <v>1671.001</v>
      </c>
      <c r="G16" s="7">
        <v>4919.451</v>
      </c>
      <c r="H16" s="7">
        <v>126.19000200000001</v>
      </c>
      <c r="I16" s="7">
        <v>2181</v>
      </c>
      <c r="J16" s="7">
        <v>87.849997999999999</v>
      </c>
      <c r="K16" s="8">
        <v>2409</v>
      </c>
      <c r="M16" s="2">
        <v>42590</v>
      </c>
      <c r="N16" s="6">
        <f t="shared" si="1"/>
        <v>3.9085477683839876E-3</v>
      </c>
      <c r="O16" s="7">
        <f t="shared" si="2"/>
        <v>-3.3024039860071277E-3</v>
      </c>
      <c r="P16" s="7">
        <f t="shared" si="0"/>
        <v>3.8118149721853289E-3</v>
      </c>
      <c r="Q16" s="7">
        <f t="shared" si="0"/>
        <v>-1.5909566673644477E-2</v>
      </c>
      <c r="R16" s="7">
        <f t="shared" si="0"/>
        <v>-1.3305796944466175E-2</v>
      </c>
      <c r="S16" s="7">
        <f t="shared" si="0"/>
        <v>-9.5439511441419017E-3</v>
      </c>
      <c r="T16" s="7">
        <f t="shared" si="0"/>
        <v>1.5056264124632959E-3</v>
      </c>
      <c r="U16" s="7">
        <f t="shared" si="0"/>
        <v>-1.1462631820265932E-3</v>
      </c>
      <c r="V16" s="7">
        <f t="shared" si="0"/>
        <v>-5.690950613339294E-4</v>
      </c>
      <c r="W16" s="8">
        <f t="shared" si="0"/>
        <v>1.5359070153590702E-2</v>
      </c>
    </row>
    <row r="17" spans="1:23" x14ac:dyDescent="0.25">
      <c r="A17" s="2">
        <v>42583</v>
      </c>
      <c r="B17" s="6">
        <v>1821.43</v>
      </c>
      <c r="C17" s="7">
        <v>514.56100000000004</v>
      </c>
      <c r="D17" s="7">
        <v>410.10199999999998</v>
      </c>
      <c r="E17" s="7">
        <v>233.75</v>
      </c>
      <c r="F17" s="7">
        <v>1655.7170000000001</v>
      </c>
      <c r="G17" s="7">
        <v>4781.3980000000001</v>
      </c>
      <c r="H17" s="7">
        <v>123.849998</v>
      </c>
      <c r="I17" s="7">
        <v>2143.5920000000001</v>
      </c>
      <c r="J17" s="7">
        <v>86.819641000000004</v>
      </c>
      <c r="K17" s="8">
        <v>2450.9229999999998</v>
      </c>
      <c r="M17" s="2">
        <v>42583</v>
      </c>
      <c r="N17" s="6">
        <f t="shared" si="1"/>
        <v>2.9477388645185391E-2</v>
      </c>
      <c r="O17" s="7">
        <f t="shared" si="2"/>
        <v>4.2201021841919456E-2</v>
      </c>
      <c r="P17" s="7">
        <f t="shared" si="0"/>
        <v>3.1835982267826156E-2</v>
      </c>
      <c r="Q17" s="7">
        <f t="shared" si="0"/>
        <v>2.1818181818181792E-2</v>
      </c>
      <c r="R17" s="7">
        <f t="shared" si="0"/>
        <v>9.2310461268440662E-3</v>
      </c>
      <c r="S17" s="7">
        <f t="shared" si="0"/>
        <v>2.8872936325317382E-2</v>
      </c>
      <c r="T17" s="7">
        <f t="shared" si="0"/>
        <v>1.8893855775435762E-2</v>
      </c>
      <c r="U17" s="7">
        <f t="shared" si="0"/>
        <v>1.7451082108908739E-2</v>
      </c>
      <c r="V17" s="7">
        <f t="shared" si="0"/>
        <v>1.18677869216252E-2</v>
      </c>
      <c r="W17" s="8">
        <f t="shared" si="0"/>
        <v>-1.7104984530317672E-2</v>
      </c>
    </row>
    <row r="18" spans="1:23" x14ac:dyDescent="0.25">
      <c r="A18" s="2">
        <v>42576</v>
      </c>
      <c r="B18" s="6">
        <v>1864.5909999999999</v>
      </c>
      <c r="C18" s="7">
        <v>480.31599999999997</v>
      </c>
      <c r="D18" s="7">
        <v>409.834</v>
      </c>
      <c r="E18" s="7">
        <v>229.55</v>
      </c>
      <c r="F18" s="7">
        <v>1649.366</v>
      </c>
      <c r="G18" s="7">
        <v>4774.47</v>
      </c>
      <c r="H18" s="7">
        <v>129.44000199999999</v>
      </c>
      <c r="I18" s="7">
        <v>2124.9090000000001</v>
      </c>
      <c r="J18" s="7">
        <v>88.197884000000002</v>
      </c>
      <c r="K18" s="8">
        <v>2428.2339999999999</v>
      </c>
      <c r="M18" s="2">
        <v>42576</v>
      </c>
      <c r="N18" s="6">
        <f t="shared" si="1"/>
        <v>-2.3147703705531042E-2</v>
      </c>
      <c r="O18" s="7">
        <f t="shared" si="2"/>
        <v>7.1296812931486903E-2</v>
      </c>
      <c r="P18" s="7">
        <f t="shared" si="0"/>
        <v>6.5392329577334304E-4</v>
      </c>
      <c r="Q18" s="7">
        <f t="shared" si="0"/>
        <v>1.8296667392724845E-2</v>
      </c>
      <c r="R18" s="7">
        <f t="shared" si="0"/>
        <v>3.8505704616198667E-3</v>
      </c>
      <c r="S18" s="7">
        <f t="shared" si="0"/>
        <v>1.4510511114322392E-3</v>
      </c>
      <c r="T18" s="7">
        <f t="shared" si="0"/>
        <v>-4.3186062373515674E-2</v>
      </c>
      <c r="U18" s="7">
        <f t="shared" si="0"/>
        <v>8.7923765205945251E-3</v>
      </c>
      <c r="V18" s="7">
        <f t="shared" si="0"/>
        <v>-1.5626712767848237E-2</v>
      </c>
      <c r="W18" s="8">
        <f t="shared" si="0"/>
        <v>9.3438276541716533E-3</v>
      </c>
    </row>
    <row r="19" spans="1:23" x14ac:dyDescent="0.25">
      <c r="A19" s="2">
        <v>42569</v>
      </c>
      <c r="B19" s="6">
        <v>2006.546</v>
      </c>
      <c r="C19" s="7">
        <v>478.86</v>
      </c>
      <c r="D19" s="7">
        <v>434.07799999999997</v>
      </c>
      <c r="E19" s="7">
        <v>235.55</v>
      </c>
      <c r="F19" s="7">
        <v>1621.518</v>
      </c>
      <c r="G19" s="7">
        <v>4763.5839999999998</v>
      </c>
      <c r="H19" s="7">
        <v>126.120003</v>
      </c>
      <c r="I19" s="7">
        <v>2102.7849999999999</v>
      </c>
      <c r="J19" s="7">
        <v>93.215102999999999</v>
      </c>
      <c r="K19" s="8">
        <v>2331.0650000000001</v>
      </c>
      <c r="M19" s="2">
        <v>42569</v>
      </c>
      <c r="N19" s="6">
        <f t="shared" si="1"/>
        <v>-7.0745948510525125E-2</v>
      </c>
      <c r="O19" s="7">
        <f t="shared" si="2"/>
        <v>3.0405546506284934E-3</v>
      </c>
      <c r="P19" s="7">
        <f t="shared" si="0"/>
        <v>-5.5851713286552127E-2</v>
      </c>
      <c r="Q19" s="7">
        <f t="shared" si="0"/>
        <v>-2.5472298874973466E-2</v>
      </c>
      <c r="R19" s="7">
        <f t="shared" si="0"/>
        <v>1.7174030753898482E-2</v>
      </c>
      <c r="S19" s="7">
        <f t="shared" si="0"/>
        <v>2.2852541279843961E-3</v>
      </c>
      <c r="T19" s="7">
        <f t="shared" si="0"/>
        <v>2.6324127188610959E-2</v>
      </c>
      <c r="U19" s="7">
        <f t="shared" si="0"/>
        <v>1.0521284867449717E-2</v>
      </c>
      <c r="V19" s="7">
        <f t="shared" si="0"/>
        <v>-5.3824099727701823E-2</v>
      </c>
      <c r="W19" s="8">
        <f t="shared" si="0"/>
        <v>4.1684380315435164E-2</v>
      </c>
    </row>
    <row r="20" spans="1:23" x14ac:dyDescent="0.25">
      <c r="A20" s="2">
        <v>42562</v>
      </c>
      <c r="B20" s="6">
        <v>2000.3109999999999</v>
      </c>
      <c r="C20" s="7">
        <v>464.98700000000002</v>
      </c>
      <c r="D20" s="7">
        <v>438.92700000000002</v>
      </c>
      <c r="E20" s="7">
        <v>227.9</v>
      </c>
      <c r="F20" s="7">
        <v>1612.2360000000001</v>
      </c>
      <c r="G20" s="7">
        <v>4784.8609999999999</v>
      </c>
      <c r="H20" s="7">
        <v>125.43</v>
      </c>
      <c r="I20" s="7">
        <v>2062.962</v>
      </c>
      <c r="J20" s="7">
        <v>94.315719999999999</v>
      </c>
      <c r="K20" s="8">
        <v>2436.1260000000002</v>
      </c>
      <c r="M20" s="2">
        <v>42562</v>
      </c>
      <c r="N20" s="6">
        <f t="shared" si="1"/>
        <v>3.1170153041202731E-3</v>
      </c>
      <c r="O20" s="7">
        <f t="shared" si="2"/>
        <v>2.983524270571003E-2</v>
      </c>
      <c r="P20" s="7">
        <f t="shared" si="0"/>
        <v>-1.1047395124929762E-2</v>
      </c>
      <c r="Q20" s="7">
        <f t="shared" si="0"/>
        <v>3.3567354102676639E-2</v>
      </c>
      <c r="R20" s="7">
        <f t="shared" si="0"/>
        <v>5.7572216474510709E-3</v>
      </c>
      <c r="S20" s="7">
        <f t="shared" si="0"/>
        <v>-4.4467331443902016E-3</v>
      </c>
      <c r="T20" s="7">
        <f t="shared" si="0"/>
        <v>5.5011002152594284E-3</v>
      </c>
      <c r="U20" s="7">
        <f t="shared" si="0"/>
        <v>1.930379716155696E-2</v>
      </c>
      <c r="V20" s="7">
        <f t="shared" si="0"/>
        <v>-1.166949687708475E-2</v>
      </c>
      <c r="W20" s="8">
        <f t="shared" si="0"/>
        <v>-4.3126258658213956E-2</v>
      </c>
    </row>
    <row r="21" spans="1:23" x14ac:dyDescent="0.25">
      <c r="A21" s="2">
        <v>42555</v>
      </c>
      <c r="B21" s="6">
        <v>2016.1369999999999</v>
      </c>
      <c r="C21" s="7">
        <v>456.74099999999999</v>
      </c>
      <c r="D21" s="7">
        <v>438.78300000000002</v>
      </c>
      <c r="E21" s="7">
        <v>228</v>
      </c>
      <c r="F21" s="7">
        <v>1614.6780000000001</v>
      </c>
      <c r="G21" s="7">
        <v>4847.2079999999996</v>
      </c>
      <c r="H21" s="7">
        <v>127.75</v>
      </c>
      <c r="I21" s="7">
        <v>2107.7020000000002</v>
      </c>
      <c r="J21" s="7">
        <v>92.749077</v>
      </c>
      <c r="K21" s="8">
        <v>2335.998</v>
      </c>
      <c r="M21" s="2">
        <v>42555</v>
      </c>
      <c r="N21" s="6">
        <f t="shared" si="1"/>
        <v>-7.8496649781240168E-3</v>
      </c>
      <c r="O21" s="7">
        <f t="shared" si="2"/>
        <v>1.8053995590498854E-2</v>
      </c>
      <c r="P21" s="7">
        <f t="shared" si="2"/>
        <v>3.2818044454777296E-4</v>
      </c>
      <c r="Q21" s="7">
        <f t="shared" si="2"/>
        <v>-4.3859649122804525E-4</v>
      </c>
      <c r="R21" s="7">
        <f t="shared" si="2"/>
        <v>-1.512375842118371E-3</v>
      </c>
      <c r="S21" s="7">
        <f t="shared" si="2"/>
        <v>-1.2862456077808041E-2</v>
      </c>
      <c r="T21" s="7">
        <f t="shared" ref="T21:W84" si="3">(H20-H21)/H21</f>
        <v>-1.8160469667318928E-2</v>
      </c>
      <c r="U21" s="7">
        <f t="shared" si="3"/>
        <v>-2.1226909686473814E-2</v>
      </c>
      <c r="V21" s="7">
        <f t="shared" si="3"/>
        <v>1.6891197742054071E-2</v>
      </c>
      <c r="W21" s="8">
        <f t="shared" si="3"/>
        <v>4.2863050396447326E-2</v>
      </c>
    </row>
    <row r="22" spans="1:23" x14ac:dyDescent="0.25">
      <c r="A22" s="2">
        <v>42548</v>
      </c>
      <c r="B22" s="6">
        <v>1991.1990000000001</v>
      </c>
      <c r="C22" s="7">
        <v>455.82</v>
      </c>
      <c r="D22" s="7">
        <v>427.64499999999998</v>
      </c>
      <c r="E22" s="7">
        <v>229.2</v>
      </c>
      <c r="F22" s="7">
        <v>1563.38</v>
      </c>
      <c r="G22" s="7">
        <v>4828.4049999999997</v>
      </c>
      <c r="H22" s="7">
        <v>131.39999399999999</v>
      </c>
      <c r="I22" s="7">
        <v>2071.8110000000001</v>
      </c>
      <c r="J22" s="7">
        <v>93.046538999999996</v>
      </c>
      <c r="K22" s="8">
        <v>2313.308</v>
      </c>
      <c r="M22" s="2">
        <v>42548</v>
      </c>
      <c r="N22" s="6">
        <f t="shared" si="1"/>
        <v>1.2524112356424382E-2</v>
      </c>
      <c r="O22" s="7">
        <f t="shared" si="2"/>
        <v>2.020534421482147E-3</v>
      </c>
      <c r="P22" s="7">
        <f t="shared" si="2"/>
        <v>2.604496720410629E-2</v>
      </c>
      <c r="Q22" s="7">
        <f t="shared" si="2"/>
        <v>-5.2356020942407886E-3</v>
      </c>
      <c r="R22" s="7">
        <f t="shared" si="2"/>
        <v>3.2812240146349578E-2</v>
      </c>
      <c r="S22" s="7">
        <f t="shared" si="2"/>
        <v>3.8942466508090942E-3</v>
      </c>
      <c r="T22" s="7">
        <f t="shared" si="3"/>
        <v>-2.7777733384066916E-2</v>
      </c>
      <c r="U22" s="7">
        <f t="shared" si="3"/>
        <v>1.7323491380246595E-2</v>
      </c>
      <c r="V22" s="7">
        <f t="shared" si="3"/>
        <v>-3.1969163302247696E-3</v>
      </c>
      <c r="W22" s="8">
        <f t="shared" si="3"/>
        <v>9.8084647612855947E-3</v>
      </c>
    </row>
    <row r="23" spans="1:23" x14ac:dyDescent="0.25">
      <c r="A23" s="2">
        <v>42541</v>
      </c>
      <c r="B23" s="6">
        <v>1795.5319999999999</v>
      </c>
      <c r="C23" s="7">
        <v>434.57400000000001</v>
      </c>
      <c r="D23" s="7">
        <v>377.95800000000003</v>
      </c>
      <c r="E23" s="7">
        <v>219.3</v>
      </c>
      <c r="F23" s="7">
        <v>1448.0809999999999</v>
      </c>
      <c r="G23" s="7">
        <v>4339.5280000000002</v>
      </c>
      <c r="H23" s="7">
        <v>122.470001</v>
      </c>
      <c r="I23" s="7">
        <v>1846.636</v>
      </c>
      <c r="J23" s="7">
        <v>88.634163000000001</v>
      </c>
      <c r="K23" s="8">
        <v>2049.424</v>
      </c>
      <c r="M23" s="2">
        <v>42541</v>
      </c>
      <c r="N23" s="6">
        <f t="shared" si="1"/>
        <v>0.1089743875352821</v>
      </c>
      <c r="O23" s="7">
        <f t="shared" si="2"/>
        <v>4.8889257065540002E-2</v>
      </c>
      <c r="P23" s="7">
        <f t="shared" si="2"/>
        <v>0.13146169680229008</v>
      </c>
      <c r="Q23" s="7">
        <f t="shared" si="2"/>
        <v>4.5143638850889088E-2</v>
      </c>
      <c r="R23" s="7">
        <f t="shared" si="2"/>
        <v>7.9621927226446731E-2</v>
      </c>
      <c r="S23" s="7">
        <f t="shared" si="2"/>
        <v>0.11265672211355693</v>
      </c>
      <c r="T23" s="7">
        <f t="shared" si="3"/>
        <v>7.2915758366001782E-2</v>
      </c>
      <c r="U23" s="7">
        <f t="shared" si="3"/>
        <v>0.12193794553988993</v>
      </c>
      <c r="V23" s="7">
        <f t="shared" si="3"/>
        <v>4.978188827709689E-2</v>
      </c>
      <c r="W23" s="8">
        <f t="shared" si="3"/>
        <v>0.12876008088126226</v>
      </c>
    </row>
    <row r="24" spans="1:23" x14ac:dyDescent="0.25">
      <c r="A24" s="2">
        <v>42534</v>
      </c>
      <c r="B24" s="6">
        <v>1693.8620000000001</v>
      </c>
      <c r="C24" s="7">
        <v>418.32400000000001</v>
      </c>
      <c r="D24" s="7">
        <v>358.27499999999998</v>
      </c>
      <c r="E24" s="7">
        <v>211.2</v>
      </c>
      <c r="F24" s="7">
        <v>1355.7439999999999</v>
      </c>
      <c r="G24" s="7">
        <v>4073.8119999999999</v>
      </c>
      <c r="H24" s="7">
        <v>124.230003</v>
      </c>
      <c r="I24" s="7">
        <v>1740.4390000000001</v>
      </c>
      <c r="J24" s="7">
        <v>89.952918999999994</v>
      </c>
      <c r="K24" s="8">
        <v>1978.396</v>
      </c>
      <c r="M24" s="2">
        <v>42534</v>
      </c>
      <c r="N24" s="6">
        <f t="shared" si="1"/>
        <v>6.0022599243621876E-2</v>
      </c>
      <c r="O24" s="7">
        <f t="shared" si="2"/>
        <v>3.8845488186190609E-2</v>
      </c>
      <c r="P24" s="7">
        <f t="shared" si="2"/>
        <v>5.4938245760937969E-2</v>
      </c>
      <c r="Q24" s="7">
        <f t="shared" si="2"/>
        <v>3.8352272727272839E-2</v>
      </c>
      <c r="R24" s="7">
        <f t="shared" si="2"/>
        <v>6.8107990889135411E-2</v>
      </c>
      <c r="S24" s="7">
        <f t="shared" si="2"/>
        <v>6.5225395771822639E-2</v>
      </c>
      <c r="T24" s="7">
        <f t="shared" si="3"/>
        <v>-1.4167286142623695E-2</v>
      </c>
      <c r="U24" s="7">
        <f t="shared" si="3"/>
        <v>6.1017364009884799E-2</v>
      </c>
      <c r="V24" s="7">
        <f t="shared" si="3"/>
        <v>-1.4660513684942159E-2</v>
      </c>
      <c r="W24" s="8">
        <f t="shared" si="3"/>
        <v>3.5901811366379641E-2</v>
      </c>
    </row>
    <row r="25" spans="1:23" x14ac:dyDescent="0.25">
      <c r="A25" s="2">
        <v>42527</v>
      </c>
      <c r="B25" s="6">
        <v>1707.2909999999999</v>
      </c>
      <c r="C25" s="7">
        <v>420.798</v>
      </c>
      <c r="D25" s="7">
        <v>355.971</v>
      </c>
      <c r="E25" s="7">
        <v>214.85</v>
      </c>
      <c r="F25" s="7">
        <v>1381.1479999999999</v>
      </c>
      <c r="G25" s="7">
        <v>4174.7539999999999</v>
      </c>
      <c r="H25" s="7">
        <v>125.489998</v>
      </c>
      <c r="I25" s="7">
        <v>1780.7550000000001</v>
      </c>
      <c r="J25" s="7">
        <v>89.219184999999996</v>
      </c>
      <c r="K25" s="8">
        <v>1915.7550000000001</v>
      </c>
      <c r="M25" s="2">
        <v>42527</v>
      </c>
      <c r="N25" s="6">
        <f t="shared" si="1"/>
        <v>-7.865677262985548E-3</v>
      </c>
      <c r="O25" s="7">
        <f t="shared" si="2"/>
        <v>-5.8793055100071516E-3</v>
      </c>
      <c r="P25" s="7">
        <f t="shared" si="2"/>
        <v>6.4724373614703824E-3</v>
      </c>
      <c r="Q25" s="7">
        <f t="shared" si="2"/>
        <v>-1.6988596695368889E-2</v>
      </c>
      <c r="R25" s="7">
        <f t="shared" si="2"/>
        <v>-1.8393394480533582E-2</v>
      </c>
      <c r="S25" s="7">
        <f t="shared" si="2"/>
        <v>-2.4179149238494055E-2</v>
      </c>
      <c r="T25" s="7">
        <f t="shared" si="3"/>
        <v>-1.0040601004711177E-2</v>
      </c>
      <c r="U25" s="7">
        <f t="shared" si="3"/>
        <v>-2.263983535073608E-2</v>
      </c>
      <c r="V25" s="7">
        <f t="shared" si="3"/>
        <v>8.2239486944427741E-3</v>
      </c>
      <c r="W25" s="8">
        <f t="shared" si="3"/>
        <v>3.2697813655712678E-2</v>
      </c>
    </row>
    <row r="26" spans="1:23" x14ac:dyDescent="0.25">
      <c r="A26" s="2">
        <v>42520</v>
      </c>
      <c r="B26" s="6">
        <v>1607.539</v>
      </c>
      <c r="C26" s="7">
        <v>431.51799999999997</v>
      </c>
      <c r="D26" s="7">
        <v>344.25700000000001</v>
      </c>
      <c r="E26" s="7">
        <v>220.71700000000001</v>
      </c>
      <c r="F26" s="7">
        <v>1425.607</v>
      </c>
      <c r="G26" s="7">
        <v>4162.384</v>
      </c>
      <c r="H26" s="7">
        <v>128.009995</v>
      </c>
      <c r="I26" s="7">
        <v>1830.4110000000001</v>
      </c>
      <c r="J26" s="7">
        <v>87.622794999999996</v>
      </c>
      <c r="K26" s="8">
        <v>1869.39</v>
      </c>
      <c r="M26" s="2">
        <v>42520</v>
      </c>
      <c r="N26" s="6">
        <f t="shared" si="1"/>
        <v>6.2052615830782303E-2</v>
      </c>
      <c r="O26" s="7">
        <f t="shared" si="2"/>
        <v>-2.484253264058503E-2</v>
      </c>
      <c r="P26" s="7">
        <f t="shared" si="2"/>
        <v>3.402690431857594E-2</v>
      </c>
      <c r="Q26" s="7">
        <f t="shared" si="2"/>
        <v>-2.6581550129804312E-2</v>
      </c>
      <c r="R26" s="7">
        <f t="shared" si="2"/>
        <v>-3.11860140978545E-2</v>
      </c>
      <c r="S26" s="7">
        <f t="shared" si="2"/>
        <v>2.9718545910228109E-3</v>
      </c>
      <c r="T26" s="7">
        <f t="shared" si="3"/>
        <v>-1.9685939367468951E-2</v>
      </c>
      <c r="U26" s="7">
        <f t="shared" si="3"/>
        <v>-2.7128333472646277E-2</v>
      </c>
      <c r="V26" s="7">
        <f t="shared" si="3"/>
        <v>1.8218889274189434E-2</v>
      </c>
      <c r="W26" s="8">
        <f t="shared" si="3"/>
        <v>2.4802208206955213E-2</v>
      </c>
    </row>
    <row r="27" spans="1:23" x14ac:dyDescent="0.25">
      <c r="A27" s="2">
        <v>42513</v>
      </c>
      <c r="B27" s="6">
        <v>1606.58</v>
      </c>
      <c r="C27" s="7">
        <v>435.05900000000003</v>
      </c>
      <c r="D27" s="7">
        <v>347.52199999999999</v>
      </c>
      <c r="E27" s="7">
        <v>224.77600000000001</v>
      </c>
      <c r="F27" s="7">
        <v>1419.2560000000001</v>
      </c>
      <c r="G27" s="7">
        <v>4161.8890000000001</v>
      </c>
      <c r="H27" s="7">
        <v>126.290001</v>
      </c>
      <c r="I27" s="7">
        <v>1851.5519999999999</v>
      </c>
      <c r="J27" s="7">
        <v>89.248924000000002</v>
      </c>
      <c r="K27" s="8">
        <v>1937.4570000000001</v>
      </c>
      <c r="M27" s="2">
        <v>42513</v>
      </c>
      <c r="N27" s="6">
        <f t="shared" si="1"/>
        <v>5.9692016581811057E-4</v>
      </c>
      <c r="O27" s="7">
        <f t="shared" si="2"/>
        <v>-8.1391259576288587E-3</v>
      </c>
      <c r="P27" s="7">
        <f t="shared" si="2"/>
        <v>-9.3950886562576951E-3</v>
      </c>
      <c r="Q27" s="7">
        <f t="shared" si="2"/>
        <v>-1.8057977720041272E-2</v>
      </c>
      <c r="R27" s="7">
        <f t="shared" si="2"/>
        <v>4.4748797961748164E-3</v>
      </c>
      <c r="S27" s="7">
        <f t="shared" si="2"/>
        <v>1.1893637720753505E-4</v>
      </c>
      <c r="T27" s="7">
        <f t="shared" si="3"/>
        <v>1.3619399686282367E-2</v>
      </c>
      <c r="U27" s="7">
        <f t="shared" si="3"/>
        <v>-1.1417988800746535E-2</v>
      </c>
      <c r="V27" s="7">
        <f t="shared" si="3"/>
        <v>-1.8220152435675367E-2</v>
      </c>
      <c r="W27" s="8">
        <f t="shared" si="3"/>
        <v>-3.5132134545437656E-2</v>
      </c>
    </row>
    <row r="28" spans="1:23" x14ac:dyDescent="0.25">
      <c r="A28" s="2">
        <v>42506</v>
      </c>
      <c r="B28" s="6">
        <v>1611.375</v>
      </c>
      <c r="C28" s="7">
        <v>416.43200000000002</v>
      </c>
      <c r="D28" s="7">
        <v>347.089</v>
      </c>
      <c r="E28" s="7">
        <v>221.39400000000001</v>
      </c>
      <c r="F28" s="7">
        <v>1403.134</v>
      </c>
      <c r="G28" s="7">
        <v>4103.9960000000001</v>
      </c>
      <c r="H28" s="7">
        <v>121.989998</v>
      </c>
      <c r="I28" s="7">
        <v>1807.3040000000001</v>
      </c>
      <c r="J28" s="7">
        <v>88.981209000000007</v>
      </c>
      <c r="K28" s="8">
        <v>1926.1130000000001</v>
      </c>
      <c r="M28" s="2">
        <v>42506</v>
      </c>
      <c r="N28" s="6">
        <f t="shared" si="1"/>
        <v>-2.9757194942208192E-3</v>
      </c>
      <c r="O28" s="7">
        <f t="shared" si="2"/>
        <v>4.4729991931455819E-2</v>
      </c>
      <c r="P28" s="7">
        <f t="shared" si="2"/>
        <v>1.2475186479548263E-3</v>
      </c>
      <c r="Q28" s="7">
        <f t="shared" si="2"/>
        <v>1.5275933403795969E-2</v>
      </c>
      <c r="R28" s="7">
        <f t="shared" si="2"/>
        <v>1.1489993115411693E-2</v>
      </c>
      <c r="S28" s="7">
        <f t="shared" si="2"/>
        <v>1.410649523050218E-2</v>
      </c>
      <c r="T28" s="7">
        <f t="shared" si="3"/>
        <v>3.5248816054575256E-2</v>
      </c>
      <c r="U28" s="7">
        <f t="shared" si="3"/>
        <v>2.4482876151438727E-2</v>
      </c>
      <c r="V28" s="7">
        <f t="shared" si="3"/>
        <v>3.0086689426752503E-3</v>
      </c>
      <c r="W28" s="8">
        <f t="shared" si="3"/>
        <v>5.8895817638944603E-3</v>
      </c>
    </row>
    <row r="29" spans="1:23" x14ac:dyDescent="0.25">
      <c r="A29" s="2">
        <v>42499</v>
      </c>
      <c r="B29" s="6">
        <v>1623.991</v>
      </c>
      <c r="C29" s="7">
        <v>409.935</v>
      </c>
      <c r="D29" s="7">
        <v>348.05</v>
      </c>
      <c r="E29" s="7">
        <v>216.94900000000001</v>
      </c>
      <c r="F29" s="7">
        <v>1419.7439999999999</v>
      </c>
      <c r="G29" s="7">
        <v>4180.692</v>
      </c>
      <c r="H29" s="7">
        <v>124.889999</v>
      </c>
      <c r="I29" s="7">
        <v>1862.3689999999999</v>
      </c>
      <c r="J29" s="7">
        <v>87.910338999999993</v>
      </c>
      <c r="K29" s="8">
        <v>1965.079</v>
      </c>
      <c r="M29" s="2">
        <v>42499</v>
      </c>
      <c r="N29" s="6">
        <f t="shared" si="1"/>
        <v>-7.7685159585243919E-3</v>
      </c>
      <c r="O29" s="7">
        <f t="shared" si="2"/>
        <v>1.5848854086623523E-2</v>
      </c>
      <c r="P29" s="7">
        <f t="shared" si="2"/>
        <v>-2.7610975434564362E-3</v>
      </c>
      <c r="Q29" s="7">
        <f t="shared" si="2"/>
        <v>2.0488686281107508E-2</v>
      </c>
      <c r="R29" s="7">
        <f t="shared" si="2"/>
        <v>-1.1699292266774785E-2</v>
      </c>
      <c r="S29" s="7">
        <f t="shared" si="2"/>
        <v>-1.8345288291986089E-2</v>
      </c>
      <c r="T29" s="7">
        <f t="shared" si="3"/>
        <v>-2.3220442174877454E-2</v>
      </c>
      <c r="U29" s="7">
        <f t="shared" si="3"/>
        <v>-2.9567180295634123E-2</v>
      </c>
      <c r="V29" s="7">
        <f t="shared" si="3"/>
        <v>1.2181388585021992E-2</v>
      </c>
      <c r="W29" s="8">
        <f t="shared" si="3"/>
        <v>-1.9829228239678861E-2</v>
      </c>
    </row>
    <row r="30" spans="1:23" x14ac:dyDescent="0.25">
      <c r="A30" s="2">
        <v>42492</v>
      </c>
      <c r="B30" s="6">
        <v>1639.5160000000001</v>
      </c>
      <c r="C30" s="7">
        <v>411.60300000000001</v>
      </c>
      <c r="D30" s="7">
        <v>346.41699999999997</v>
      </c>
      <c r="E30" s="7">
        <v>211.392</v>
      </c>
      <c r="F30" s="7">
        <v>1388.9169999999999</v>
      </c>
      <c r="G30" s="7">
        <v>4155.4570000000003</v>
      </c>
      <c r="H30" s="7">
        <v>125.010002</v>
      </c>
      <c r="I30" s="7">
        <v>1840.7360000000001</v>
      </c>
      <c r="J30" s="7">
        <v>87.030181999999996</v>
      </c>
      <c r="K30" s="8">
        <v>2104.6669999999999</v>
      </c>
      <c r="M30" s="2">
        <v>42492</v>
      </c>
      <c r="N30" s="6">
        <f t="shared" si="1"/>
        <v>-9.4692580005319195E-3</v>
      </c>
      <c r="O30" s="7">
        <f t="shared" si="2"/>
        <v>-4.0524485973134463E-3</v>
      </c>
      <c r="P30" s="7">
        <f t="shared" si="2"/>
        <v>4.7139718893704358E-3</v>
      </c>
      <c r="Q30" s="7">
        <f t="shared" si="2"/>
        <v>2.6287655161974042E-2</v>
      </c>
      <c r="R30" s="7">
        <f t="shared" si="2"/>
        <v>2.2194990773386748E-2</v>
      </c>
      <c r="S30" s="7">
        <f t="shared" si="2"/>
        <v>6.0727376074399689E-3</v>
      </c>
      <c r="T30" s="7">
        <f t="shared" si="3"/>
        <v>-9.5994718886571154E-4</v>
      </c>
      <c r="U30" s="7">
        <f t="shared" si="3"/>
        <v>1.1752364271682528E-2</v>
      </c>
      <c r="V30" s="7">
        <f t="shared" si="3"/>
        <v>1.0113238646335326E-2</v>
      </c>
      <c r="W30" s="8">
        <f t="shared" si="3"/>
        <v>-6.632308103847305E-2</v>
      </c>
    </row>
    <row r="31" spans="1:23" x14ac:dyDescent="0.25">
      <c r="A31" s="2">
        <v>42485</v>
      </c>
      <c r="B31" s="6">
        <v>1674.329</v>
      </c>
      <c r="C31" s="7">
        <v>431.38499999999999</v>
      </c>
      <c r="D31" s="7">
        <v>352.005</v>
      </c>
      <c r="E31" s="7">
        <v>211.827</v>
      </c>
      <c r="F31" s="7">
        <v>1407.2429999999999</v>
      </c>
      <c r="G31" s="7">
        <v>4126.7569999999996</v>
      </c>
      <c r="H31" s="7">
        <v>124.18</v>
      </c>
      <c r="I31" s="7">
        <v>1815.17</v>
      </c>
      <c r="J31" s="7">
        <v>86.922020000000003</v>
      </c>
      <c r="K31" s="8">
        <v>2269.41</v>
      </c>
      <c r="M31" s="2">
        <v>42485</v>
      </c>
      <c r="N31" s="6">
        <f t="shared" si="1"/>
        <v>-2.0792209894232184E-2</v>
      </c>
      <c r="O31" s="7">
        <f t="shared" si="2"/>
        <v>-4.5856949128968282E-2</v>
      </c>
      <c r="P31" s="7">
        <f t="shared" si="2"/>
        <v>-1.5874774506044013E-2</v>
      </c>
      <c r="Q31" s="7">
        <f t="shared" si="2"/>
        <v>-2.0535625770086072E-3</v>
      </c>
      <c r="R31" s="7">
        <f t="shared" si="2"/>
        <v>-1.3022626511554879E-2</v>
      </c>
      <c r="S31" s="7">
        <f t="shared" si="2"/>
        <v>6.9546135137108223E-3</v>
      </c>
      <c r="T31" s="7">
        <f t="shared" si="3"/>
        <v>6.683862135609544E-3</v>
      </c>
      <c r="U31" s="7">
        <f t="shared" si="3"/>
        <v>1.408463119156885E-2</v>
      </c>
      <c r="V31" s="7">
        <f t="shared" si="3"/>
        <v>1.2443567234170696E-3</v>
      </c>
      <c r="W31" s="8">
        <f t="shared" si="3"/>
        <v>-7.259287656263079E-2</v>
      </c>
    </row>
    <row r="32" spans="1:23" x14ac:dyDescent="0.25">
      <c r="A32" s="2">
        <v>42478</v>
      </c>
      <c r="B32" s="6">
        <v>1706.79</v>
      </c>
      <c r="C32" s="7">
        <v>444.73200000000003</v>
      </c>
      <c r="D32" s="7">
        <v>346.87200000000001</v>
      </c>
      <c r="E32" s="7">
        <v>220.37899999999999</v>
      </c>
      <c r="F32" s="7">
        <v>1432.3209999999999</v>
      </c>
      <c r="G32" s="7">
        <v>4090.1410000000001</v>
      </c>
      <c r="H32" s="7">
        <v>126.009117</v>
      </c>
      <c r="I32" s="7">
        <v>1860.894</v>
      </c>
      <c r="J32" s="7">
        <v>86.066558999999998</v>
      </c>
      <c r="K32" s="8">
        <v>2302.9499999999998</v>
      </c>
      <c r="M32" s="2">
        <v>42478</v>
      </c>
      <c r="N32" s="6">
        <f t="shared" si="1"/>
        <v>-1.9018742786165853E-2</v>
      </c>
      <c r="O32" s="7">
        <f t="shared" si="2"/>
        <v>-3.0011332667764037E-2</v>
      </c>
      <c r="P32" s="7">
        <f t="shared" si="2"/>
        <v>1.4797965820244877E-2</v>
      </c>
      <c r="Q32" s="7">
        <f t="shared" si="2"/>
        <v>-3.8805875332949116E-2</v>
      </c>
      <c r="R32" s="7">
        <f t="shared" si="2"/>
        <v>-1.7508645059312804E-2</v>
      </c>
      <c r="S32" s="7">
        <f t="shared" si="2"/>
        <v>8.9522586140672235E-3</v>
      </c>
      <c r="T32" s="7">
        <f t="shared" si="3"/>
        <v>-1.4515751269013309E-2</v>
      </c>
      <c r="U32" s="7">
        <f t="shared" si="3"/>
        <v>-2.4570985773504528E-2</v>
      </c>
      <c r="V32" s="7">
        <f t="shared" si="3"/>
        <v>9.939528313197759E-3</v>
      </c>
      <c r="W32" s="8">
        <f t="shared" si="3"/>
        <v>-1.4563928873835718E-2</v>
      </c>
    </row>
    <row r="33" spans="1:23" x14ac:dyDescent="0.25">
      <c r="A33" s="2">
        <v>42471</v>
      </c>
      <c r="B33" s="6">
        <v>1706.79</v>
      </c>
      <c r="C33" s="7">
        <v>429.47899999999998</v>
      </c>
      <c r="D33" s="7">
        <v>335.24099999999999</v>
      </c>
      <c r="E33" s="7">
        <v>222.02199999999999</v>
      </c>
      <c r="F33" s="7">
        <v>1452.576</v>
      </c>
      <c r="G33" s="7">
        <v>4188.1149999999998</v>
      </c>
      <c r="H33" s="7">
        <v>124.044365</v>
      </c>
      <c r="I33" s="7">
        <v>1900.7170000000001</v>
      </c>
      <c r="J33" s="7">
        <v>83.549362000000002</v>
      </c>
      <c r="K33" s="8">
        <v>2200.3560000000002</v>
      </c>
      <c r="M33" s="2">
        <v>42471</v>
      </c>
      <c r="N33" s="6">
        <f t="shared" si="1"/>
        <v>0</v>
      </c>
      <c r="O33" s="7">
        <f t="shared" si="2"/>
        <v>3.5515124138782203E-2</v>
      </c>
      <c r="P33" s="7">
        <f t="shared" si="2"/>
        <v>3.4694443698712357E-2</v>
      </c>
      <c r="Q33" s="7">
        <f t="shared" si="2"/>
        <v>-7.4001675509634216E-3</v>
      </c>
      <c r="R33" s="7">
        <f t="shared" si="2"/>
        <v>-1.3944192937237095E-2</v>
      </c>
      <c r="S33" s="7">
        <f t="shared" si="2"/>
        <v>-2.3393340440747142E-2</v>
      </c>
      <c r="T33" s="7">
        <f t="shared" si="3"/>
        <v>1.5839107241993656E-2</v>
      </c>
      <c r="U33" s="7">
        <f t="shared" si="3"/>
        <v>-2.0951567224368535E-2</v>
      </c>
      <c r="V33" s="7">
        <f t="shared" si="3"/>
        <v>3.0128261182892049E-2</v>
      </c>
      <c r="W33" s="8">
        <f t="shared" si="3"/>
        <v>4.6626091414298222E-2</v>
      </c>
    </row>
    <row r="34" spans="1:23" x14ac:dyDescent="0.25">
      <c r="A34" s="2">
        <v>42464</v>
      </c>
      <c r="B34" s="6">
        <v>1630.578</v>
      </c>
      <c r="C34" s="7">
        <v>398.495</v>
      </c>
      <c r="D34" s="7">
        <v>329.96600000000001</v>
      </c>
      <c r="E34" s="7">
        <v>219.84800000000001</v>
      </c>
      <c r="F34" s="7">
        <v>1419.3</v>
      </c>
      <c r="G34" s="7">
        <v>4146.55</v>
      </c>
      <c r="H34" s="7">
        <v>119.47633399999999</v>
      </c>
      <c r="I34" s="7">
        <v>1880.068</v>
      </c>
      <c r="J34" s="7">
        <v>81.818787</v>
      </c>
      <c r="K34" s="8">
        <v>1960.64</v>
      </c>
      <c r="M34" s="2">
        <v>42464</v>
      </c>
      <c r="N34" s="6">
        <f t="shared" si="1"/>
        <v>4.6739254423891402E-2</v>
      </c>
      <c r="O34" s="7">
        <f t="shared" si="2"/>
        <v>7.7752543946599029E-2</v>
      </c>
      <c r="P34" s="7">
        <f t="shared" si="2"/>
        <v>1.5986495578332243E-2</v>
      </c>
      <c r="Q34" s="7">
        <f t="shared" si="2"/>
        <v>9.888650340234971E-3</v>
      </c>
      <c r="R34" s="7">
        <f t="shared" si="2"/>
        <v>2.3445360388924166E-2</v>
      </c>
      <c r="S34" s="7">
        <f t="shared" si="2"/>
        <v>1.0023995851973231E-2</v>
      </c>
      <c r="T34" s="7">
        <f t="shared" si="3"/>
        <v>3.8233772723558837E-2</v>
      </c>
      <c r="U34" s="7">
        <f t="shared" si="3"/>
        <v>1.0983113376750264E-2</v>
      </c>
      <c r="V34" s="7">
        <f t="shared" si="3"/>
        <v>2.1151315772989909E-2</v>
      </c>
      <c r="W34" s="8">
        <f t="shared" si="3"/>
        <v>0.12226415864207611</v>
      </c>
    </row>
    <row r="35" spans="1:23" x14ac:dyDescent="0.25">
      <c r="A35" s="2">
        <v>42457</v>
      </c>
      <c r="B35" s="6">
        <v>1569.4190000000001</v>
      </c>
      <c r="C35" s="7">
        <v>411.84199999999998</v>
      </c>
      <c r="D35" s="7">
        <v>323.798</v>
      </c>
      <c r="E35" s="7">
        <v>212.79300000000001</v>
      </c>
      <c r="F35" s="7">
        <v>1364.3219999999999</v>
      </c>
      <c r="G35" s="7">
        <v>4041.1550000000002</v>
      </c>
      <c r="H35" s="7">
        <v>123.435295</v>
      </c>
      <c r="I35" s="7">
        <v>1854.9939999999999</v>
      </c>
      <c r="J35" s="7">
        <v>81.572968000000003</v>
      </c>
      <c r="K35" s="8">
        <v>1916.741</v>
      </c>
      <c r="M35" s="2">
        <v>42457</v>
      </c>
      <c r="N35" s="6">
        <f t="shared" si="1"/>
        <v>3.8969198155495682E-2</v>
      </c>
      <c r="O35" s="7">
        <f t="shared" si="2"/>
        <v>-3.2408059401420886E-2</v>
      </c>
      <c r="P35" s="7">
        <f t="shared" si="2"/>
        <v>1.904891321132313E-2</v>
      </c>
      <c r="Q35" s="7">
        <f t="shared" si="2"/>
        <v>3.3154286090237961E-2</v>
      </c>
      <c r="R35" s="7">
        <f t="shared" si="2"/>
        <v>4.029693869922208E-2</v>
      </c>
      <c r="S35" s="7">
        <f t="shared" si="2"/>
        <v>2.6080415128843109E-2</v>
      </c>
      <c r="T35" s="7">
        <f t="shared" si="3"/>
        <v>-3.207316837538244E-2</v>
      </c>
      <c r="U35" s="7">
        <f t="shared" si="3"/>
        <v>1.3517024852910613E-2</v>
      </c>
      <c r="V35" s="7">
        <f t="shared" si="3"/>
        <v>3.0134860362074521E-3</v>
      </c>
      <c r="W35" s="8">
        <f t="shared" si="3"/>
        <v>2.2902937851279916E-2</v>
      </c>
    </row>
    <row r="36" spans="1:23" x14ac:dyDescent="0.25">
      <c r="A36" s="2">
        <v>42450</v>
      </c>
      <c r="B36" s="6">
        <v>1577.8869999999999</v>
      </c>
      <c r="C36" s="7">
        <v>417.84800000000001</v>
      </c>
      <c r="D36" s="7">
        <v>332.79199999999997</v>
      </c>
      <c r="E36" s="7">
        <v>211.005</v>
      </c>
      <c r="F36" s="7">
        <v>1340.2090000000001</v>
      </c>
      <c r="G36" s="7">
        <v>3954.067</v>
      </c>
      <c r="H36" s="7">
        <v>119.43703499999999</v>
      </c>
      <c r="I36" s="7">
        <v>1837.7860000000001</v>
      </c>
      <c r="J36" s="7">
        <v>82.575919999999996</v>
      </c>
      <c r="K36" s="8">
        <v>1911.316</v>
      </c>
      <c r="M36" s="2">
        <v>42450</v>
      </c>
      <c r="N36" s="6">
        <f t="shared" si="1"/>
        <v>-5.3666707438491147E-3</v>
      </c>
      <c r="O36" s="7">
        <f t="shared" si="2"/>
        <v>-1.437364783366207E-2</v>
      </c>
      <c r="P36" s="7">
        <f t="shared" si="2"/>
        <v>-2.7025890045433702E-2</v>
      </c>
      <c r="Q36" s="7">
        <f t="shared" si="2"/>
        <v>8.4737328499325179E-3</v>
      </c>
      <c r="R36" s="7">
        <f t="shared" si="2"/>
        <v>1.7991969909170756E-2</v>
      </c>
      <c r="S36" s="7">
        <f t="shared" si="2"/>
        <v>2.2024917635437184E-2</v>
      </c>
      <c r="T36" s="7">
        <f t="shared" si="3"/>
        <v>3.3475881245712456E-2</v>
      </c>
      <c r="U36" s="7">
        <f t="shared" si="3"/>
        <v>9.3634405746914253E-3</v>
      </c>
      <c r="V36" s="7">
        <f t="shared" si="3"/>
        <v>-1.2145816843457433E-2</v>
      </c>
      <c r="W36" s="8">
        <f t="shared" si="3"/>
        <v>2.8383584922639449E-3</v>
      </c>
    </row>
    <row r="37" spans="1:23" x14ac:dyDescent="0.25">
      <c r="A37" s="2">
        <v>42443</v>
      </c>
      <c r="B37" s="6">
        <v>1597.1759999999999</v>
      </c>
      <c r="C37" s="7">
        <v>427.858</v>
      </c>
      <c r="D37" s="7">
        <v>336.23</v>
      </c>
      <c r="E37" s="7">
        <v>210.03899999999999</v>
      </c>
      <c r="F37" s="7">
        <v>1335.8679999999999</v>
      </c>
      <c r="G37" s="7">
        <v>3935.759</v>
      </c>
      <c r="H37" s="7">
        <v>119.407562</v>
      </c>
      <c r="I37" s="7">
        <v>1837.2940000000001</v>
      </c>
      <c r="J37" s="7">
        <v>82.792236000000003</v>
      </c>
      <c r="K37" s="8">
        <v>1987.768</v>
      </c>
      <c r="M37" s="2">
        <v>42443</v>
      </c>
      <c r="N37" s="6">
        <f t="shared" si="1"/>
        <v>-1.2076940800512899E-2</v>
      </c>
      <c r="O37" s="7">
        <f t="shared" si="2"/>
        <v>-2.3395612563046595E-2</v>
      </c>
      <c r="P37" s="7">
        <f t="shared" si="2"/>
        <v>-1.0225143502959418E-2</v>
      </c>
      <c r="Q37" s="7">
        <f t="shared" si="2"/>
        <v>4.5991458729093557E-3</v>
      </c>
      <c r="R37" s="7">
        <f t="shared" si="2"/>
        <v>3.2495725625586677E-3</v>
      </c>
      <c r="S37" s="7">
        <f t="shared" si="2"/>
        <v>4.651707586770428E-3</v>
      </c>
      <c r="T37" s="7">
        <f t="shared" si="3"/>
        <v>2.4682691369241644E-4</v>
      </c>
      <c r="U37" s="7">
        <f t="shared" si="3"/>
        <v>2.6778512312126518E-4</v>
      </c>
      <c r="V37" s="7">
        <f t="shared" si="3"/>
        <v>-2.612757070602685E-3</v>
      </c>
      <c r="W37" s="8">
        <f t="shared" si="3"/>
        <v>-3.8461228875804415E-2</v>
      </c>
    </row>
    <row r="38" spans="1:23" x14ac:dyDescent="0.25">
      <c r="A38" s="2">
        <v>42436</v>
      </c>
      <c r="B38" s="6">
        <v>1570.36</v>
      </c>
      <c r="C38" s="7">
        <v>430.28899999999999</v>
      </c>
      <c r="D38" s="7">
        <v>328.13</v>
      </c>
      <c r="E38" s="7">
        <v>210.03899999999999</v>
      </c>
      <c r="F38" s="7">
        <v>1348.4069999999999</v>
      </c>
      <c r="G38" s="7">
        <v>3931.73</v>
      </c>
      <c r="H38" s="7">
        <v>115.674538</v>
      </c>
      <c r="I38" s="7">
        <v>1841.7190000000001</v>
      </c>
      <c r="J38" s="7">
        <v>80.815842000000004</v>
      </c>
      <c r="K38" s="8">
        <v>1972.971</v>
      </c>
      <c r="M38" s="2">
        <v>42436</v>
      </c>
      <c r="N38" s="6">
        <f t="shared" si="1"/>
        <v>1.7076339183371987E-2</v>
      </c>
      <c r="O38" s="7">
        <f t="shared" si="2"/>
        <v>-5.64969125401761E-3</v>
      </c>
      <c r="P38" s="7">
        <f t="shared" si="2"/>
        <v>2.4685338128180974E-2</v>
      </c>
      <c r="Q38" s="7">
        <f t="shared" si="2"/>
        <v>0</v>
      </c>
      <c r="R38" s="7">
        <f t="shared" si="2"/>
        <v>-9.2991211110591884E-3</v>
      </c>
      <c r="S38" s="7">
        <f t="shared" si="2"/>
        <v>1.0247397456081666E-3</v>
      </c>
      <c r="T38" s="7">
        <f t="shared" si="3"/>
        <v>3.2271786553407289E-2</v>
      </c>
      <c r="U38" s="7">
        <f t="shared" si="3"/>
        <v>-2.4026466578234542E-3</v>
      </c>
      <c r="V38" s="7">
        <f t="shared" si="3"/>
        <v>2.4455526925030356E-2</v>
      </c>
      <c r="W38" s="8">
        <f t="shared" si="3"/>
        <v>7.4998568149253209E-3</v>
      </c>
    </row>
    <row r="39" spans="1:23" x14ac:dyDescent="0.25">
      <c r="A39" s="2">
        <v>42429</v>
      </c>
      <c r="B39" s="6">
        <v>1578.3579999999999</v>
      </c>
      <c r="C39" s="7">
        <v>432.38600000000002</v>
      </c>
      <c r="D39" s="7">
        <v>346.495</v>
      </c>
      <c r="E39" s="7">
        <v>213.80799999999999</v>
      </c>
      <c r="F39" s="7">
        <v>1321.4010000000001</v>
      </c>
      <c r="G39" s="7">
        <v>3900.866</v>
      </c>
      <c r="H39" s="7">
        <v>114.210808</v>
      </c>
      <c r="I39" s="7">
        <v>1842.703</v>
      </c>
      <c r="J39" s="7">
        <v>80.914169000000001</v>
      </c>
      <c r="K39" s="8">
        <v>2101.2139999999999</v>
      </c>
      <c r="M39" s="2">
        <v>42429</v>
      </c>
      <c r="N39" s="6">
        <f t="shared" si="1"/>
        <v>-5.0672914509889691E-3</v>
      </c>
      <c r="O39" s="7">
        <f t="shared" si="2"/>
        <v>-4.8498332508453944E-3</v>
      </c>
      <c r="P39" s="7">
        <f t="shared" si="2"/>
        <v>-5.3002207824066748E-2</v>
      </c>
      <c r="Q39" s="7">
        <f t="shared" si="2"/>
        <v>-1.7627965277258129E-2</v>
      </c>
      <c r="R39" s="7">
        <f t="shared" si="2"/>
        <v>2.0437399396549462E-2</v>
      </c>
      <c r="S39" s="7">
        <f t="shared" si="2"/>
        <v>7.9120892642813249E-3</v>
      </c>
      <c r="T39" s="7">
        <f t="shared" si="3"/>
        <v>1.2816037515468748E-2</v>
      </c>
      <c r="U39" s="7">
        <f t="shared" si="3"/>
        <v>-5.3399815379902434E-4</v>
      </c>
      <c r="V39" s="7">
        <f t="shared" si="3"/>
        <v>-1.215201258508848E-3</v>
      </c>
      <c r="W39" s="8">
        <f t="shared" si="3"/>
        <v>-6.1032812459844613E-2</v>
      </c>
    </row>
    <row r="40" spans="1:23" x14ac:dyDescent="0.25">
      <c r="A40" s="2">
        <v>42422</v>
      </c>
      <c r="B40" s="6">
        <v>1544.4849999999999</v>
      </c>
      <c r="C40" s="7">
        <v>431.56900000000002</v>
      </c>
      <c r="D40" s="7">
        <v>329.21300000000002</v>
      </c>
      <c r="E40" s="7">
        <v>211.489</v>
      </c>
      <c r="F40" s="7">
        <v>1360.4639999999999</v>
      </c>
      <c r="G40" s="7">
        <v>3775.9659999999999</v>
      </c>
      <c r="H40" s="7">
        <v>110.29113</v>
      </c>
      <c r="I40" s="7">
        <v>1833.8530000000001</v>
      </c>
      <c r="J40" s="7">
        <v>80.383201999999997</v>
      </c>
      <c r="K40" s="8">
        <v>1835.356</v>
      </c>
      <c r="M40" s="2">
        <v>42422</v>
      </c>
      <c r="N40" s="6">
        <f t="shared" si="1"/>
        <v>2.1931582372117599E-2</v>
      </c>
      <c r="O40" s="7">
        <f t="shared" si="2"/>
        <v>1.8930924139593142E-3</v>
      </c>
      <c r="P40" s="7">
        <f t="shared" si="2"/>
        <v>5.2494889326970627E-2</v>
      </c>
      <c r="Q40" s="7">
        <f t="shared" si="2"/>
        <v>1.0965109296464536E-2</v>
      </c>
      <c r="R40" s="7">
        <f t="shared" si="2"/>
        <v>-2.8712997918357176E-2</v>
      </c>
      <c r="S40" s="7">
        <f t="shared" si="2"/>
        <v>3.3077628347289167E-2</v>
      </c>
      <c r="T40" s="7">
        <f t="shared" si="3"/>
        <v>3.5539376557298892E-2</v>
      </c>
      <c r="U40" s="7">
        <f t="shared" si="3"/>
        <v>4.8259048026204438E-3</v>
      </c>
      <c r="V40" s="7">
        <f t="shared" si="3"/>
        <v>6.605447242571949E-3</v>
      </c>
      <c r="W40" s="8">
        <f t="shared" si="3"/>
        <v>0.14485364147337079</v>
      </c>
    </row>
    <row r="41" spans="1:23" x14ac:dyDescent="0.25">
      <c r="A41" s="2">
        <v>42415</v>
      </c>
      <c r="B41" s="6">
        <v>1470.625</v>
      </c>
      <c r="C41" s="7">
        <v>415.40899999999999</v>
      </c>
      <c r="D41" s="7">
        <v>323.27999999999997</v>
      </c>
      <c r="E41" s="7">
        <v>205.78700000000001</v>
      </c>
      <c r="F41" s="7">
        <v>1334.422</v>
      </c>
      <c r="G41" s="7">
        <v>3693.9839999999999</v>
      </c>
      <c r="H41" s="7">
        <v>114.34833500000001</v>
      </c>
      <c r="I41" s="7">
        <v>1776.2159999999999</v>
      </c>
      <c r="J41" s="7">
        <v>81.120659000000003</v>
      </c>
      <c r="K41" s="8">
        <v>1792.046</v>
      </c>
      <c r="M41" s="2">
        <v>42415</v>
      </c>
      <c r="N41" s="6">
        <f t="shared" si="1"/>
        <v>5.0223544411389646E-2</v>
      </c>
      <c r="O41" s="7">
        <f t="shared" si="2"/>
        <v>3.8901420046267718E-2</v>
      </c>
      <c r="P41" s="7">
        <f t="shared" si="2"/>
        <v>1.8352511754516364E-2</v>
      </c>
      <c r="Q41" s="7">
        <f t="shared" si="2"/>
        <v>2.7708261454805202E-2</v>
      </c>
      <c r="R41" s="7">
        <f t="shared" si="2"/>
        <v>1.9515565540735927E-2</v>
      </c>
      <c r="S41" s="7">
        <f t="shared" si="2"/>
        <v>2.2193382537661229E-2</v>
      </c>
      <c r="T41" s="7">
        <f t="shared" si="3"/>
        <v>-3.5481102545131156E-2</v>
      </c>
      <c r="U41" s="7">
        <f t="shared" si="3"/>
        <v>3.2449319226940963E-2</v>
      </c>
      <c r="V41" s="7">
        <f t="shared" si="3"/>
        <v>-9.0908654970370279E-3</v>
      </c>
      <c r="W41" s="8">
        <f t="shared" si="3"/>
        <v>2.4167906404188255E-2</v>
      </c>
    </row>
    <row r="42" spans="1:23" x14ac:dyDescent="0.25">
      <c r="A42" s="2">
        <v>42408</v>
      </c>
      <c r="B42" s="6">
        <v>1406.6869999999999</v>
      </c>
      <c r="C42" s="7">
        <v>406.68200000000002</v>
      </c>
      <c r="D42" s="7">
        <v>313.15499999999997</v>
      </c>
      <c r="E42" s="7">
        <v>198.53899999999999</v>
      </c>
      <c r="F42" s="7">
        <v>1293.8900000000001</v>
      </c>
      <c r="G42" s="7">
        <v>3576.799</v>
      </c>
      <c r="H42" s="7">
        <v>113.385605</v>
      </c>
      <c r="I42" s="7">
        <v>1707.732</v>
      </c>
      <c r="J42" s="7">
        <v>79.675231999999994</v>
      </c>
      <c r="K42" s="8">
        <v>1750.36</v>
      </c>
      <c r="M42" s="2">
        <v>42408</v>
      </c>
      <c r="N42" s="6">
        <f t="shared" si="1"/>
        <v>4.5452897481813727E-2</v>
      </c>
      <c r="O42" s="7">
        <f t="shared" si="2"/>
        <v>2.1459026954721318E-2</v>
      </c>
      <c r="P42" s="7">
        <f t="shared" si="2"/>
        <v>3.2332231642477373E-2</v>
      </c>
      <c r="Q42" s="7">
        <f t="shared" si="2"/>
        <v>3.6506681306947349E-2</v>
      </c>
      <c r="R42" s="7">
        <f t="shared" si="2"/>
        <v>3.1325692292234981E-2</v>
      </c>
      <c r="S42" s="7">
        <f t="shared" si="2"/>
        <v>3.2762534321889476E-2</v>
      </c>
      <c r="T42" s="7">
        <f t="shared" si="3"/>
        <v>8.4907603571018359E-3</v>
      </c>
      <c r="U42" s="7">
        <f t="shared" si="3"/>
        <v>4.0102311135470858E-2</v>
      </c>
      <c r="V42" s="7">
        <f t="shared" si="3"/>
        <v>1.8141484671171205E-2</v>
      </c>
      <c r="W42" s="8">
        <f t="shared" si="3"/>
        <v>2.3815672204575145E-2</v>
      </c>
    </row>
    <row r="43" spans="1:23" x14ac:dyDescent="0.25">
      <c r="A43" s="2">
        <v>42401</v>
      </c>
      <c r="B43" s="6">
        <v>1415.4469999999999</v>
      </c>
      <c r="C43" s="7">
        <v>422.79599999999999</v>
      </c>
      <c r="D43" s="7">
        <v>323.233</v>
      </c>
      <c r="E43" s="7">
        <v>200.03700000000001</v>
      </c>
      <c r="F43" s="7">
        <v>1329.4749999999999</v>
      </c>
      <c r="G43" s="7">
        <v>3594.16</v>
      </c>
      <c r="H43" s="7">
        <v>116.214851</v>
      </c>
      <c r="I43" s="7">
        <v>1745.1310000000001</v>
      </c>
      <c r="J43" s="7">
        <v>78.032875000000004</v>
      </c>
      <c r="K43" s="8">
        <v>1722.4110000000001</v>
      </c>
      <c r="M43" s="2">
        <v>42401</v>
      </c>
      <c r="N43" s="6">
        <f t="shared" si="1"/>
        <v>-6.188857654154477E-3</v>
      </c>
      <c r="O43" s="7">
        <f t="shared" si="2"/>
        <v>-3.8112943358026036E-2</v>
      </c>
      <c r="P43" s="7">
        <f t="shared" si="2"/>
        <v>-3.1178747219498107E-2</v>
      </c>
      <c r="Q43" s="7">
        <f t="shared" si="2"/>
        <v>-7.4886146062979287E-3</v>
      </c>
      <c r="R43" s="7">
        <f t="shared" si="2"/>
        <v>-2.6766204704864561E-2</v>
      </c>
      <c r="S43" s="7">
        <f t="shared" si="2"/>
        <v>-4.830335878202383E-3</v>
      </c>
      <c r="T43" s="7">
        <f t="shared" si="3"/>
        <v>-2.4344960869071699E-2</v>
      </c>
      <c r="U43" s="7">
        <f t="shared" si="3"/>
        <v>-2.1430482869194412E-2</v>
      </c>
      <c r="V43" s="7">
        <f t="shared" si="3"/>
        <v>2.1046988208495328E-2</v>
      </c>
      <c r="W43" s="8">
        <f t="shared" si="3"/>
        <v>1.6226672960170274E-2</v>
      </c>
    </row>
    <row r="44" spans="1:23" x14ac:dyDescent="0.25">
      <c r="A44" s="2">
        <v>42394</v>
      </c>
      <c r="B44" s="6">
        <v>1399.771</v>
      </c>
      <c r="C44" s="7">
        <v>454.608</v>
      </c>
      <c r="D44" s="7">
        <v>346.69299999999998</v>
      </c>
      <c r="E44" s="7">
        <v>216.369</v>
      </c>
      <c r="F44" s="7">
        <v>1365.5350000000001</v>
      </c>
      <c r="G44" s="7">
        <v>3758.605</v>
      </c>
      <c r="H44" s="7">
        <v>123.62194100000001</v>
      </c>
      <c r="I44" s="7">
        <v>1830.614</v>
      </c>
      <c r="J44" s="7">
        <v>75.859879000000006</v>
      </c>
      <c r="K44" s="8">
        <v>1623.8789999999999</v>
      </c>
      <c r="M44" s="2">
        <v>42394</v>
      </c>
      <c r="N44" s="6">
        <f t="shared" si="1"/>
        <v>1.1198974689431294E-2</v>
      </c>
      <c r="O44" s="7">
        <f t="shared" si="2"/>
        <v>-6.9976771196283413E-2</v>
      </c>
      <c r="P44" s="7">
        <f t="shared" si="2"/>
        <v>-6.766793676249587E-2</v>
      </c>
      <c r="Q44" s="7">
        <f t="shared" si="2"/>
        <v>-7.5482162416982065E-2</v>
      </c>
      <c r="R44" s="7">
        <f t="shared" si="2"/>
        <v>-2.6407232330185729E-2</v>
      </c>
      <c r="S44" s="7">
        <f t="shared" si="2"/>
        <v>-4.3751604651193772E-2</v>
      </c>
      <c r="T44" s="7">
        <f t="shared" si="3"/>
        <v>-5.9917276335274577E-2</v>
      </c>
      <c r="U44" s="7">
        <f t="shared" si="3"/>
        <v>-4.6696354337943412E-2</v>
      </c>
      <c r="V44" s="7">
        <f t="shared" si="3"/>
        <v>2.8644865093971447E-2</v>
      </c>
      <c r="W44" s="8">
        <f t="shared" si="3"/>
        <v>6.0676934673088427E-2</v>
      </c>
    </row>
    <row r="45" spans="1:23" x14ac:dyDescent="0.25">
      <c r="A45" s="2">
        <v>42387</v>
      </c>
      <c r="B45" s="6">
        <v>1278.9739999999999</v>
      </c>
      <c r="C45" s="7">
        <v>442.83499999999998</v>
      </c>
      <c r="D45" s="7">
        <v>325.12299999999999</v>
      </c>
      <c r="E45" s="7">
        <v>212.06800000000001</v>
      </c>
      <c r="F45" s="7">
        <v>1320.46</v>
      </c>
      <c r="G45" s="7">
        <v>3496.7469999999998</v>
      </c>
      <c r="H45" s="7">
        <v>118.85742999999999</v>
      </c>
      <c r="I45" s="7">
        <v>1804.386</v>
      </c>
      <c r="J45" s="7">
        <v>74.612601999999995</v>
      </c>
      <c r="K45" s="8">
        <v>1566.56</v>
      </c>
      <c r="M45" s="2">
        <v>42387</v>
      </c>
      <c r="N45" s="6">
        <f t="shared" si="1"/>
        <v>9.4448362515578921E-2</v>
      </c>
      <c r="O45" s="7">
        <f t="shared" si="2"/>
        <v>2.658552282452838E-2</v>
      </c>
      <c r="P45" s="7">
        <f t="shared" si="2"/>
        <v>6.6344122070723988E-2</v>
      </c>
      <c r="Q45" s="7">
        <f t="shared" si="2"/>
        <v>2.0281230548691871E-2</v>
      </c>
      <c r="R45" s="7">
        <f t="shared" si="2"/>
        <v>3.4135831452675618E-2</v>
      </c>
      <c r="S45" s="7">
        <f t="shared" si="2"/>
        <v>7.4886172777155507E-2</v>
      </c>
      <c r="T45" s="7">
        <f t="shared" si="3"/>
        <v>4.0085933205858591E-2</v>
      </c>
      <c r="U45" s="7">
        <f t="shared" si="3"/>
        <v>1.4535692473783363E-2</v>
      </c>
      <c r="V45" s="7">
        <f t="shared" si="3"/>
        <v>1.6716706917686789E-2</v>
      </c>
      <c r="W45" s="8">
        <f t="shared" si="3"/>
        <v>3.6589086916555998E-2</v>
      </c>
    </row>
    <row r="46" spans="1:23" x14ac:dyDescent="0.25">
      <c r="A46" s="2">
        <v>42380</v>
      </c>
      <c r="B46" s="6">
        <v>1245.778</v>
      </c>
      <c r="C46" s="7">
        <v>448.51400000000001</v>
      </c>
      <c r="D46" s="7">
        <v>311.71100000000001</v>
      </c>
      <c r="E46" s="7">
        <v>208.976</v>
      </c>
      <c r="F46" s="7">
        <v>1293.8900000000001</v>
      </c>
      <c r="G46" s="7">
        <v>3467.33</v>
      </c>
      <c r="H46" s="7">
        <v>114.35816199999999</v>
      </c>
      <c r="I46" s="7">
        <v>1739.788</v>
      </c>
      <c r="J46" s="7">
        <v>75.596785999999994</v>
      </c>
      <c r="K46" s="8">
        <v>1557.086</v>
      </c>
      <c r="M46" s="2">
        <v>42380</v>
      </c>
      <c r="N46" s="6">
        <f t="shared" si="1"/>
        <v>2.6646802239243199E-2</v>
      </c>
      <c r="O46" s="7">
        <f t="shared" si="2"/>
        <v>-1.2661812117347576E-2</v>
      </c>
      <c r="P46" s="7">
        <f t="shared" si="2"/>
        <v>4.3027034657102177E-2</v>
      </c>
      <c r="Q46" s="7">
        <f t="shared" si="2"/>
        <v>1.4795957430518399E-2</v>
      </c>
      <c r="R46" s="7">
        <f t="shared" si="2"/>
        <v>2.0534975925310447E-2</v>
      </c>
      <c r="S46" s="7">
        <f t="shared" si="2"/>
        <v>8.4840496866464728E-3</v>
      </c>
      <c r="T46" s="7">
        <f t="shared" si="3"/>
        <v>3.9343654368981559E-2</v>
      </c>
      <c r="U46" s="7">
        <f t="shared" si="3"/>
        <v>3.7129811218378307E-2</v>
      </c>
      <c r="V46" s="7">
        <f t="shared" si="3"/>
        <v>-1.3018860352078977E-2</v>
      </c>
      <c r="W46" s="8">
        <f t="shared" si="3"/>
        <v>6.084442349362805E-3</v>
      </c>
    </row>
    <row r="47" spans="1:23" x14ac:dyDescent="0.25">
      <c r="A47" s="2">
        <v>42373</v>
      </c>
      <c r="B47" s="6">
        <v>1267.9079999999999</v>
      </c>
      <c r="C47" s="7">
        <v>460.88799999999998</v>
      </c>
      <c r="D47" s="7">
        <v>303</v>
      </c>
      <c r="E47" s="7">
        <v>215.547</v>
      </c>
      <c r="F47" s="7">
        <v>1301.481</v>
      </c>
      <c r="G47" s="7">
        <v>3502.0509999999999</v>
      </c>
      <c r="H47" s="7">
        <v>115.065468</v>
      </c>
      <c r="I47" s="7">
        <v>1758.2449999999999</v>
      </c>
      <c r="J47" s="7">
        <v>72.780663000000004</v>
      </c>
      <c r="K47" s="8">
        <v>1647.5650000000001</v>
      </c>
      <c r="M47" s="2">
        <v>42373</v>
      </c>
      <c r="N47" s="6">
        <f t="shared" si="1"/>
        <v>-1.745394776277134E-2</v>
      </c>
      <c r="O47" s="7">
        <f t="shared" si="2"/>
        <v>-2.684817135616455E-2</v>
      </c>
      <c r="P47" s="7">
        <f t="shared" si="2"/>
        <v>2.874917491749179E-2</v>
      </c>
      <c r="Q47" s="7">
        <f t="shared" si="2"/>
        <v>-3.0485230599358832E-2</v>
      </c>
      <c r="R47" s="7">
        <f t="shared" si="2"/>
        <v>-5.8325861076726397E-3</v>
      </c>
      <c r="S47" s="7">
        <f t="shared" si="2"/>
        <v>-9.9144758314484872E-3</v>
      </c>
      <c r="T47" s="7">
        <f t="shared" si="3"/>
        <v>-6.146987556683841E-3</v>
      </c>
      <c r="U47" s="7">
        <f t="shared" si="3"/>
        <v>-1.0497399395419797E-2</v>
      </c>
      <c r="V47" s="7">
        <f t="shared" si="3"/>
        <v>3.8693285880069414E-2</v>
      </c>
      <c r="W47" s="8">
        <f t="shared" si="3"/>
        <v>-5.4916801461550854E-2</v>
      </c>
    </row>
    <row r="48" spans="1:23" x14ac:dyDescent="0.25">
      <c r="A48" s="2">
        <v>42366</v>
      </c>
      <c r="B48" s="6">
        <v>1407.1479999999999</v>
      </c>
      <c r="C48" s="7">
        <v>495.14699999999999</v>
      </c>
      <c r="D48" s="7">
        <v>326.32100000000003</v>
      </c>
      <c r="E48" s="7">
        <v>213.566</v>
      </c>
      <c r="F48" s="7">
        <v>1302.905</v>
      </c>
      <c r="G48" s="7">
        <v>3637.0790000000002</v>
      </c>
      <c r="H48" s="7">
        <v>122.796753</v>
      </c>
      <c r="I48" s="7">
        <v>1803.415</v>
      </c>
      <c r="J48" s="7">
        <v>75.957320999999993</v>
      </c>
      <c r="K48" s="8">
        <v>1875.4190000000001</v>
      </c>
      <c r="M48" s="2">
        <v>42366</v>
      </c>
      <c r="N48" s="6">
        <f t="shared" si="1"/>
        <v>-9.8951922612262544E-2</v>
      </c>
      <c r="O48" s="7">
        <f t="shared" si="2"/>
        <v>-6.918955380927283E-2</v>
      </c>
      <c r="P48" s="7">
        <f t="shared" si="2"/>
        <v>-7.1466439487498576E-2</v>
      </c>
      <c r="Q48" s="7">
        <f t="shared" si="2"/>
        <v>9.2758210576589645E-3</v>
      </c>
      <c r="R48" s="7">
        <f t="shared" si="2"/>
        <v>-1.0929423096848797E-3</v>
      </c>
      <c r="S48" s="7">
        <f t="shared" si="2"/>
        <v>-3.7125396506372352E-2</v>
      </c>
      <c r="T48" s="7">
        <f t="shared" si="3"/>
        <v>-6.2960011654379824E-2</v>
      </c>
      <c r="U48" s="7">
        <f t="shared" si="3"/>
        <v>-2.5046924861997971E-2</v>
      </c>
      <c r="V48" s="7">
        <f t="shared" si="3"/>
        <v>-4.1821617168409472E-2</v>
      </c>
      <c r="W48" s="8">
        <f t="shared" si="3"/>
        <v>-0.12149498325440876</v>
      </c>
    </row>
    <row r="49" spans="1:23" x14ac:dyDescent="0.25">
      <c r="A49" s="2">
        <v>42359</v>
      </c>
      <c r="B49" s="6">
        <v>1435.7329999999999</v>
      </c>
      <c r="C49" s="7">
        <v>499.85700000000003</v>
      </c>
      <c r="D49" s="7">
        <v>337.33699999999999</v>
      </c>
      <c r="E49" s="7">
        <v>209.363</v>
      </c>
      <c r="F49" s="7">
        <v>1305.751</v>
      </c>
      <c r="G49" s="7">
        <v>3646.7240000000002</v>
      </c>
      <c r="H49" s="7">
        <v>123.533531</v>
      </c>
      <c r="I49" s="7">
        <v>1803.415</v>
      </c>
      <c r="J49" s="7">
        <v>77.302047999999999</v>
      </c>
      <c r="K49" s="8">
        <v>1901</v>
      </c>
      <c r="M49" s="2">
        <v>42359</v>
      </c>
      <c r="N49" s="6">
        <f t="shared" si="1"/>
        <v>-1.9909690729404447E-2</v>
      </c>
      <c r="O49" s="7">
        <f t="shared" si="2"/>
        <v>-9.4226948907388235E-3</v>
      </c>
      <c r="P49" s="7">
        <f t="shared" si="2"/>
        <v>-3.2655771528174976E-2</v>
      </c>
      <c r="Q49" s="7">
        <f t="shared" si="2"/>
        <v>2.0075180428251425E-2</v>
      </c>
      <c r="R49" s="7">
        <f t="shared" si="2"/>
        <v>-2.179588604565498E-3</v>
      </c>
      <c r="S49" s="7">
        <f t="shared" si="2"/>
        <v>-2.64483958753116E-3</v>
      </c>
      <c r="T49" s="7">
        <f t="shared" si="3"/>
        <v>-5.9641944501691692E-3</v>
      </c>
      <c r="U49" s="7">
        <f t="shared" si="3"/>
        <v>0</v>
      </c>
      <c r="V49" s="7">
        <f t="shared" si="3"/>
        <v>-1.7395748687020634E-2</v>
      </c>
      <c r="W49" s="8">
        <f t="shared" si="3"/>
        <v>-1.3456601788532301E-2</v>
      </c>
    </row>
    <row r="50" spans="1:23" x14ac:dyDescent="0.25">
      <c r="A50" s="2">
        <v>42352</v>
      </c>
      <c r="B50" s="6">
        <v>1349.5160000000001</v>
      </c>
      <c r="C50" s="7">
        <v>488.68299999999999</v>
      </c>
      <c r="D50" s="7">
        <v>312.77100000000002</v>
      </c>
      <c r="E50" s="7">
        <v>204.19300000000001</v>
      </c>
      <c r="F50" s="7">
        <v>1265.896</v>
      </c>
      <c r="G50" s="7">
        <v>3536.2910000000002</v>
      </c>
      <c r="H50" s="7">
        <v>121.81437699999999</v>
      </c>
      <c r="I50" s="7">
        <v>1755.816</v>
      </c>
      <c r="J50" s="7">
        <v>75.304451</v>
      </c>
      <c r="K50" s="8">
        <v>1764.5709999999999</v>
      </c>
      <c r="M50" s="2">
        <v>42352</v>
      </c>
      <c r="N50" s="6">
        <f t="shared" si="1"/>
        <v>6.3887349242246746E-2</v>
      </c>
      <c r="O50" s="7">
        <f t="shared" si="2"/>
        <v>2.2865538600688042E-2</v>
      </c>
      <c r="P50" s="7">
        <f t="shared" si="2"/>
        <v>7.854308743457665E-2</v>
      </c>
      <c r="Q50" s="7">
        <f t="shared" si="2"/>
        <v>2.5319183321661307E-2</v>
      </c>
      <c r="R50" s="7">
        <f t="shared" si="2"/>
        <v>3.1483628986899416E-2</v>
      </c>
      <c r="S50" s="7">
        <f t="shared" si="2"/>
        <v>3.1228482045171053E-2</v>
      </c>
      <c r="T50" s="7">
        <f t="shared" si="3"/>
        <v>1.4112899005344856E-2</v>
      </c>
      <c r="U50" s="7">
        <f t="shared" si="3"/>
        <v>2.7109332640777809E-2</v>
      </c>
      <c r="V50" s="7">
        <f t="shared" si="3"/>
        <v>2.6526944602517571E-2</v>
      </c>
      <c r="W50" s="8">
        <f t="shared" si="3"/>
        <v>7.7315676161514663E-2</v>
      </c>
    </row>
    <row r="51" spans="1:23" x14ac:dyDescent="0.25">
      <c r="A51" s="2">
        <v>42345</v>
      </c>
      <c r="B51" s="6">
        <v>1340.2940000000001</v>
      </c>
      <c r="C51" s="7">
        <v>459.87200000000001</v>
      </c>
      <c r="D51" s="7">
        <v>311.572</v>
      </c>
      <c r="E51" s="7">
        <v>201.149</v>
      </c>
      <c r="F51" s="7">
        <v>1231.259</v>
      </c>
      <c r="G51" s="7">
        <v>3471.1880000000001</v>
      </c>
      <c r="H51" s="7">
        <v>120.439049</v>
      </c>
      <c r="I51" s="7">
        <v>1754.845</v>
      </c>
      <c r="J51" s="7">
        <v>72.439605999999998</v>
      </c>
      <c r="K51" s="8">
        <v>1786.3620000000001</v>
      </c>
      <c r="M51" s="2">
        <v>42345</v>
      </c>
      <c r="N51" s="6">
        <f t="shared" si="1"/>
        <v>6.8805799324625633E-3</v>
      </c>
      <c r="O51" s="7">
        <f t="shared" si="2"/>
        <v>6.2650041750747981E-2</v>
      </c>
      <c r="P51" s="7">
        <f t="shared" si="2"/>
        <v>3.8482276969689583E-3</v>
      </c>
      <c r="Q51" s="7">
        <f t="shared" si="2"/>
        <v>1.5133060567042398E-2</v>
      </c>
      <c r="R51" s="7">
        <f t="shared" si="2"/>
        <v>2.8131367973756895E-2</v>
      </c>
      <c r="S51" s="7">
        <f t="shared" si="2"/>
        <v>1.8755250363852394E-2</v>
      </c>
      <c r="T51" s="7">
        <f t="shared" si="3"/>
        <v>1.1419286447537428E-2</v>
      </c>
      <c r="U51" s="7">
        <f t="shared" si="3"/>
        <v>5.5332522245554662E-4</v>
      </c>
      <c r="V51" s="7">
        <f t="shared" si="3"/>
        <v>3.9548047790320708E-2</v>
      </c>
      <c r="W51" s="8">
        <f t="shared" si="3"/>
        <v>-1.2198535347258935E-2</v>
      </c>
    </row>
    <row r="52" spans="1:23" x14ac:dyDescent="0.25">
      <c r="A52" s="2">
        <v>42338</v>
      </c>
      <c r="B52" s="6">
        <v>1462.0139999999999</v>
      </c>
      <c r="C52" s="7">
        <v>483.23500000000001</v>
      </c>
      <c r="D52" s="7">
        <v>331.57600000000002</v>
      </c>
      <c r="E52" s="7">
        <v>208.3</v>
      </c>
      <c r="F52" s="7">
        <v>1251.6610000000001</v>
      </c>
      <c r="G52" s="7">
        <v>3646.7240000000002</v>
      </c>
      <c r="H52" s="7">
        <v>125.616165</v>
      </c>
      <c r="I52" s="7">
        <v>1836.9280000000001</v>
      </c>
      <c r="J52" s="7">
        <v>76.844063000000006</v>
      </c>
      <c r="K52" s="8">
        <v>1971.5830000000001</v>
      </c>
      <c r="M52" s="2">
        <v>42338</v>
      </c>
      <c r="N52" s="6">
        <f t="shared" si="1"/>
        <v>-8.3255016709826171E-2</v>
      </c>
      <c r="O52" s="7">
        <f t="shared" si="2"/>
        <v>-4.8347077508872495E-2</v>
      </c>
      <c r="P52" s="7">
        <f t="shared" si="2"/>
        <v>-6.0330060076724548E-2</v>
      </c>
      <c r="Q52" s="7">
        <f t="shared" si="2"/>
        <v>-3.4330292846855542E-2</v>
      </c>
      <c r="R52" s="7">
        <f t="shared" si="2"/>
        <v>-1.6299940638879091E-2</v>
      </c>
      <c r="S52" s="7">
        <f t="shared" si="2"/>
        <v>-4.8135257836896914E-2</v>
      </c>
      <c r="T52" s="7">
        <f t="shared" si="3"/>
        <v>-4.1213772128770199E-2</v>
      </c>
      <c r="U52" s="7">
        <f t="shared" si="3"/>
        <v>-4.4684930492648642E-2</v>
      </c>
      <c r="V52" s="7">
        <f t="shared" si="3"/>
        <v>-5.7316815744112952E-2</v>
      </c>
      <c r="W52" s="8">
        <f t="shared" si="3"/>
        <v>-9.3945322109188406E-2</v>
      </c>
    </row>
    <row r="53" spans="1:23" x14ac:dyDescent="0.25">
      <c r="A53" s="2">
        <v>42331</v>
      </c>
      <c r="B53" s="6">
        <v>1527.4839999999999</v>
      </c>
      <c r="C53" s="7">
        <v>493.947</v>
      </c>
      <c r="D53" s="7">
        <v>356.32600000000002</v>
      </c>
      <c r="E53" s="7">
        <v>218.20500000000001</v>
      </c>
      <c r="F53" s="7">
        <v>1295.787</v>
      </c>
      <c r="G53" s="7">
        <v>3760.0520000000001</v>
      </c>
      <c r="H53" s="7">
        <v>126.863777</v>
      </c>
      <c r="I53" s="7">
        <v>1869.471</v>
      </c>
      <c r="J53" s="7">
        <v>79.153480999999999</v>
      </c>
      <c r="K53" s="8">
        <v>2083.3780000000002</v>
      </c>
      <c r="M53" s="2">
        <v>42331</v>
      </c>
      <c r="N53" s="6">
        <f t="shared" si="1"/>
        <v>-4.2861332753730989E-2</v>
      </c>
      <c r="O53" s="7">
        <f t="shared" si="2"/>
        <v>-2.1686537219580217E-2</v>
      </c>
      <c r="P53" s="7">
        <f t="shared" si="2"/>
        <v>-6.945886631904491E-2</v>
      </c>
      <c r="Q53" s="7">
        <f t="shared" si="2"/>
        <v>-4.5393093650466308E-2</v>
      </c>
      <c r="R53" s="7">
        <f t="shared" si="2"/>
        <v>-3.4053436251482667E-2</v>
      </c>
      <c r="S53" s="7">
        <f t="shared" si="2"/>
        <v>-3.0140008702007306E-2</v>
      </c>
      <c r="T53" s="7">
        <f t="shared" si="3"/>
        <v>-9.8342649848743163E-3</v>
      </c>
      <c r="U53" s="7">
        <f t="shared" si="3"/>
        <v>-1.7407598192215816E-2</v>
      </c>
      <c r="V53" s="7">
        <f t="shared" si="3"/>
        <v>-2.9176455297019645E-2</v>
      </c>
      <c r="W53" s="8">
        <f t="shared" si="3"/>
        <v>-5.3660449519962322E-2</v>
      </c>
    </row>
    <row r="54" spans="1:23" x14ac:dyDescent="0.25">
      <c r="A54" s="2">
        <v>42324</v>
      </c>
      <c r="B54" s="6">
        <v>1507.6579999999999</v>
      </c>
      <c r="C54" s="7">
        <v>490.43799999999999</v>
      </c>
      <c r="D54" s="7">
        <v>351.48700000000002</v>
      </c>
      <c r="E54" s="7">
        <v>215.982</v>
      </c>
      <c r="F54" s="7">
        <v>1291.5170000000001</v>
      </c>
      <c r="G54" s="7">
        <v>3732.5639999999999</v>
      </c>
      <c r="H54" s="7">
        <v>123.631767</v>
      </c>
      <c r="I54" s="7">
        <v>1872.87</v>
      </c>
      <c r="J54" s="7">
        <v>77.750290000000007</v>
      </c>
      <c r="K54" s="8">
        <v>2175.2779999999998</v>
      </c>
      <c r="M54" s="2">
        <v>42324</v>
      </c>
      <c r="N54" s="6">
        <f t="shared" si="1"/>
        <v>1.3150197193262679E-2</v>
      </c>
      <c r="O54" s="7">
        <f t="shared" si="2"/>
        <v>7.1548289488172099E-3</v>
      </c>
      <c r="P54" s="7">
        <f t="shared" si="2"/>
        <v>1.3767223254345106E-2</v>
      </c>
      <c r="Q54" s="7">
        <f t="shared" si="2"/>
        <v>1.029252437703148E-2</v>
      </c>
      <c r="R54" s="7">
        <f t="shared" si="2"/>
        <v>3.3061895429947739E-3</v>
      </c>
      <c r="S54" s="7">
        <f t="shared" si="2"/>
        <v>7.3643747300783814E-3</v>
      </c>
      <c r="T54" s="7">
        <f t="shared" si="3"/>
        <v>2.6142229286426056E-2</v>
      </c>
      <c r="U54" s="7">
        <f t="shared" si="3"/>
        <v>-1.8148616828716822E-3</v>
      </c>
      <c r="V54" s="7">
        <f t="shared" si="3"/>
        <v>1.8047405353729128E-2</v>
      </c>
      <c r="W54" s="8">
        <f t="shared" si="3"/>
        <v>-4.2247473656240556E-2</v>
      </c>
    </row>
    <row r="55" spans="1:23" x14ac:dyDescent="0.25">
      <c r="A55" s="2">
        <v>42317</v>
      </c>
      <c r="B55" s="6">
        <v>1445.877</v>
      </c>
      <c r="C55" s="7">
        <v>473.90800000000002</v>
      </c>
      <c r="D55" s="7">
        <v>336</v>
      </c>
      <c r="E55" s="7">
        <v>209.48699999999999</v>
      </c>
      <c r="F55" s="7">
        <v>1245.4929999999999</v>
      </c>
      <c r="G55" s="7">
        <v>3573.9059999999999</v>
      </c>
      <c r="H55" s="7">
        <v>118.01258900000001</v>
      </c>
      <c r="I55" s="7">
        <v>1795.644</v>
      </c>
      <c r="J55" s="7">
        <v>76.103493</v>
      </c>
      <c r="K55" s="8">
        <v>2126.0120000000002</v>
      </c>
      <c r="M55" s="2">
        <v>42317</v>
      </c>
      <c r="N55" s="6">
        <f t="shared" si="1"/>
        <v>4.2729084147545018E-2</v>
      </c>
      <c r="O55" s="7">
        <f t="shared" si="2"/>
        <v>3.4880187715759119E-2</v>
      </c>
      <c r="P55" s="7">
        <f t="shared" si="2"/>
        <v>4.6092261904761976E-2</v>
      </c>
      <c r="Q55" s="7">
        <f t="shared" si="2"/>
        <v>3.1004310530009044E-2</v>
      </c>
      <c r="R55" s="7">
        <f t="shared" si="2"/>
        <v>3.695243570216783E-2</v>
      </c>
      <c r="S55" s="7">
        <f t="shared" si="2"/>
        <v>4.4393445154964878E-2</v>
      </c>
      <c r="T55" s="7">
        <f t="shared" si="3"/>
        <v>4.7615072659748112E-2</v>
      </c>
      <c r="U55" s="7">
        <f t="shared" si="3"/>
        <v>4.3007411268603288E-2</v>
      </c>
      <c r="V55" s="7">
        <f t="shared" si="3"/>
        <v>2.1638914786736616E-2</v>
      </c>
      <c r="W55" s="8">
        <f t="shared" si="3"/>
        <v>2.3172964216570564E-2</v>
      </c>
    </row>
    <row r="56" spans="1:23" x14ac:dyDescent="0.25">
      <c r="A56" s="2">
        <v>42310</v>
      </c>
      <c r="B56" s="6">
        <v>1549.0509999999999</v>
      </c>
      <c r="C56" s="7">
        <v>487.39</v>
      </c>
      <c r="D56" s="7">
        <v>356.28</v>
      </c>
      <c r="E56" s="7">
        <v>205.495</v>
      </c>
      <c r="F56" s="7">
        <v>1295.643</v>
      </c>
      <c r="G56" s="7">
        <v>3674.694</v>
      </c>
      <c r="H56" s="7">
        <v>116.863213</v>
      </c>
      <c r="I56" s="7">
        <v>1828.672</v>
      </c>
      <c r="J56" s="7">
        <v>81.599318999999994</v>
      </c>
      <c r="K56" s="8">
        <v>2162.0140000000001</v>
      </c>
      <c r="M56" s="2">
        <v>42310</v>
      </c>
      <c r="N56" s="6">
        <f t="shared" si="1"/>
        <v>-6.6604650201962351E-2</v>
      </c>
      <c r="O56" s="7">
        <f t="shared" si="2"/>
        <v>-2.7661626213094179E-2</v>
      </c>
      <c r="P56" s="7">
        <f t="shared" si="2"/>
        <v>-5.6921522398113773E-2</v>
      </c>
      <c r="Q56" s="7">
        <f t="shared" si="2"/>
        <v>1.9426263412735054E-2</v>
      </c>
      <c r="R56" s="7">
        <f t="shared" si="2"/>
        <v>-3.8706649902789651E-2</v>
      </c>
      <c r="S56" s="7">
        <f t="shared" si="2"/>
        <v>-2.7427589889117303E-2</v>
      </c>
      <c r="T56" s="7">
        <f t="shared" si="3"/>
        <v>9.835225050675302E-3</v>
      </c>
      <c r="U56" s="7">
        <f t="shared" si="3"/>
        <v>-1.8061194134322622E-2</v>
      </c>
      <c r="V56" s="7">
        <f t="shared" si="3"/>
        <v>-6.7351370910338049E-2</v>
      </c>
      <c r="W56" s="8">
        <f t="shared" si="3"/>
        <v>-1.6652066082828303E-2</v>
      </c>
    </row>
    <row r="57" spans="1:23" x14ac:dyDescent="0.25">
      <c r="A57" s="2">
        <v>42303</v>
      </c>
      <c r="B57" s="6">
        <v>1529.145</v>
      </c>
      <c r="C57" s="7">
        <v>468.73700000000002</v>
      </c>
      <c r="D57" s="7">
        <v>350.31099999999998</v>
      </c>
      <c r="E57" s="7">
        <v>203.642</v>
      </c>
      <c r="F57" s="7">
        <v>1314.827</v>
      </c>
      <c r="G57" s="7">
        <v>3722.4369999999999</v>
      </c>
      <c r="H57" s="7">
        <v>115.50663</v>
      </c>
      <c r="I57" s="7">
        <v>1824.7860000000001</v>
      </c>
      <c r="J57" s="7">
        <v>79.928107999999995</v>
      </c>
      <c r="K57" s="8">
        <v>2234.4920000000002</v>
      </c>
      <c r="M57" s="2">
        <v>42303</v>
      </c>
      <c r="N57" s="6">
        <f t="shared" si="1"/>
        <v>1.3017732131354416E-2</v>
      </c>
      <c r="O57" s="7">
        <f t="shared" si="2"/>
        <v>3.9794170291656009E-2</v>
      </c>
      <c r="P57" s="7">
        <f t="shared" si="2"/>
        <v>1.7039145216678878E-2</v>
      </c>
      <c r="Q57" s="7">
        <f t="shared" si="2"/>
        <v>9.0993017157561251E-3</v>
      </c>
      <c r="R57" s="7">
        <f t="shared" si="2"/>
        <v>-1.4590512668206516E-2</v>
      </c>
      <c r="S57" s="7">
        <f t="shared" si="2"/>
        <v>-1.2825737547740886E-2</v>
      </c>
      <c r="T57" s="7">
        <f t="shared" si="3"/>
        <v>1.1744633186856897E-2</v>
      </c>
      <c r="U57" s="7">
        <f t="shared" si="3"/>
        <v>2.1295647818428938E-3</v>
      </c>
      <c r="V57" s="7">
        <f t="shared" si="3"/>
        <v>2.0908927307524902E-2</v>
      </c>
      <c r="W57" s="8">
        <f t="shared" si="3"/>
        <v>-3.2436007826387413E-2</v>
      </c>
    </row>
    <row r="58" spans="1:23" x14ac:dyDescent="0.25">
      <c r="A58" s="2">
        <v>42296</v>
      </c>
      <c r="B58" s="6">
        <v>1594.7449999999999</v>
      </c>
      <c r="C58" s="7">
        <v>478.34100000000001</v>
      </c>
      <c r="D58" s="7">
        <v>351.85199999999998</v>
      </c>
      <c r="E58" s="7">
        <v>207.20599999999999</v>
      </c>
      <c r="F58" s="7">
        <v>1281.1379999999999</v>
      </c>
      <c r="G58" s="7">
        <v>3707.0050000000001</v>
      </c>
      <c r="H58" s="7">
        <v>114.92585800000001</v>
      </c>
      <c r="I58" s="7">
        <v>1805.3579999999999</v>
      </c>
      <c r="J58" s="7">
        <v>80.159958000000003</v>
      </c>
      <c r="K58" s="8">
        <v>2374.71</v>
      </c>
      <c r="M58" s="2">
        <v>42296</v>
      </c>
      <c r="N58" s="6">
        <f t="shared" si="1"/>
        <v>-4.113510310425799E-2</v>
      </c>
      <c r="O58" s="7">
        <f t="shared" si="2"/>
        <v>-2.0077726977198243E-2</v>
      </c>
      <c r="P58" s="7">
        <f t="shared" si="2"/>
        <v>-4.3796823664495211E-3</v>
      </c>
      <c r="Q58" s="7">
        <f t="shared" si="2"/>
        <v>-1.7200274123336162E-2</v>
      </c>
      <c r="R58" s="7">
        <f t="shared" si="2"/>
        <v>2.6296152327071776E-2</v>
      </c>
      <c r="S58" s="7">
        <f t="shared" si="2"/>
        <v>4.1629293729034053E-3</v>
      </c>
      <c r="T58" s="7">
        <f t="shared" si="3"/>
        <v>5.0534493290447834E-3</v>
      </c>
      <c r="U58" s="7">
        <f t="shared" si="3"/>
        <v>1.0761300528759454E-2</v>
      </c>
      <c r="V58" s="7">
        <f t="shared" si="3"/>
        <v>-2.89234183480995E-3</v>
      </c>
      <c r="W58" s="8">
        <f t="shared" si="3"/>
        <v>-5.9046367767011484E-2</v>
      </c>
    </row>
    <row r="59" spans="1:23" x14ac:dyDescent="0.25">
      <c r="A59" s="2">
        <v>42289</v>
      </c>
      <c r="B59" s="6">
        <v>1635.914</v>
      </c>
      <c r="C59" s="7">
        <v>474.91800000000001</v>
      </c>
      <c r="D59" s="7">
        <v>348.13499999999999</v>
      </c>
      <c r="E59" s="7">
        <v>198.93700000000001</v>
      </c>
      <c r="F59" s="7">
        <v>1259.614</v>
      </c>
      <c r="G59" s="7">
        <v>3693.9839999999999</v>
      </c>
      <c r="H59" s="7">
        <v>111.41216300000001</v>
      </c>
      <c r="I59" s="7">
        <v>1783.9870000000001</v>
      </c>
      <c r="J59" s="7">
        <v>79.676948999999993</v>
      </c>
      <c r="K59" s="8">
        <v>2361.4459999999999</v>
      </c>
      <c r="M59" s="2">
        <v>42289</v>
      </c>
      <c r="N59" s="6">
        <f t="shared" si="1"/>
        <v>-2.5165748321733353E-2</v>
      </c>
      <c r="O59" s="7">
        <f t="shared" si="2"/>
        <v>7.2075600419440871E-3</v>
      </c>
      <c r="P59" s="7">
        <f t="shared" si="2"/>
        <v>1.0676892584773104E-2</v>
      </c>
      <c r="Q59" s="7">
        <f t="shared" si="2"/>
        <v>4.1565922880107652E-2</v>
      </c>
      <c r="R59" s="7">
        <f t="shared" si="2"/>
        <v>1.7087774508698608E-2</v>
      </c>
      <c r="S59" s="7">
        <f t="shared" si="2"/>
        <v>3.5249205194175679E-3</v>
      </c>
      <c r="T59" s="7">
        <f t="shared" si="3"/>
        <v>3.1537804359834554E-2</v>
      </c>
      <c r="U59" s="7">
        <f t="shared" si="3"/>
        <v>1.1979347383136685E-2</v>
      </c>
      <c r="V59" s="7">
        <f t="shared" si="3"/>
        <v>6.0620920612812351E-3</v>
      </c>
      <c r="W59" s="8">
        <f t="shared" si="3"/>
        <v>5.6168974433462061E-3</v>
      </c>
    </row>
    <row r="60" spans="1:23" x14ac:dyDescent="0.25">
      <c r="A60" s="2">
        <v>42282</v>
      </c>
      <c r="B60" s="6">
        <v>1638.6279999999999</v>
      </c>
      <c r="C60" s="7">
        <v>485.12700000000001</v>
      </c>
      <c r="D60" s="7">
        <v>355.02499999999998</v>
      </c>
      <c r="E60" s="7">
        <v>201.45599999999999</v>
      </c>
      <c r="F60" s="7">
        <v>1225.924</v>
      </c>
      <c r="G60" s="7">
        <v>3636.1149999999998</v>
      </c>
      <c r="H60" s="7">
        <v>108.295326</v>
      </c>
      <c r="I60" s="7">
        <v>1778.644</v>
      </c>
      <c r="J60" s="7">
        <v>76.566376000000005</v>
      </c>
      <c r="K60" s="8">
        <v>2462.8200000000002</v>
      </c>
      <c r="M60" s="2">
        <v>42282</v>
      </c>
      <c r="N60" s="6">
        <f t="shared" si="1"/>
        <v>-1.6562636547159831E-3</v>
      </c>
      <c r="O60" s="7">
        <f t="shared" si="2"/>
        <v>-2.1043974052155422E-2</v>
      </c>
      <c r="P60" s="7">
        <f t="shared" si="2"/>
        <v>-1.9407084008168402E-2</v>
      </c>
      <c r="Q60" s="7">
        <f t="shared" si="2"/>
        <v>-1.2503971090461327E-2</v>
      </c>
      <c r="R60" s="7">
        <f t="shared" si="2"/>
        <v>2.7481312055233485E-2</v>
      </c>
      <c r="S60" s="7">
        <f t="shared" si="2"/>
        <v>1.5915063192445823E-2</v>
      </c>
      <c r="T60" s="7">
        <f t="shared" si="3"/>
        <v>2.878090047949072E-2</v>
      </c>
      <c r="U60" s="7">
        <f t="shared" si="3"/>
        <v>3.0039738137592879E-3</v>
      </c>
      <c r="V60" s="7">
        <f t="shared" si="3"/>
        <v>4.0625835549536624E-2</v>
      </c>
      <c r="W60" s="8">
        <f t="shared" si="3"/>
        <v>-4.1161757659918405E-2</v>
      </c>
    </row>
    <row r="61" spans="1:23" x14ac:dyDescent="0.25">
      <c r="A61" s="2">
        <v>42275</v>
      </c>
      <c r="B61" s="6">
        <v>1454.95</v>
      </c>
      <c r="C61" s="7">
        <v>462.79399999999998</v>
      </c>
      <c r="D61" s="7">
        <v>318.625</v>
      </c>
      <c r="E61" s="7">
        <v>195.94300000000001</v>
      </c>
      <c r="F61" s="7">
        <v>1199.2539999999999</v>
      </c>
      <c r="G61" s="7">
        <v>3505.4270000000001</v>
      </c>
      <c r="H61" s="7">
        <v>106.51429</v>
      </c>
      <c r="I61" s="7">
        <v>1731.5309999999999</v>
      </c>
      <c r="J61" s="7">
        <v>73.301238999999995</v>
      </c>
      <c r="K61" s="8">
        <v>2124.1170000000002</v>
      </c>
      <c r="M61" s="2">
        <v>42275</v>
      </c>
      <c r="N61" s="6">
        <f t="shared" si="1"/>
        <v>0.12624351352280139</v>
      </c>
      <c r="O61" s="7">
        <f t="shared" si="2"/>
        <v>4.8256891835244252E-2</v>
      </c>
      <c r="P61" s="7">
        <f t="shared" si="2"/>
        <v>0.11424087877599051</v>
      </c>
      <c r="Q61" s="7">
        <f t="shared" si="2"/>
        <v>2.8135733351025434E-2</v>
      </c>
      <c r="R61" s="7">
        <f t="shared" si="2"/>
        <v>2.2238825136293123E-2</v>
      </c>
      <c r="S61" s="7">
        <f t="shared" si="2"/>
        <v>3.7281620755474199E-2</v>
      </c>
      <c r="T61" s="7">
        <f t="shared" si="3"/>
        <v>1.6721099112616721E-2</v>
      </c>
      <c r="U61" s="7">
        <f t="shared" si="3"/>
        <v>2.7208868914273009E-2</v>
      </c>
      <c r="V61" s="7">
        <f t="shared" si="3"/>
        <v>4.4544090175610951E-2</v>
      </c>
      <c r="W61" s="8">
        <f t="shared" si="3"/>
        <v>0.15945590567751208</v>
      </c>
    </row>
    <row r="62" spans="1:23" x14ac:dyDescent="0.25">
      <c r="A62" s="2">
        <v>42268</v>
      </c>
      <c r="B62" s="6">
        <v>1404.28</v>
      </c>
      <c r="C62" s="7">
        <v>459.05700000000002</v>
      </c>
      <c r="D62" s="7">
        <v>302.17</v>
      </c>
      <c r="E62" s="7">
        <v>206.874</v>
      </c>
      <c r="F62" s="7">
        <v>1206.2719999999999</v>
      </c>
      <c r="G62" s="7">
        <v>3489.5129999999999</v>
      </c>
      <c r="H62" s="7">
        <v>106.001266</v>
      </c>
      <c r="I62" s="7">
        <v>1699.96</v>
      </c>
      <c r="J62" s="7">
        <v>70.741309999999999</v>
      </c>
      <c r="K62" s="8">
        <v>2100.4319999999998</v>
      </c>
      <c r="M62" s="2">
        <v>42268</v>
      </c>
      <c r="N62" s="6">
        <f t="shared" si="1"/>
        <v>3.6082547640071835E-2</v>
      </c>
      <c r="O62" s="7">
        <f t="shared" si="2"/>
        <v>8.1406012760941813E-3</v>
      </c>
      <c r="P62" s="7">
        <f t="shared" si="2"/>
        <v>5.4456100870370928E-2</v>
      </c>
      <c r="Q62" s="7">
        <f t="shared" si="2"/>
        <v>-5.2838926109612536E-2</v>
      </c>
      <c r="R62" s="7">
        <f t="shared" si="2"/>
        <v>-5.817924978777614E-3</v>
      </c>
      <c r="S62" s="7">
        <f t="shared" ref="S62:V108" si="4">(G61-G62)/G62</f>
        <v>4.5605217690835986E-3</v>
      </c>
      <c r="T62" s="7">
        <f t="shared" si="3"/>
        <v>4.839791253059199E-3</v>
      </c>
      <c r="U62" s="7">
        <f t="shared" si="3"/>
        <v>1.8571613449728176E-2</v>
      </c>
      <c r="V62" s="7">
        <f t="shared" si="3"/>
        <v>3.6187186807821299E-2</v>
      </c>
      <c r="W62" s="8">
        <f t="shared" si="3"/>
        <v>1.1276251742498878E-2</v>
      </c>
    </row>
    <row r="63" spans="1:23" x14ac:dyDescent="0.25">
      <c r="A63" s="2">
        <v>42261</v>
      </c>
      <c r="B63" s="6">
        <v>1431.425</v>
      </c>
      <c r="C63" s="7">
        <v>447.25200000000001</v>
      </c>
      <c r="D63" s="7">
        <v>302.30599999999998</v>
      </c>
      <c r="E63" s="7">
        <v>206.018</v>
      </c>
      <c r="F63" s="7">
        <v>1202.529</v>
      </c>
      <c r="G63" s="7">
        <v>3444.1819999999998</v>
      </c>
      <c r="H63" s="7">
        <v>110.666832</v>
      </c>
      <c r="I63" s="7">
        <v>1714.046</v>
      </c>
      <c r="J63" s="7">
        <v>70.209991000000002</v>
      </c>
      <c r="K63" s="8">
        <v>2178.5940000000001</v>
      </c>
      <c r="M63" s="2">
        <v>42261</v>
      </c>
      <c r="N63" s="6">
        <f t="shared" si="1"/>
        <v>-1.8963620168712985E-2</v>
      </c>
      <c r="O63" s="7">
        <f t="shared" si="2"/>
        <v>2.6394515843417149E-2</v>
      </c>
      <c r="P63" s="7">
        <f t="shared" si="2"/>
        <v>-4.4987529192264548E-4</v>
      </c>
      <c r="Q63" s="7">
        <f t="shared" si="2"/>
        <v>4.1549767496043772E-3</v>
      </c>
      <c r="R63" s="7">
        <f t="shared" si="2"/>
        <v>3.1126068477350137E-3</v>
      </c>
      <c r="S63" s="7">
        <f t="shared" si="4"/>
        <v>1.3161615733431083E-2</v>
      </c>
      <c r="T63" s="7">
        <f t="shared" si="3"/>
        <v>-4.2158665931631603E-2</v>
      </c>
      <c r="U63" s="7">
        <f t="shared" si="3"/>
        <v>-8.2179824812169643E-3</v>
      </c>
      <c r="V63" s="7">
        <f t="shared" si="3"/>
        <v>7.5675696924672204E-3</v>
      </c>
      <c r="W63" s="8">
        <f t="shared" si="3"/>
        <v>-3.5877267632243665E-2</v>
      </c>
    </row>
    <row r="64" spans="1:23" x14ac:dyDescent="0.25">
      <c r="A64" s="2">
        <v>42254</v>
      </c>
      <c r="B64" s="6">
        <v>1458.569</v>
      </c>
      <c r="C64" s="7">
        <v>459.69499999999999</v>
      </c>
      <c r="D64" s="7">
        <v>302.351</v>
      </c>
      <c r="E64" s="7">
        <v>212.86199999999999</v>
      </c>
      <c r="F64" s="7">
        <v>1211.8869999999999</v>
      </c>
      <c r="G64" s="7">
        <v>3302.4029999999998</v>
      </c>
      <c r="H64" s="7">
        <v>104.104073</v>
      </c>
      <c r="I64" s="7">
        <v>1666.932</v>
      </c>
      <c r="J64" s="7">
        <v>70.219657999999995</v>
      </c>
      <c r="K64" s="8">
        <v>2257.7040000000002</v>
      </c>
      <c r="M64" s="2">
        <v>42254</v>
      </c>
      <c r="N64" s="6">
        <f t="shared" si="1"/>
        <v>-1.8610021192003948E-2</v>
      </c>
      <c r="O64" s="7">
        <f t="shared" si="2"/>
        <v>-2.7067947225877992E-2</v>
      </c>
      <c r="P64" s="7">
        <f t="shared" si="2"/>
        <v>-1.488336403716737E-4</v>
      </c>
      <c r="Q64" s="7">
        <f t="shared" si="2"/>
        <v>-3.2152286457892879E-2</v>
      </c>
      <c r="R64" s="7">
        <f t="shared" si="2"/>
        <v>-7.7218420529306343E-3</v>
      </c>
      <c r="S64" s="7">
        <f t="shared" si="4"/>
        <v>4.2932070979828929E-2</v>
      </c>
      <c r="T64" s="7">
        <f t="shared" si="3"/>
        <v>6.3040367306282055E-2</v>
      </c>
      <c r="U64" s="7">
        <f t="shared" si="3"/>
        <v>2.8263900387058401E-2</v>
      </c>
      <c r="V64" s="7">
        <f t="shared" si="3"/>
        <v>-1.3766800174380242E-4</v>
      </c>
      <c r="W64" s="8">
        <f t="shared" si="3"/>
        <v>-3.5040022961380285E-2</v>
      </c>
    </row>
    <row r="65" spans="1:23" x14ac:dyDescent="0.25">
      <c r="A65" s="2">
        <v>42247</v>
      </c>
      <c r="B65" s="6">
        <v>1452.2349999999999</v>
      </c>
      <c r="C65" s="7">
        <v>449.85</v>
      </c>
      <c r="D65" s="7">
        <v>306.34100000000001</v>
      </c>
      <c r="E65" s="7">
        <v>212.006</v>
      </c>
      <c r="F65" s="7">
        <v>1219.8420000000001</v>
      </c>
      <c r="G65" s="7">
        <v>3264.3049999999998</v>
      </c>
      <c r="H65" s="7">
        <v>102.506935</v>
      </c>
      <c r="I65" s="7">
        <v>1648.961</v>
      </c>
      <c r="J65" s="7">
        <v>69.997467</v>
      </c>
      <c r="K65" s="8">
        <v>2117.4850000000001</v>
      </c>
      <c r="M65" s="2">
        <v>42247</v>
      </c>
      <c r="N65" s="6">
        <f t="shared" si="1"/>
        <v>4.3615530544299378E-3</v>
      </c>
      <c r="O65" s="7">
        <f t="shared" si="2"/>
        <v>2.1885072802045061E-2</v>
      </c>
      <c r="P65" s="7">
        <f t="shared" si="2"/>
        <v>-1.3024701231634059E-2</v>
      </c>
      <c r="Q65" s="7">
        <f t="shared" si="2"/>
        <v>4.0376215767478022E-3</v>
      </c>
      <c r="R65" s="7">
        <f t="shared" si="2"/>
        <v>-6.5213363697922792E-3</v>
      </c>
      <c r="S65" s="7">
        <f t="shared" si="4"/>
        <v>1.1671090783489888E-2</v>
      </c>
      <c r="T65" s="7">
        <f t="shared" si="3"/>
        <v>1.5580779973569603E-2</v>
      </c>
      <c r="U65" s="7">
        <f t="shared" si="3"/>
        <v>1.0898377827007432E-2</v>
      </c>
      <c r="V65" s="7">
        <f t="shared" si="3"/>
        <v>3.1742720061569535E-3</v>
      </c>
      <c r="W65" s="8">
        <f t="shared" si="3"/>
        <v>6.6219595416260352E-2</v>
      </c>
    </row>
    <row r="66" spans="1:23" x14ac:dyDescent="0.25">
      <c r="A66" s="2">
        <v>42240</v>
      </c>
      <c r="B66" s="6">
        <v>1533.6690000000001</v>
      </c>
      <c r="C66" s="7">
        <v>472.82100000000003</v>
      </c>
      <c r="D66" s="7">
        <v>326.83</v>
      </c>
      <c r="E66" s="7">
        <v>215.476</v>
      </c>
      <c r="F66" s="7">
        <v>1254.4670000000001</v>
      </c>
      <c r="G66" s="7">
        <v>3355.4490000000001</v>
      </c>
      <c r="H66" s="7">
        <v>106.369095</v>
      </c>
      <c r="I66" s="7">
        <v>1680.5319999999999</v>
      </c>
      <c r="J66" s="7">
        <v>72.518767999999994</v>
      </c>
      <c r="K66" s="8">
        <v>2262.4409999999998</v>
      </c>
      <c r="M66" s="2">
        <v>42240</v>
      </c>
      <c r="N66" s="6">
        <f t="shared" si="1"/>
        <v>-5.309750669799037E-2</v>
      </c>
      <c r="O66" s="7">
        <f t="shared" si="2"/>
        <v>-4.8582867512229795E-2</v>
      </c>
      <c r="P66" s="7">
        <f t="shared" si="2"/>
        <v>-6.2690083529663668E-2</v>
      </c>
      <c r="Q66" s="7">
        <f t="shared" si="2"/>
        <v>-1.6103881638790393E-2</v>
      </c>
      <c r="R66" s="7">
        <f t="shared" si="2"/>
        <v>-2.7601363766444231E-2</v>
      </c>
      <c r="S66" s="7">
        <f t="shared" si="4"/>
        <v>-2.7162981764884589E-2</v>
      </c>
      <c r="T66" s="7">
        <f t="shared" si="3"/>
        <v>-3.6309042584220567E-2</v>
      </c>
      <c r="U66" s="7">
        <f t="shared" si="3"/>
        <v>-1.8786312905675055E-2</v>
      </c>
      <c r="V66" s="7">
        <f t="shared" si="3"/>
        <v>-3.476756527358537E-2</v>
      </c>
      <c r="W66" s="8">
        <f t="shared" si="3"/>
        <v>-6.4070621068129371E-2</v>
      </c>
    </row>
    <row r="67" spans="1:23" x14ac:dyDescent="0.25">
      <c r="A67" s="2">
        <v>42233</v>
      </c>
      <c r="B67" s="6">
        <v>1525.5260000000001</v>
      </c>
      <c r="C67" s="7">
        <v>475.1</v>
      </c>
      <c r="D67" s="7">
        <v>323.83800000000002</v>
      </c>
      <c r="E67" s="7">
        <v>213.76499999999999</v>
      </c>
      <c r="F67" s="7">
        <v>1239.4939999999999</v>
      </c>
      <c r="G67" s="7">
        <v>3375.221</v>
      </c>
      <c r="H67" s="7">
        <v>105.468887</v>
      </c>
      <c r="I67" s="7">
        <v>1636.3330000000001</v>
      </c>
      <c r="J67" s="7">
        <v>69.67868</v>
      </c>
      <c r="K67" s="8">
        <v>2193.279</v>
      </c>
      <c r="M67" s="2">
        <v>42233</v>
      </c>
      <c r="N67" s="6">
        <f t="shared" si="1"/>
        <v>5.3378310169738367E-3</v>
      </c>
      <c r="O67" s="7">
        <f t="shared" si="2"/>
        <v>-4.7968848663439197E-3</v>
      </c>
      <c r="P67" s="7">
        <f t="shared" si="2"/>
        <v>9.2391874949819403E-3</v>
      </c>
      <c r="Q67" s="7">
        <f t="shared" si="2"/>
        <v>8.0041166701752525E-3</v>
      </c>
      <c r="R67" s="7">
        <f t="shared" si="2"/>
        <v>1.2079929390541774E-2</v>
      </c>
      <c r="S67" s="7">
        <f t="shared" si="4"/>
        <v>-5.8579867807174507E-3</v>
      </c>
      <c r="T67" s="7">
        <f t="shared" si="3"/>
        <v>8.5352943944502456E-3</v>
      </c>
      <c r="U67" s="7">
        <f t="shared" si="3"/>
        <v>2.7011005706051177E-2</v>
      </c>
      <c r="V67" s="7">
        <f t="shared" si="3"/>
        <v>4.0759784772042097E-2</v>
      </c>
      <c r="W67" s="8">
        <f t="shared" si="3"/>
        <v>3.1533607899405326E-2</v>
      </c>
    </row>
    <row r="68" spans="1:23" x14ac:dyDescent="0.25">
      <c r="A68" s="2">
        <v>42226</v>
      </c>
      <c r="B68" s="6">
        <v>1625.961</v>
      </c>
      <c r="C68" s="7">
        <v>508.64499999999998</v>
      </c>
      <c r="D68" s="7">
        <v>343.82799999999997</v>
      </c>
      <c r="E68" s="7">
        <v>227.167</v>
      </c>
      <c r="F68" s="7">
        <v>1312.4880000000001</v>
      </c>
      <c r="G68" s="7">
        <v>3540.375</v>
      </c>
      <c r="H68" s="7">
        <v>113.561035</v>
      </c>
      <c r="I68" s="7">
        <v>1724.731</v>
      </c>
      <c r="J68" s="7">
        <v>75.696960000000004</v>
      </c>
      <c r="K68" s="8">
        <v>2333.0239999999999</v>
      </c>
      <c r="M68" s="2">
        <v>42226</v>
      </c>
      <c r="N68" s="6">
        <f t="shared" si="1"/>
        <v>-6.1769624240679784E-2</v>
      </c>
      <c r="O68" s="7">
        <f t="shared" si="2"/>
        <v>-6.5949729182435607E-2</v>
      </c>
      <c r="P68" s="7">
        <f t="shared" si="2"/>
        <v>-5.8139534883720798E-2</v>
      </c>
      <c r="Q68" s="7">
        <f t="shared" si="2"/>
        <v>-5.8996245053198816E-2</v>
      </c>
      <c r="R68" s="7">
        <f t="shared" si="2"/>
        <v>-5.561498467033614E-2</v>
      </c>
      <c r="S68" s="7">
        <f t="shared" si="4"/>
        <v>-4.6648730713554354E-2</v>
      </c>
      <c r="T68" s="7">
        <f t="shared" si="3"/>
        <v>-7.1258138850178745E-2</v>
      </c>
      <c r="U68" s="7">
        <f t="shared" si="3"/>
        <v>-5.1253209920851375E-2</v>
      </c>
      <c r="V68" s="7">
        <f t="shared" si="3"/>
        <v>-7.950491010471232E-2</v>
      </c>
      <c r="W68" s="8">
        <f t="shared" si="3"/>
        <v>-5.9898655135995127E-2</v>
      </c>
    </row>
    <row r="69" spans="1:23" x14ac:dyDescent="0.25">
      <c r="A69" s="2">
        <v>42219</v>
      </c>
      <c r="B69" s="6">
        <v>1677.941</v>
      </c>
      <c r="C69" s="7">
        <v>529.59299999999996</v>
      </c>
      <c r="D69" s="7">
        <v>349.58499999999998</v>
      </c>
      <c r="E69" s="7">
        <v>229.875</v>
      </c>
      <c r="F69" s="7">
        <v>1338.77</v>
      </c>
      <c r="G69" s="7">
        <v>3620.2979999999998</v>
      </c>
      <c r="H69" s="7">
        <v>116.755302</v>
      </c>
      <c r="I69" s="7">
        <v>1739.8630000000001</v>
      </c>
      <c r="J69" s="7">
        <v>73.530959999999993</v>
      </c>
      <c r="K69" s="8">
        <v>2385.3119999999999</v>
      </c>
      <c r="M69" s="2">
        <v>42219</v>
      </c>
      <c r="N69" s="6">
        <f t="shared" si="1"/>
        <v>-3.097844322297388E-2</v>
      </c>
      <c r="O69" s="7">
        <f t="shared" si="2"/>
        <v>-3.9554903482485568E-2</v>
      </c>
      <c r="P69" s="7">
        <f t="shared" si="2"/>
        <v>-1.6468097887495189E-2</v>
      </c>
      <c r="Q69" s="7">
        <f t="shared" si="2"/>
        <v>-1.1780315388798254E-2</v>
      </c>
      <c r="R69" s="7">
        <f t="shared" si="2"/>
        <v>-1.9631452751406087E-2</v>
      </c>
      <c r="S69" s="7">
        <f t="shared" si="4"/>
        <v>-2.2076359459911803E-2</v>
      </c>
      <c r="T69" s="7">
        <f t="shared" si="3"/>
        <v>-2.7358646205206137E-2</v>
      </c>
      <c r="U69" s="7">
        <f t="shared" si="3"/>
        <v>-8.6972365065525626E-3</v>
      </c>
      <c r="V69" s="7">
        <f t="shared" si="3"/>
        <v>2.9456979753834454E-2</v>
      </c>
      <c r="W69" s="8">
        <f t="shared" si="3"/>
        <v>-2.1920822097905857E-2</v>
      </c>
    </row>
    <row r="70" spans="1:23" x14ac:dyDescent="0.25">
      <c r="A70" s="2">
        <v>42212</v>
      </c>
      <c r="B70" s="6">
        <v>1637.45</v>
      </c>
      <c r="C70" s="7">
        <v>522.38400000000001</v>
      </c>
      <c r="D70" s="7">
        <v>352.572</v>
      </c>
      <c r="E70" s="7">
        <v>229.875</v>
      </c>
      <c r="F70" s="7">
        <v>1288.913</v>
      </c>
      <c r="G70" s="7">
        <v>3616.4920000000002</v>
      </c>
      <c r="H70" s="7">
        <v>115.719582</v>
      </c>
      <c r="I70" s="7">
        <v>1704.152</v>
      </c>
      <c r="J70" s="7">
        <v>75.808762000000002</v>
      </c>
      <c r="K70" s="8">
        <v>2292.2040000000002</v>
      </c>
      <c r="M70" s="2">
        <v>42212</v>
      </c>
      <c r="N70" s="6">
        <f t="shared" si="1"/>
        <v>2.4728083300253435E-2</v>
      </c>
      <c r="O70" s="7">
        <f t="shared" si="2"/>
        <v>1.3800192961499484E-2</v>
      </c>
      <c r="P70" s="7">
        <f t="shared" si="2"/>
        <v>-8.472028408381899E-3</v>
      </c>
      <c r="Q70" s="7">
        <f t="shared" si="2"/>
        <v>0</v>
      </c>
      <c r="R70" s="7">
        <f t="shared" si="2"/>
        <v>3.8681431562875054E-2</v>
      </c>
      <c r="S70" s="7">
        <f t="shared" si="4"/>
        <v>1.0524010560508871E-3</v>
      </c>
      <c r="T70" s="7">
        <f t="shared" si="3"/>
        <v>8.9502570100883846E-3</v>
      </c>
      <c r="U70" s="7">
        <f t="shared" si="3"/>
        <v>2.095529037315921E-2</v>
      </c>
      <c r="V70" s="7">
        <f t="shared" si="3"/>
        <v>-3.0046685104816884E-2</v>
      </c>
      <c r="W70" s="8">
        <f t="shared" si="3"/>
        <v>4.061942130805099E-2</v>
      </c>
    </row>
    <row r="71" spans="1:23" x14ac:dyDescent="0.25">
      <c r="A71" s="2">
        <v>42205</v>
      </c>
      <c r="B71" s="6">
        <v>1562.252</v>
      </c>
      <c r="C71" s="7">
        <v>513.10199999999998</v>
      </c>
      <c r="D71" s="7">
        <v>351.904</v>
      </c>
      <c r="E71" s="7">
        <v>226.64400000000001</v>
      </c>
      <c r="F71" s="7">
        <v>1235.8230000000001</v>
      </c>
      <c r="G71" s="7">
        <v>3377.6759999999999</v>
      </c>
      <c r="H71" s="7">
        <v>120.40451</v>
      </c>
      <c r="I71" s="7">
        <v>1771.289</v>
      </c>
      <c r="J71" s="7">
        <v>76.507423000000003</v>
      </c>
      <c r="K71" s="8">
        <v>2212.924</v>
      </c>
      <c r="M71" s="2">
        <v>42205</v>
      </c>
      <c r="N71" s="6">
        <f t="shared" ref="N71:N108" si="5">(B70-B71)/B71</f>
        <v>4.8134359885601101E-2</v>
      </c>
      <c r="O71" s="7">
        <f t="shared" ref="O71:R108" si="6">(C70-C71)/C71</f>
        <v>1.8089970415239152E-2</v>
      </c>
      <c r="P71" s="7">
        <f t="shared" si="6"/>
        <v>1.8982449759025371E-3</v>
      </c>
      <c r="Q71" s="7">
        <f t="shared" si="6"/>
        <v>1.4255837348440702E-2</v>
      </c>
      <c r="R71" s="7">
        <f t="shared" si="6"/>
        <v>4.295922636170383E-2</v>
      </c>
      <c r="S71" s="7">
        <f t="shared" si="4"/>
        <v>7.0704235693417689E-2</v>
      </c>
      <c r="T71" s="7">
        <f t="shared" si="3"/>
        <v>-3.890990462068239E-2</v>
      </c>
      <c r="U71" s="7">
        <f t="shared" si="3"/>
        <v>-3.7902905737008441E-2</v>
      </c>
      <c r="V71" s="7">
        <f t="shared" si="3"/>
        <v>-9.1319374330514468E-3</v>
      </c>
      <c r="W71" s="8">
        <f t="shared" si="3"/>
        <v>3.582590274225423E-2</v>
      </c>
    </row>
    <row r="72" spans="1:23" x14ac:dyDescent="0.25">
      <c r="A72" s="2">
        <v>42198</v>
      </c>
      <c r="B72" s="6">
        <v>1614.3119999999999</v>
      </c>
      <c r="C72" s="7">
        <v>522.83500000000004</v>
      </c>
      <c r="D72" s="7">
        <v>371.74099999999999</v>
      </c>
      <c r="E72" s="7">
        <v>225.64599999999999</v>
      </c>
      <c r="F72" s="7">
        <v>1265.83</v>
      </c>
      <c r="G72" s="7">
        <v>3473.7730000000001</v>
      </c>
      <c r="H72" s="7">
        <v>124.38282</v>
      </c>
      <c r="I72" s="7">
        <v>1846.0450000000001</v>
      </c>
      <c r="J72" s="7">
        <v>79.062766999999994</v>
      </c>
      <c r="K72" s="8">
        <v>2390.3820000000001</v>
      </c>
      <c r="M72" s="2">
        <v>42198</v>
      </c>
      <c r="N72" s="6">
        <f t="shared" si="5"/>
        <v>-3.2249032405136026E-2</v>
      </c>
      <c r="O72" s="7">
        <f t="shared" si="6"/>
        <v>-1.8615815697112972E-2</v>
      </c>
      <c r="P72" s="7">
        <f t="shared" si="6"/>
        <v>-5.336242168606635E-2</v>
      </c>
      <c r="Q72" s="7">
        <f t="shared" si="6"/>
        <v>4.4228570415607588E-3</v>
      </c>
      <c r="R72" s="7">
        <f t="shared" si="6"/>
        <v>-2.370539487924906E-2</v>
      </c>
      <c r="S72" s="7">
        <f t="shared" si="4"/>
        <v>-2.7663580780897371E-2</v>
      </c>
      <c r="T72" s="7">
        <f t="shared" si="3"/>
        <v>-3.1984401061175435E-2</v>
      </c>
      <c r="U72" s="7">
        <f t="shared" si="3"/>
        <v>-4.0495220864063486E-2</v>
      </c>
      <c r="V72" s="7">
        <f t="shared" si="3"/>
        <v>-3.2320447373161011E-2</v>
      </c>
      <c r="W72" s="8">
        <f t="shared" si="3"/>
        <v>-7.4238343494889128E-2</v>
      </c>
    </row>
    <row r="73" spans="1:23" x14ac:dyDescent="0.25">
      <c r="A73" s="2">
        <v>42191</v>
      </c>
      <c r="B73" s="6">
        <v>1621.431</v>
      </c>
      <c r="C73" s="7">
        <v>509.76799999999997</v>
      </c>
      <c r="D73" s="7">
        <v>380.70100000000002</v>
      </c>
      <c r="E73" s="7">
        <v>224.03</v>
      </c>
      <c r="F73" s="7">
        <v>1264.9069999999999</v>
      </c>
      <c r="G73" s="7">
        <v>3450.4630000000002</v>
      </c>
      <c r="H73" s="7">
        <v>122.553375</v>
      </c>
      <c r="I73" s="7">
        <v>1833.665</v>
      </c>
      <c r="J73" s="7">
        <v>78.689514000000003</v>
      </c>
      <c r="K73" s="8">
        <v>2341.0619999999999</v>
      </c>
      <c r="M73" s="2">
        <v>42191</v>
      </c>
      <c r="N73" s="6">
        <f t="shared" si="5"/>
        <v>-4.3905661110464405E-3</v>
      </c>
      <c r="O73" s="7">
        <f t="shared" si="6"/>
        <v>2.5633229233690748E-2</v>
      </c>
      <c r="P73" s="7">
        <f t="shared" si="6"/>
        <v>-2.3535530508194187E-2</v>
      </c>
      <c r="Q73" s="7">
        <f t="shared" si="6"/>
        <v>7.2133196446903785E-3</v>
      </c>
      <c r="R73" s="7">
        <f t="shared" si="6"/>
        <v>7.2969791455024116E-4</v>
      </c>
      <c r="S73" s="7">
        <f t="shared" si="4"/>
        <v>6.7556151160003582E-3</v>
      </c>
      <c r="T73" s="7">
        <f t="shared" si="3"/>
        <v>1.4927740668096596E-2</v>
      </c>
      <c r="U73" s="7">
        <f t="shared" si="3"/>
        <v>6.7515058639392202E-3</v>
      </c>
      <c r="V73" s="7">
        <f t="shared" si="3"/>
        <v>4.7433638997947192E-3</v>
      </c>
      <c r="W73" s="8">
        <f t="shared" si="3"/>
        <v>2.1067361735827655E-2</v>
      </c>
    </row>
    <row r="74" spans="1:23" x14ac:dyDescent="0.25">
      <c r="A74" s="2">
        <v>42184</v>
      </c>
      <c r="B74" s="6">
        <v>1612.5319999999999</v>
      </c>
      <c r="C74" s="7">
        <v>516.25599999999997</v>
      </c>
      <c r="D74" s="7">
        <v>387.29899999999998</v>
      </c>
      <c r="E74" s="7">
        <v>219.65799999999999</v>
      </c>
      <c r="F74" s="7">
        <v>1244.133</v>
      </c>
      <c r="G74" s="7">
        <v>3312.5010000000002</v>
      </c>
      <c r="H74" s="7">
        <v>118.052368</v>
      </c>
      <c r="I74" s="7">
        <v>1797.002</v>
      </c>
      <c r="J74" s="7">
        <v>79.570007000000004</v>
      </c>
      <c r="K74" s="8">
        <v>2402.366</v>
      </c>
      <c r="M74" s="2">
        <v>42184</v>
      </c>
      <c r="N74" s="6">
        <f t="shared" si="5"/>
        <v>5.5186501725237791E-3</v>
      </c>
      <c r="O74" s="7">
        <f t="shared" si="6"/>
        <v>-1.2567408417529288E-2</v>
      </c>
      <c r="P74" s="7">
        <f t="shared" si="6"/>
        <v>-1.7035933477752219E-2</v>
      </c>
      <c r="Q74" s="7">
        <f t="shared" si="6"/>
        <v>1.9903668430013996E-2</v>
      </c>
      <c r="R74" s="7">
        <f t="shared" si="6"/>
        <v>1.6697571722637281E-2</v>
      </c>
      <c r="S74" s="7">
        <f t="shared" si="4"/>
        <v>4.1648893087126611E-2</v>
      </c>
      <c r="T74" s="7">
        <f t="shared" si="3"/>
        <v>3.8127206393691326E-2</v>
      </c>
      <c r="U74" s="7">
        <f t="shared" si="3"/>
        <v>2.0402314521631035E-2</v>
      </c>
      <c r="V74" s="7">
        <f t="shared" si="3"/>
        <v>-1.1065639343226415E-2</v>
      </c>
      <c r="W74" s="8">
        <f t="shared" si="3"/>
        <v>-2.551817666417194E-2</v>
      </c>
    </row>
    <row r="75" spans="1:23" x14ac:dyDescent="0.25">
      <c r="A75" s="2">
        <v>42177</v>
      </c>
      <c r="B75" s="6">
        <v>1653.4680000000001</v>
      </c>
      <c r="C75" s="7">
        <v>531.57600000000002</v>
      </c>
      <c r="D75" s="7">
        <v>390.10700000000003</v>
      </c>
      <c r="E75" s="7">
        <v>225.50299999999999</v>
      </c>
      <c r="F75" s="7">
        <v>1262.5989999999999</v>
      </c>
      <c r="G75" s="7">
        <v>3374.346</v>
      </c>
      <c r="H75" s="7">
        <v>121.90484600000001</v>
      </c>
      <c r="I75" s="7">
        <v>1808.4290000000001</v>
      </c>
      <c r="J75" s="7">
        <v>80.259094000000005</v>
      </c>
      <c r="K75" s="8">
        <v>2496.857</v>
      </c>
      <c r="M75" s="2">
        <v>42177</v>
      </c>
      <c r="N75" s="6">
        <f t="shared" si="5"/>
        <v>-2.4757660867945522E-2</v>
      </c>
      <c r="O75" s="7">
        <f t="shared" si="6"/>
        <v>-2.8819961774045572E-2</v>
      </c>
      <c r="P75" s="7">
        <f t="shared" si="6"/>
        <v>-7.198025157200587E-3</v>
      </c>
      <c r="Q75" s="7">
        <f t="shared" si="6"/>
        <v>-2.5919832552116821E-2</v>
      </c>
      <c r="R75" s="7">
        <f t="shared" si="6"/>
        <v>-1.4625387791373108E-2</v>
      </c>
      <c r="S75" s="7">
        <f t="shared" si="4"/>
        <v>-1.8327996002780924E-2</v>
      </c>
      <c r="T75" s="7">
        <f t="shared" si="3"/>
        <v>-3.1602336793075517E-2</v>
      </c>
      <c r="U75" s="7">
        <f t="shared" si="3"/>
        <v>-6.3187440590701293E-3</v>
      </c>
      <c r="V75" s="7">
        <f t="shared" si="3"/>
        <v>-8.5857809458950614E-3</v>
      </c>
      <c r="W75" s="8">
        <f t="shared" si="3"/>
        <v>-3.7843977448448182E-2</v>
      </c>
    </row>
    <row r="76" spans="1:23" x14ac:dyDescent="0.25">
      <c r="A76" s="2">
        <v>42170</v>
      </c>
      <c r="B76" s="6">
        <v>1640.5650000000001</v>
      </c>
      <c r="C76" s="7">
        <v>532.38699999999994</v>
      </c>
      <c r="D76" s="7">
        <v>384.58</v>
      </c>
      <c r="E76" s="7">
        <v>222.08099999999999</v>
      </c>
      <c r="F76" s="7">
        <v>1252.904</v>
      </c>
      <c r="G76" s="7">
        <v>3374.8220000000001</v>
      </c>
      <c r="H76" s="7">
        <v>118.100769</v>
      </c>
      <c r="I76" s="7">
        <v>1789.383</v>
      </c>
      <c r="J76" s="7">
        <v>81.551124999999999</v>
      </c>
      <c r="K76" s="8">
        <v>2518.52</v>
      </c>
      <c r="M76" s="2">
        <v>42170</v>
      </c>
      <c r="N76" s="6">
        <f t="shared" si="5"/>
        <v>7.8649733475967248E-3</v>
      </c>
      <c r="O76" s="7">
        <f t="shared" si="6"/>
        <v>-1.5233279550400777E-3</v>
      </c>
      <c r="P76" s="7">
        <f t="shared" si="6"/>
        <v>1.4371522180040678E-2</v>
      </c>
      <c r="Q76" s="7">
        <f t="shared" si="6"/>
        <v>1.5408792287498693E-2</v>
      </c>
      <c r="R76" s="7">
        <f t="shared" si="6"/>
        <v>7.7380230249084817E-3</v>
      </c>
      <c r="S76" s="7">
        <f t="shared" si="4"/>
        <v>-1.4104447582720297E-4</v>
      </c>
      <c r="T76" s="7">
        <f t="shared" si="3"/>
        <v>3.221043378642189E-2</v>
      </c>
      <c r="U76" s="7">
        <f t="shared" si="3"/>
        <v>1.0643892336073411E-2</v>
      </c>
      <c r="V76" s="7">
        <f t="shared" si="3"/>
        <v>-1.5843202653550083E-2</v>
      </c>
      <c r="W76" s="8">
        <f t="shared" si="3"/>
        <v>-8.6014802344233955E-3</v>
      </c>
    </row>
    <row r="77" spans="1:23" x14ac:dyDescent="0.25">
      <c r="A77" s="2">
        <v>42163</v>
      </c>
      <c r="B77" s="6">
        <v>1653.4680000000001</v>
      </c>
      <c r="C77" s="7">
        <v>547.61599999999999</v>
      </c>
      <c r="D77" s="7">
        <v>390.15199999999999</v>
      </c>
      <c r="E77" s="7">
        <v>222.69900000000001</v>
      </c>
      <c r="F77" s="7">
        <v>1267.6769999999999</v>
      </c>
      <c r="G77" s="7">
        <v>3251.6080000000002</v>
      </c>
      <c r="H77" s="7">
        <v>118.110443</v>
      </c>
      <c r="I77" s="7">
        <v>1806.048</v>
      </c>
      <c r="J77" s="7">
        <v>80.412223999999995</v>
      </c>
      <c r="K77" s="8">
        <v>2610.2449999999999</v>
      </c>
      <c r="M77" s="2">
        <v>42163</v>
      </c>
      <c r="N77" s="6">
        <f t="shared" si="5"/>
        <v>-7.8035982553034105E-3</v>
      </c>
      <c r="O77" s="7">
        <f t="shared" si="6"/>
        <v>-2.7809633027523012E-2</v>
      </c>
      <c r="P77" s="7">
        <f t="shared" si="6"/>
        <v>-1.4281613319936853E-2</v>
      </c>
      <c r="Q77" s="7">
        <f t="shared" si="6"/>
        <v>-2.775046138509932E-3</v>
      </c>
      <c r="R77" s="7">
        <f t="shared" si="6"/>
        <v>-1.1653599457906005E-2</v>
      </c>
      <c r="S77" s="7">
        <f t="shared" si="4"/>
        <v>3.7893251585061891E-2</v>
      </c>
      <c r="T77" s="7">
        <f t="shared" si="3"/>
        <v>-8.1906389937119755E-5</v>
      </c>
      <c r="U77" s="7">
        <f t="shared" si="3"/>
        <v>-9.2273295061925057E-3</v>
      </c>
      <c r="V77" s="7">
        <f t="shared" si="3"/>
        <v>1.4163281940815418E-2</v>
      </c>
      <c r="W77" s="8">
        <f t="shared" si="3"/>
        <v>-3.5140379542916433E-2</v>
      </c>
    </row>
    <row r="78" spans="1:23" x14ac:dyDescent="0.25">
      <c r="A78" s="2">
        <v>42156</v>
      </c>
      <c r="B78" s="6">
        <v>1693.07</v>
      </c>
      <c r="C78" s="7">
        <v>557.70799999999997</v>
      </c>
      <c r="D78" s="7">
        <v>395.279</v>
      </c>
      <c r="E78" s="7">
        <v>222.88399999999999</v>
      </c>
      <c r="F78" s="7">
        <v>1291.221</v>
      </c>
      <c r="G78" s="7">
        <v>3273.0160000000001</v>
      </c>
      <c r="H78" s="7">
        <v>120.510986</v>
      </c>
      <c r="I78" s="7">
        <v>1676.5350000000001</v>
      </c>
      <c r="J78" s="7">
        <v>80.661057</v>
      </c>
      <c r="K78" s="8">
        <v>2629.6039999999998</v>
      </c>
      <c r="M78" s="2">
        <v>42156</v>
      </c>
      <c r="N78" s="6">
        <f t="shared" si="5"/>
        <v>-2.3390645395642156E-2</v>
      </c>
      <c r="O78" s="7">
        <f t="shared" si="6"/>
        <v>-1.8095490830326955E-2</v>
      </c>
      <c r="P78" s="7">
        <f t="shared" si="6"/>
        <v>-1.2970585333397447E-2</v>
      </c>
      <c r="Q78" s="7">
        <f t="shared" si="6"/>
        <v>-8.3002817609148191E-4</v>
      </c>
      <c r="R78" s="7">
        <f t="shared" si="6"/>
        <v>-1.8233904188361322E-2</v>
      </c>
      <c r="S78" s="7">
        <f t="shared" si="4"/>
        <v>-6.5407562932780963E-3</v>
      </c>
      <c r="T78" s="7">
        <f t="shared" si="3"/>
        <v>-1.9919702590434362E-2</v>
      </c>
      <c r="U78" s="7">
        <f t="shared" si="3"/>
        <v>7.7250400379353795E-2</v>
      </c>
      <c r="V78" s="7">
        <f t="shared" si="3"/>
        <v>-3.0849211410656908E-3</v>
      </c>
      <c r="W78" s="8">
        <f t="shared" si="3"/>
        <v>-7.3619449924779267E-3</v>
      </c>
    </row>
    <row r="79" spans="1:23" x14ac:dyDescent="0.25">
      <c r="A79" s="2">
        <v>42149</v>
      </c>
      <c r="B79" s="6">
        <v>1729.1110000000001</v>
      </c>
      <c r="C79" s="7">
        <v>561.13300000000004</v>
      </c>
      <c r="D79" s="7">
        <v>401.87599999999998</v>
      </c>
      <c r="E79" s="7">
        <v>235.131</v>
      </c>
      <c r="F79" s="7">
        <v>1342.002</v>
      </c>
      <c r="G79" s="7">
        <v>3430.482</v>
      </c>
      <c r="H79" s="7">
        <v>116.69722</v>
      </c>
      <c r="I79" s="7">
        <v>1728.912</v>
      </c>
      <c r="J79" s="7">
        <v>81.541550000000001</v>
      </c>
      <c r="K79" s="8">
        <v>2632.8310000000001</v>
      </c>
      <c r="M79" s="2">
        <v>42149</v>
      </c>
      <c r="N79" s="6">
        <f t="shared" si="5"/>
        <v>-2.0843658966949008E-2</v>
      </c>
      <c r="O79" s="7">
        <f t="shared" si="6"/>
        <v>-6.1037222904375037E-3</v>
      </c>
      <c r="P79" s="7">
        <f t="shared" si="6"/>
        <v>-1.6415511252227007E-2</v>
      </c>
      <c r="Q79" s="7">
        <f t="shared" si="6"/>
        <v>-5.2085858521420031E-2</v>
      </c>
      <c r="R79" s="7">
        <f t="shared" si="6"/>
        <v>-3.7839734963137125E-2</v>
      </c>
      <c r="S79" s="7">
        <f t="shared" si="4"/>
        <v>-4.5902004441358356E-2</v>
      </c>
      <c r="T79" s="7">
        <f t="shared" si="3"/>
        <v>3.2680864205676889E-2</v>
      </c>
      <c r="U79" s="7">
        <f t="shared" si="3"/>
        <v>-3.0294774979871708E-2</v>
      </c>
      <c r="V79" s="7">
        <f t="shared" si="3"/>
        <v>-1.0798090053475821E-2</v>
      </c>
      <c r="W79" s="8">
        <f t="shared" si="3"/>
        <v>-1.2256768474696311E-3</v>
      </c>
    </row>
    <row r="80" spans="1:23" x14ac:dyDescent="0.25">
      <c r="A80" s="2">
        <v>42142</v>
      </c>
      <c r="B80" s="6">
        <v>1753.5840000000001</v>
      </c>
      <c r="C80" s="7">
        <v>559.24</v>
      </c>
      <c r="D80" s="7">
        <v>408.11700000000002</v>
      </c>
      <c r="E80" s="7">
        <v>233.65700000000001</v>
      </c>
      <c r="F80" s="7">
        <v>1352.1579999999999</v>
      </c>
      <c r="G80" s="7">
        <v>3445.23</v>
      </c>
      <c r="H80" s="7">
        <v>118.61378499999999</v>
      </c>
      <c r="I80" s="7">
        <v>1727.0070000000001</v>
      </c>
      <c r="J80" s="7">
        <v>82.804871000000006</v>
      </c>
      <c r="K80" s="8">
        <v>2675.6970000000001</v>
      </c>
      <c r="M80" s="2">
        <v>42142</v>
      </c>
      <c r="N80" s="6">
        <f t="shared" si="5"/>
        <v>-1.3955989561948533E-2</v>
      </c>
      <c r="O80" s="7">
        <f t="shared" si="6"/>
        <v>3.3849510049353214E-3</v>
      </c>
      <c r="P80" s="7">
        <f t="shared" si="6"/>
        <v>-1.5292183368984977E-2</v>
      </c>
      <c r="Q80" s="7">
        <f t="shared" si="6"/>
        <v>6.3083922159404143E-3</v>
      </c>
      <c r="R80" s="7">
        <f t="shared" si="6"/>
        <v>-7.5109565598102807E-3</v>
      </c>
      <c r="S80" s="7">
        <f t="shared" si="4"/>
        <v>-4.2807011433199085E-3</v>
      </c>
      <c r="T80" s="7">
        <f t="shared" si="3"/>
        <v>-1.6158029186911047E-2</v>
      </c>
      <c r="U80" s="7">
        <f t="shared" si="3"/>
        <v>1.1030644345969487E-3</v>
      </c>
      <c r="V80" s="7">
        <f t="shared" si="3"/>
        <v>-1.5256602476924392E-2</v>
      </c>
      <c r="W80" s="8">
        <f t="shared" si="3"/>
        <v>-1.6020498584107239E-2</v>
      </c>
    </row>
    <row r="81" spans="1:23" x14ac:dyDescent="0.25">
      <c r="A81" s="2">
        <v>42135</v>
      </c>
      <c r="B81" s="6">
        <v>1772.2719999999999</v>
      </c>
      <c r="C81" s="7">
        <v>546.98199999999997</v>
      </c>
      <c r="D81" s="7">
        <v>403.34699999999998</v>
      </c>
      <c r="E81" s="7">
        <v>215.93100000000001</v>
      </c>
      <c r="F81" s="7">
        <v>1309.6869999999999</v>
      </c>
      <c r="G81" s="7">
        <v>3417.6370000000002</v>
      </c>
      <c r="H81" s="7">
        <v>119.039688</v>
      </c>
      <c r="I81" s="7">
        <v>1700.819</v>
      </c>
      <c r="J81" s="7">
        <v>83.599236000000005</v>
      </c>
      <c r="K81" s="8">
        <v>2701.51</v>
      </c>
      <c r="M81" s="2">
        <v>42135</v>
      </c>
      <c r="N81" s="6">
        <f t="shared" si="5"/>
        <v>-1.0544656802116083E-2</v>
      </c>
      <c r="O81" s="7">
        <f t="shared" si="6"/>
        <v>2.2410243847146776E-2</v>
      </c>
      <c r="P81" s="7">
        <f t="shared" si="6"/>
        <v>1.1826045563745457E-2</v>
      </c>
      <c r="Q81" s="7">
        <f t="shared" si="6"/>
        <v>8.2091038340951494E-2</v>
      </c>
      <c r="R81" s="7">
        <f t="shared" si="6"/>
        <v>3.2428358836882408E-2</v>
      </c>
      <c r="S81" s="7">
        <f t="shared" si="4"/>
        <v>8.0737070671928722E-3</v>
      </c>
      <c r="T81" s="7">
        <f t="shared" si="3"/>
        <v>-3.5778235574677013E-3</v>
      </c>
      <c r="U81" s="7">
        <f t="shared" si="3"/>
        <v>1.5397288012422312E-2</v>
      </c>
      <c r="V81" s="7">
        <f t="shared" si="3"/>
        <v>-9.5020605212229343E-3</v>
      </c>
      <c r="W81" s="8">
        <f t="shared" si="3"/>
        <v>-9.5550266332532913E-3</v>
      </c>
    </row>
    <row r="82" spans="1:23" x14ac:dyDescent="0.25">
      <c r="A82" s="2">
        <v>42128</v>
      </c>
      <c r="B82" s="6">
        <v>1816.191</v>
      </c>
      <c r="C82" s="7">
        <v>568.43899999999996</v>
      </c>
      <c r="D82" s="7">
        <v>411.28199999999998</v>
      </c>
      <c r="E82" s="7">
        <v>214.827</v>
      </c>
      <c r="F82" s="7">
        <v>1347.203</v>
      </c>
      <c r="G82" s="7">
        <v>3463.3069999999998</v>
      </c>
      <c r="H82" s="7">
        <v>118.662178</v>
      </c>
      <c r="I82" s="7">
        <v>1705.58</v>
      </c>
      <c r="J82" s="7">
        <v>84.470161000000004</v>
      </c>
      <c r="K82" s="8">
        <v>2764.1959999999999</v>
      </c>
      <c r="M82" s="2">
        <v>42128</v>
      </c>
      <c r="N82" s="6">
        <f t="shared" si="5"/>
        <v>-2.4181928002065915E-2</v>
      </c>
      <c r="O82" s="7">
        <f t="shared" si="6"/>
        <v>-3.7747234091960603E-2</v>
      </c>
      <c r="P82" s="7">
        <f t="shared" si="6"/>
        <v>-1.9293331582709679E-2</v>
      </c>
      <c r="Q82" s="7">
        <f t="shared" si="6"/>
        <v>5.1390188384142282E-3</v>
      </c>
      <c r="R82" s="7">
        <f t="shared" si="6"/>
        <v>-2.7847325161835357E-2</v>
      </c>
      <c r="S82" s="7">
        <f t="shared" si="4"/>
        <v>-1.3186818263584378E-2</v>
      </c>
      <c r="T82" s="7">
        <f t="shared" si="3"/>
        <v>3.1813843834890753E-3</v>
      </c>
      <c r="U82" s="7">
        <f t="shared" si="3"/>
        <v>-2.7914257906401152E-3</v>
      </c>
      <c r="V82" s="7">
        <f t="shared" si="3"/>
        <v>-1.0310445602205016E-2</v>
      </c>
      <c r="W82" s="8">
        <f t="shared" si="3"/>
        <v>-2.2677841947531831E-2</v>
      </c>
    </row>
    <row r="83" spans="1:23" x14ac:dyDescent="0.25">
      <c r="A83" s="2">
        <v>42121</v>
      </c>
      <c r="B83" s="6">
        <v>1805.673</v>
      </c>
      <c r="C83" s="7">
        <v>573.04899999999998</v>
      </c>
      <c r="D83" s="7">
        <v>412.02699999999999</v>
      </c>
      <c r="E83" s="7">
        <v>211.78800000000001</v>
      </c>
      <c r="F83" s="7">
        <v>1377.2719999999999</v>
      </c>
      <c r="G83" s="7">
        <v>3463.3069999999998</v>
      </c>
      <c r="H83" s="7">
        <v>117.500626</v>
      </c>
      <c r="I83" s="7">
        <v>1728.4359999999999</v>
      </c>
      <c r="J83" s="7">
        <v>84.337272999999996</v>
      </c>
      <c r="K83" s="8">
        <v>2762.8130000000001</v>
      </c>
      <c r="M83" s="2">
        <v>42121</v>
      </c>
      <c r="N83" s="6">
        <f t="shared" si="5"/>
        <v>5.8249749539368584E-3</v>
      </c>
      <c r="O83" s="7">
        <f t="shared" si="6"/>
        <v>-8.0446872780512903E-3</v>
      </c>
      <c r="P83" s="7">
        <f t="shared" si="6"/>
        <v>-1.8081339329704233E-3</v>
      </c>
      <c r="Q83" s="7">
        <f t="shared" si="6"/>
        <v>1.4349254915292591E-2</v>
      </c>
      <c r="R83" s="7">
        <f t="shared" si="6"/>
        <v>-2.1832288756324068E-2</v>
      </c>
      <c r="S83" s="7">
        <f t="shared" si="4"/>
        <v>0</v>
      </c>
      <c r="T83" s="7">
        <f t="shared" si="3"/>
        <v>9.8854962696113668E-3</v>
      </c>
      <c r="U83" s="7">
        <f t="shared" si="3"/>
        <v>-1.3223515363021828E-2</v>
      </c>
      <c r="V83" s="7">
        <f t="shared" si="3"/>
        <v>1.5756734273351279E-3</v>
      </c>
      <c r="W83" s="8">
        <f t="shared" si="3"/>
        <v>5.0057676722956306E-4</v>
      </c>
    </row>
    <row r="84" spans="1:23" x14ac:dyDescent="0.25">
      <c r="A84" s="2">
        <v>42114</v>
      </c>
      <c r="B84" s="6">
        <v>1810.932</v>
      </c>
      <c r="C84" s="7">
        <v>558.33100000000002</v>
      </c>
      <c r="D84" s="7">
        <v>420.64400000000001</v>
      </c>
      <c r="E84" s="7">
        <v>213.86</v>
      </c>
      <c r="F84" s="7">
        <v>1398.23</v>
      </c>
      <c r="G84" s="7">
        <v>3564.6379999999999</v>
      </c>
      <c r="H84" s="7">
        <v>117.66330000000001</v>
      </c>
      <c r="I84" s="7">
        <v>1781.289</v>
      </c>
      <c r="J84" s="7">
        <v>82.552764999999994</v>
      </c>
      <c r="K84" s="8">
        <v>2768.8049999999998</v>
      </c>
      <c r="M84" s="2">
        <v>42114</v>
      </c>
      <c r="N84" s="6">
        <f t="shared" si="5"/>
        <v>-2.904029527337313E-3</v>
      </c>
      <c r="O84" s="7">
        <f t="shared" si="6"/>
        <v>2.6360707179074707E-2</v>
      </c>
      <c r="P84" s="7">
        <f t="shared" si="6"/>
        <v>-2.0485255940890679E-2</v>
      </c>
      <c r="Q84" s="7">
        <f t="shared" si="6"/>
        <v>-9.6885813148789041E-3</v>
      </c>
      <c r="R84" s="7">
        <f t="shared" si="6"/>
        <v>-1.4988950315756408E-2</v>
      </c>
      <c r="S84" s="7">
        <f t="shared" si="4"/>
        <v>-2.8426729446300054E-2</v>
      </c>
      <c r="T84" s="7">
        <f t="shared" si="3"/>
        <v>-1.3825381406097717E-3</v>
      </c>
      <c r="U84" s="7">
        <f t="shared" si="3"/>
        <v>-2.9671210005787981E-2</v>
      </c>
      <c r="V84" s="7">
        <f t="shared" si="3"/>
        <v>2.161657456294774E-2</v>
      </c>
      <c r="W84" s="8">
        <f t="shared" ref="W84:W108" si="7">(K83-K84)/K84</f>
        <v>-2.1641105097685589E-3</v>
      </c>
    </row>
    <row r="85" spans="1:23" x14ac:dyDescent="0.25">
      <c r="A85" s="2">
        <v>42107</v>
      </c>
      <c r="B85" s="6">
        <v>1831.0930000000001</v>
      </c>
      <c r="C85" s="7">
        <v>531.99699999999996</v>
      </c>
      <c r="D85" s="7">
        <v>421.47899999999998</v>
      </c>
      <c r="E85" s="7">
        <v>208.47300000000001</v>
      </c>
      <c r="F85" s="7">
        <v>1435.5889999999999</v>
      </c>
      <c r="G85" s="7">
        <v>3543.23</v>
      </c>
      <c r="H85" s="7">
        <v>117.653786</v>
      </c>
      <c r="I85" s="7">
        <v>1787.002</v>
      </c>
      <c r="J85" s="7">
        <v>82.514792999999997</v>
      </c>
      <c r="K85" s="8">
        <v>2582.1289999999999</v>
      </c>
      <c r="M85" s="2">
        <v>42107</v>
      </c>
      <c r="N85" s="6">
        <f t="shared" si="5"/>
        <v>-1.1010363755418244E-2</v>
      </c>
      <c r="O85" s="7">
        <f t="shared" si="6"/>
        <v>4.9500279136912545E-2</v>
      </c>
      <c r="P85" s="7">
        <f t="shared" si="6"/>
        <v>-1.9811188695047191E-3</v>
      </c>
      <c r="Q85" s="7">
        <f t="shared" si="6"/>
        <v>2.5840276678514726E-2</v>
      </c>
      <c r="R85" s="7">
        <f t="shared" si="6"/>
        <v>-2.6023464933208548E-2</v>
      </c>
      <c r="S85" s="7">
        <f t="shared" si="4"/>
        <v>6.0419447791986132E-3</v>
      </c>
      <c r="T85" s="7">
        <f t="shared" si="4"/>
        <v>8.086437609419568E-5</v>
      </c>
      <c r="U85" s="7">
        <f t="shared" si="4"/>
        <v>-3.1969745976781032E-3</v>
      </c>
      <c r="V85" s="7">
        <f t="shared" si="4"/>
        <v>4.601841514647724E-4</v>
      </c>
      <c r="W85" s="8">
        <f t="shared" si="7"/>
        <v>7.2295381059582983E-2</v>
      </c>
    </row>
    <row r="86" spans="1:23" x14ac:dyDescent="0.25">
      <c r="A86" s="2">
        <v>42100</v>
      </c>
      <c r="B86" s="6">
        <v>1776.309</v>
      </c>
      <c r="C86" s="7">
        <v>542.726</v>
      </c>
      <c r="D86" s="7">
        <v>415.23599999999999</v>
      </c>
      <c r="E86" s="7">
        <v>211.143</v>
      </c>
      <c r="F86" s="7">
        <v>1496.183</v>
      </c>
      <c r="G86" s="7">
        <v>3535.6179999999999</v>
      </c>
      <c r="H86" s="7">
        <v>118.96622499999999</v>
      </c>
      <c r="I86" s="7">
        <v>1846.0450000000001</v>
      </c>
      <c r="J86" s="7">
        <v>81.214371</v>
      </c>
      <c r="K86" s="8">
        <v>2615.3159999999998</v>
      </c>
      <c r="M86" s="2">
        <v>42100</v>
      </c>
      <c r="N86" s="6">
        <f t="shared" si="5"/>
        <v>3.0841480845956479E-2</v>
      </c>
      <c r="O86" s="7">
        <f t="shared" si="6"/>
        <v>-1.9768723075732582E-2</v>
      </c>
      <c r="P86" s="7">
        <f t="shared" si="6"/>
        <v>1.5034823570210664E-2</v>
      </c>
      <c r="Q86" s="7">
        <f t="shared" si="6"/>
        <v>-1.2645458291300149E-2</v>
      </c>
      <c r="R86" s="7">
        <f t="shared" si="6"/>
        <v>-4.0499056599359873E-2</v>
      </c>
      <c r="S86" s="7">
        <f t="shared" si="4"/>
        <v>2.1529475186516417E-3</v>
      </c>
      <c r="T86" s="7">
        <f t="shared" si="4"/>
        <v>-1.103203030944285E-2</v>
      </c>
      <c r="U86" s="7">
        <f t="shared" si="4"/>
        <v>-3.1983510694484761E-2</v>
      </c>
      <c r="V86" s="7">
        <f t="shared" si="4"/>
        <v>1.601221537503501E-2</v>
      </c>
      <c r="W86" s="8">
        <f t="shared" si="7"/>
        <v>-1.2689479971062732E-2</v>
      </c>
    </row>
    <row r="87" spans="1:23" x14ac:dyDescent="0.25">
      <c r="A87" s="2">
        <v>42093</v>
      </c>
      <c r="B87" s="6">
        <v>1774.556</v>
      </c>
      <c r="C87" s="7">
        <v>516.303</v>
      </c>
      <c r="D87" s="7">
        <v>389.38600000000002</v>
      </c>
      <c r="E87" s="7">
        <v>204.60499999999999</v>
      </c>
      <c r="F87" s="7">
        <v>1430.1220000000001</v>
      </c>
      <c r="G87" s="7">
        <v>3403.366</v>
      </c>
      <c r="H87" s="7">
        <v>119.55587800000001</v>
      </c>
      <c r="I87" s="7">
        <v>1800.335</v>
      </c>
      <c r="J87" s="7">
        <v>80.018371999999999</v>
      </c>
      <c r="K87" s="8">
        <v>2536.0360000000001</v>
      </c>
      <c r="M87" s="2">
        <v>42093</v>
      </c>
      <c r="N87" s="6">
        <f t="shared" si="5"/>
        <v>9.8785273612099532E-4</v>
      </c>
      <c r="O87" s="7">
        <f t="shared" si="6"/>
        <v>5.1177312547089598E-2</v>
      </c>
      <c r="P87" s="7">
        <f t="shared" si="6"/>
        <v>6.6386567570482669E-2</v>
      </c>
      <c r="Q87" s="7">
        <f t="shared" si="6"/>
        <v>3.1954253317367669E-2</v>
      </c>
      <c r="R87" s="7">
        <f t="shared" si="6"/>
        <v>4.6192562592561978E-2</v>
      </c>
      <c r="S87" s="7">
        <f t="shared" si="4"/>
        <v>3.8859176474114146E-2</v>
      </c>
      <c r="T87" s="7">
        <f t="shared" si="4"/>
        <v>-4.9320285197521829E-3</v>
      </c>
      <c r="U87" s="7">
        <f t="shared" si="4"/>
        <v>2.5389719135605338E-2</v>
      </c>
      <c r="V87" s="7">
        <f t="shared" si="4"/>
        <v>1.4946555023638827E-2</v>
      </c>
      <c r="W87" s="8">
        <f t="shared" si="7"/>
        <v>3.1261385879380162E-2</v>
      </c>
    </row>
    <row r="88" spans="1:23" x14ac:dyDescent="0.25">
      <c r="A88" s="2">
        <v>42086</v>
      </c>
      <c r="B88" s="6">
        <v>1783.3209999999999</v>
      </c>
      <c r="C88" s="7">
        <v>512.93399999999997</v>
      </c>
      <c r="D88" s="7">
        <v>390.04500000000002</v>
      </c>
      <c r="E88" s="7">
        <v>206.90700000000001</v>
      </c>
      <c r="F88" s="7">
        <v>1430.1220000000001</v>
      </c>
      <c r="G88" s="7">
        <v>3379.5790000000002</v>
      </c>
      <c r="H88" s="7">
        <v>116.550583</v>
      </c>
      <c r="I88" s="7">
        <v>1804.62</v>
      </c>
      <c r="J88" s="7">
        <v>79.334946000000002</v>
      </c>
      <c r="K88" s="8">
        <v>2589.9639999999999</v>
      </c>
      <c r="M88" s="2">
        <v>42086</v>
      </c>
      <c r="N88" s="6">
        <f t="shared" si="5"/>
        <v>-4.9149872625286603E-3</v>
      </c>
      <c r="O88" s="7">
        <f t="shared" si="6"/>
        <v>6.5680964802489767E-3</v>
      </c>
      <c r="P88" s="7">
        <f t="shared" si="6"/>
        <v>-1.6895486418233583E-3</v>
      </c>
      <c r="Q88" s="7">
        <f t="shared" si="6"/>
        <v>-1.11257714818736E-2</v>
      </c>
      <c r="R88" s="7">
        <f t="shared" si="6"/>
        <v>0</v>
      </c>
      <c r="S88" s="7">
        <f t="shared" si="4"/>
        <v>7.0384506472551183E-3</v>
      </c>
      <c r="T88" s="7">
        <f t="shared" si="4"/>
        <v>2.5785327903507817E-2</v>
      </c>
      <c r="U88" s="7">
        <f t="shared" si="4"/>
        <v>-2.3744611053849868E-3</v>
      </c>
      <c r="V88" s="7">
        <f t="shared" si="4"/>
        <v>8.6144383333921614E-3</v>
      </c>
      <c r="W88" s="8">
        <f t="shared" si="7"/>
        <v>-2.0821911038145659E-2</v>
      </c>
    </row>
    <row r="89" spans="1:23" x14ac:dyDescent="0.25">
      <c r="A89" s="2">
        <v>42079</v>
      </c>
      <c r="B89" s="6">
        <v>1809.1790000000001</v>
      </c>
      <c r="C89" s="7">
        <v>518.43100000000004</v>
      </c>
      <c r="D89" s="7">
        <v>396.55200000000002</v>
      </c>
      <c r="E89" s="7">
        <v>210.17599999999999</v>
      </c>
      <c r="F89" s="7">
        <v>1489.8050000000001</v>
      </c>
      <c r="G89" s="7">
        <v>3479.482</v>
      </c>
      <c r="H89" s="7">
        <v>116.835892</v>
      </c>
      <c r="I89" s="7">
        <v>1832.2370000000001</v>
      </c>
      <c r="J89" s="7">
        <v>80.246184999999997</v>
      </c>
      <c r="K89" s="8">
        <v>2686.76</v>
      </c>
      <c r="M89" s="2">
        <v>42079</v>
      </c>
      <c r="N89" s="6">
        <f t="shared" si="5"/>
        <v>-1.4292670874468571E-2</v>
      </c>
      <c r="O89" s="7">
        <f t="shared" si="6"/>
        <v>-1.0603146802564026E-2</v>
      </c>
      <c r="P89" s="7">
        <f t="shared" si="6"/>
        <v>-1.6408945106820807E-2</v>
      </c>
      <c r="Q89" s="7">
        <f t="shared" si="6"/>
        <v>-1.5553631242387225E-2</v>
      </c>
      <c r="R89" s="7">
        <f t="shared" si="6"/>
        <v>-4.0060947573675745E-2</v>
      </c>
      <c r="S89" s="7">
        <f t="shared" si="4"/>
        <v>-2.871203242321696E-2</v>
      </c>
      <c r="T89" s="7">
        <f t="shared" si="4"/>
        <v>-2.4419636390502161E-3</v>
      </c>
      <c r="U89" s="7">
        <f t="shared" si="4"/>
        <v>-1.5072831735195932E-2</v>
      </c>
      <c r="V89" s="7">
        <f t="shared" si="4"/>
        <v>-1.1355542945748696E-2</v>
      </c>
      <c r="W89" s="8">
        <f t="shared" si="7"/>
        <v>-3.6027036281618109E-2</v>
      </c>
    </row>
    <row r="90" spans="1:23" x14ac:dyDescent="0.25">
      <c r="A90" s="2">
        <v>42072</v>
      </c>
      <c r="B90" s="6">
        <v>1684.2719999999999</v>
      </c>
      <c r="C90" s="7">
        <v>497.68299999999999</v>
      </c>
      <c r="D90" s="7">
        <v>367.75599999999997</v>
      </c>
      <c r="E90" s="7">
        <v>201.613</v>
      </c>
      <c r="F90" s="7">
        <v>1421.4649999999999</v>
      </c>
      <c r="G90" s="7">
        <v>3375.2289999999998</v>
      </c>
      <c r="H90" s="7">
        <v>114.800652</v>
      </c>
      <c r="I90" s="7">
        <v>1775.0989999999999</v>
      </c>
      <c r="J90" s="7">
        <v>79.610213999999999</v>
      </c>
      <c r="K90" s="8">
        <v>2589.9639999999999</v>
      </c>
      <c r="M90" s="2">
        <v>42072</v>
      </c>
      <c r="N90" s="6">
        <f t="shared" si="5"/>
        <v>7.4160824379910228E-2</v>
      </c>
      <c r="O90" s="7">
        <f t="shared" si="6"/>
        <v>4.1689187695782351E-2</v>
      </c>
      <c r="P90" s="7">
        <f t="shared" si="6"/>
        <v>7.8301917575784086E-2</v>
      </c>
      <c r="Q90" s="7">
        <f t="shared" si="6"/>
        <v>4.2472459613219327E-2</v>
      </c>
      <c r="R90" s="7">
        <f t="shared" si="6"/>
        <v>4.8077159831582311E-2</v>
      </c>
      <c r="S90" s="7">
        <f t="shared" si="4"/>
        <v>3.08876819913553E-2</v>
      </c>
      <c r="T90" s="7">
        <f t="shared" si="4"/>
        <v>1.7728470740741104E-2</v>
      </c>
      <c r="U90" s="7">
        <f t="shared" si="4"/>
        <v>3.2188627225861854E-2</v>
      </c>
      <c r="V90" s="7">
        <f t="shared" si="4"/>
        <v>7.9885603623675461E-3</v>
      </c>
      <c r="W90" s="8">
        <f t="shared" si="7"/>
        <v>3.7373492450088218E-2</v>
      </c>
    </row>
    <row r="91" spans="1:23" x14ac:dyDescent="0.25">
      <c r="A91" s="2">
        <v>42065</v>
      </c>
      <c r="B91" s="6">
        <v>1779.377</v>
      </c>
      <c r="C91" s="7">
        <v>503.62400000000002</v>
      </c>
      <c r="D91" s="7">
        <v>393.03500000000003</v>
      </c>
      <c r="E91" s="7">
        <v>202.488</v>
      </c>
      <c r="F91" s="7">
        <v>1421.4649999999999</v>
      </c>
      <c r="G91" s="7">
        <v>3543.3420000000001</v>
      </c>
      <c r="H91" s="7">
        <v>118.69043000000001</v>
      </c>
      <c r="I91" s="7">
        <v>1836.5219999999999</v>
      </c>
      <c r="J91" s="7">
        <v>81.280815000000004</v>
      </c>
      <c r="K91" s="8">
        <v>2689.5250000000001</v>
      </c>
      <c r="M91" s="2">
        <v>42065</v>
      </c>
      <c r="N91" s="6">
        <f t="shared" si="5"/>
        <v>-5.3448482249686277E-2</v>
      </c>
      <c r="O91" s="7">
        <f t="shared" si="6"/>
        <v>-1.1796498975426173E-2</v>
      </c>
      <c r="P91" s="7">
        <f t="shared" si="6"/>
        <v>-6.4317427201139976E-2</v>
      </c>
      <c r="Q91" s="7">
        <f t="shared" si="6"/>
        <v>-4.3212437280233888E-3</v>
      </c>
      <c r="R91" s="7">
        <f t="shared" si="6"/>
        <v>0</v>
      </c>
      <c r="S91" s="7">
        <f t="shared" si="4"/>
        <v>-4.7444756955439323E-2</v>
      </c>
      <c r="T91" s="7">
        <f t="shared" si="4"/>
        <v>-3.2772465311651552E-2</v>
      </c>
      <c r="U91" s="7">
        <f t="shared" si="4"/>
        <v>-3.3445284075006999E-2</v>
      </c>
      <c r="V91" s="7">
        <f t="shared" si="4"/>
        <v>-2.0553447944634963E-2</v>
      </c>
      <c r="W91" s="8">
        <f t="shared" si="7"/>
        <v>-3.7018060809994383E-2</v>
      </c>
    </row>
    <row r="92" spans="1:23" x14ac:dyDescent="0.25">
      <c r="A92" s="2">
        <v>42058</v>
      </c>
      <c r="B92" s="6">
        <v>1856.5119999999999</v>
      </c>
      <c r="C92" s="7">
        <v>500.16699999999997</v>
      </c>
      <c r="D92" s="7">
        <v>393.95800000000003</v>
      </c>
      <c r="E92" s="7">
        <v>206.631</v>
      </c>
      <c r="F92" s="7">
        <v>1404.6079999999999</v>
      </c>
      <c r="G92" s="7">
        <v>3503.0509999999999</v>
      </c>
      <c r="H92" s="7">
        <v>120.459373</v>
      </c>
      <c r="I92" s="7">
        <v>1843.1880000000001</v>
      </c>
      <c r="J92" s="7">
        <v>84.043021999999993</v>
      </c>
      <c r="K92" s="8">
        <v>2867.9169999999999</v>
      </c>
      <c r="M92" s="2">
        <v>42058</v>
      </c>
      <c r="N92" s="6">
        <f t="shared" si="5"/>
        <v>-4.154834442222835E-2</v>
      </c>
      <c r="O92" s="7">
        <f t="shared" si="6"/>
        <v>6.9116914950407577E-3</v>
      </c>
      <c r="P92" s="7">
        <f t="shared" si="6"/>
        <v>-2.3428893435340869E-3</v>
      </c>
      <c r="Q92" s="7">
        <f t="shared" si="6"/>
        <v>-2.0050234475949884E-2</v>
      </c>
      <c r="R92" s="7">
        <f t="shared" si="6"/>
        <v>1.2001213149861009E-2</v>
      </c>
      <c r="S92" s="7">
        <f t="shared" si="4"/>
        <v>1.1501688099887832E-2</v>
      </c>
      <c r="T92" s="7">
        <f t="shared" si="4"/>
        <v>-1.4684975987713244E-2</v>
      </c>
      <c r="U92" s="7">
        <f t="shared" si="4"/>
        <v>-3.6165600036459477E-3</v>
      </c>
      <c r="V92" s="7">
        <f t="shared" si="4"/>
        <v>-3.2866583498151573E-2</v>
      </c>
      <c r="W92" s="8">
        <f t="shared" si="7"/>
        <v>-6.2202636966132506E-2</v>
      </c>
    </row>
    <row r="93" spans="1:23" x14ac:dyDescent="0.25">
      <c r="A93" s="2">
        <v>42051</v>
      </c>
      <c r="B93" s="6">
        <v>1864.4010000000001</v>
      </c>
      <c r="C93" s="7">
        <v>524.33900000000006</v>
      </c>
      <c r="D93" s="7">
        <v>392.77100000000002</v>
      </c>
      <c r="E93" s="7">
        <v>213.99799999999999</v>
      </c>
      <c r="F93" s="7">
        <v>1394.1289999999999</v>
      </c>
      <c r="G93" s="7">
        <v>3386.3440000000001</v>
      </c>
      <c r="H93" s="7">
        <v>117.520645</v>
      </c>
      <c r="I93" s="7">
        <v>1776.0619999999999</v>
      </c>
      <c r="J93" s="7">
        <v>85.352928000000006</v>
      </c>
      <c r="K93" s="8">
        <v>2908.7979999999998</v>
      </c>
      <c r="M93" s="2">
        <v>42051</v>
      </c>
      <c r="N93" s="6">
        <f t="shared" si="5"/>
        <v>-4.231385844568912E-3</v>
      </c>
      <c r="O93" s="7">
        <f t="shared" si="6"/>
        <v>-4.6099946790149275E-2</v>
      </c>
      <c r="P93" s="7">
        <f t="shared" si="6"/>
        <v>3.022117213338082E-3</v>
      </c>
      <c r="Q93" s="7">
        <f t="shared" si="6"/>
        <v>-3.4425555379022192E-2</v>
      </c>
      <c r="R93" s="7">
        <f t="shared" si="6"/>
        <v>7.5165210679930209E-3</v>
      </c>
      <c r="S93" s="7">
        <f t="shared" si="4"/>
        <v>3.4464011925545629E-2</v>
      </c>
      <c r="T93" s="7">
        <f t="shared" si="4"/>
        <v>2.5006057446332067E-2</v>
      </c>
      <c r="U93" s="7">
        <f t="shared" si="4"/>
        <v>3.7794851756301415E-2</v>
      </c>
      <c r="V93" s="7">
        <f t="shared" si="4"/>
        <v>-1.5346936897115143E-2</v>
      </c>
      <c r="W93" s="8">
        <f t="shared" si="7"/>
        <v>-1.4054258838186721E-2</v>
      </c>
    </row>
    <row r="94" spans="1:23" x14ac:dyDescent="0.25">
      <c r="A94" s="2">
        <v>42044</v>
      </c>
      <c r="B94" s="6">
        <v>1883.6849999999999</v>
      </c>
      <c r="C94" s="7">
        <v>518.274</v>
      </c>
      <c r="D94" s="7">
        <v>399.36599999999999</v>
      </c>
      <c r="E94" s="7">
        <v>213.99799999999999</v>
      </c>
      <c r="F94" s="7">
        <v>1394.163</v>
      </c>
      <c r="G94" s="7">
        <v>3327.0650000000001</v>
      </c>
      <c r="H94" s="7">
        <v>115.761208</v>
      </c>
      <c r="I94" s="7">
        <v>1729.9190000000001</v>
      </c>
      <c r="J94" s="7">
        <v>88.627707999999998</v>
      </c>
      <c r="K94" s="8">
        <v>2831.529</v>
      </c>
      <c r="M94" s="2">
        <v>42044</v>
      </c>
      <c r="N94" s="6">
        <f t="shared" si="5"/>
        <v>-1.023738045373822E-2</v>
      </c>
      <c r="O94" s="7">
        <f t="shared" si="6"/>
        <v>1.1702304186588667E-2</v>
      </c>
      <c r="P94" s="7">
        <f t="shared" si="6"/>
        <v>-1.6513674173565026E-2</v>
      </c>
      <c r="Q94" s="7">
        <f t="shared" si="6"/>
        <v>0</v>
      </c>
      <c r="R94" s="7">
        <f t="shared" si="6"/>
        <v>-2.4387392292081701E-5</v>
      </c>
      <c r="S94" s="7">
        <f t="shared" si="4"/>
        <v>1.781720525448105E-2</v>
      </c>
      <c r="T94" s="7">
        <f t="shared" si="4"/>
        <v>1.5198847959499572E-2</v>
      </c>
      <c r="U94" s="7">
        <f t="shared" si="4"/>
        <v>2.6673503210265799E-2</v>
      </c>
      <c r="V94" s="7">
        <f t="shared" si="4"/>
        <v>-3.6949844172885445E-2</v>
      </c>
      <c r="W94" s="8">
        <f t="shared" si="7"/>
        <v>2.7288789908208527E-2</v>
      </c>
    </row>
    <row r="95" spans="1:23" x14ac:dyDescent="0.25">
      <c r="A95" s="2">
        <v>42037</v>
      </c>
      <c r="B95" s="6">
        <v>1870.126</v>
      </c>
      <c r="C95" s="7">
        <v>537.85500000000002</v>
      </c>
      <c r="D95" s="7">
        <v>390.27199999999999</v>
      </c>
      <c r="E95" s="7">
        <v>213.077</v>
      </c>
      <c r="F95" s="7">
        <v>1362.2940000000001</v>
      </c>
      <c r="G95" s="7">
        <v>3360.4090000000001</v>
      </c>
      <c r="H95" s="7">
        <v>115.35225699999999</v>
      </c>
      <c r="I95" s="7">
        <v>1797.722</v>
      </c>
      <c r="J95" s="7">
        <v>86.852683999999996</v>
      </c>
      <c r="K95" s="8">
        <v>2721.0169999999998</v>
      </c>
      <c r="M95" s="2">
        <v>42037</v>
      </c>
      <c r="N95" s="6">
        <f t="shared" si="5"/>
        <v>7.2503136152323264E-3</v>
      </c>
      <c r="O95" s="7">
        <f t="shared" si="6"/>
        <v>-3.640572273196311E-2</v>
      </c>
      <c r="P95" s="7">
        <f t="shared" si="6"/>
        <v>2.3301697277795984E-2</v>
      </c>
      <c r="Q95" s="7">
        <f t="shared" si="6"/>
        <v>4.3223811110537141E-3</v>
      </c>
      <c r="R95" s="7">
        <f t="shared" si="6"/>
        <v>2.3393628688080481E-2</v>
      </c>
      <c r="S95" s="7">
        <f t="shared" si="4"/>
        <v>-9.9226016833070165E-3</v>
      </c>
      <c r="T95" s="7">
        <f t="shared" si="4"/>
        <v>3.5452362236830948E-3</v>
      </c>
      <c r="U95" s="7">
        <f t="shared" si="4"/>
        <v>-3.7716065109065743E-2</v>
      </c>
      <c r="V95" s="7">
        <f t="shared" si="4"/>
        <v>2.04371807323767E-2</v>
      </c>
      <c r="W95" s="8">
        <f t="shared" si="7"/>
        <v>4.0614226224974036E-2</v>
      </c>
    </row>
    <row r="96" spans="1:23" x14ac:dyDescent="0.25">
      <c r="A96" s="2">
        <v>42030</v>
      </c>
      <c r="B96" s="6">
        <v>1743.1469999999999</v>
      </c>
      <c r="C96" s="7">
        <v>528.15099999999995</v>
      </c>
      <c r="D96" s="7">
        <v>367.62299999999999</v>
      </c>
      <c r="E96" s="7">
        <v>215.93100000000001</v>
      </c>
      <c r="F96" s="7">
        <v>1316.9590000000001</v>
      </c>
      <c r="G96" s="7">
        <v>3475.2629999999999</v>
      </c>
      <c r="H96" s="7">
        <v>116.094078</v>
      </c>
      <c r="I96" s="7">
        <v>1855.1659999999999</v>
      </c>
      <c r="J96" s="7">
        <v>82.359977999999998</v>
      </c>
      <c r="K96" s="8">
        <v>2628.0259999999998</v>
      </c>
      <c r="M96" s="2">
        <v>42030</v>
      </c>
      <c r="N96" s="6">
        <f t="shared" si="5"/>
        <v>7.2844688371089789E-2</v>
      </c>
      <c r="O96" s="7">
        <f t="shared" si="6"/>
        <v>1.8373533326643453E-2</v>
      </c>
      <c r="P96" s="7">
        <f t="shared" si="6"/>
        <v>6.1609311713358525E-2</v>
      </c>
      <c r="Q96" s="7">
        <f t="shared" si="6"/>
        <v>-1.3217185119320586E-2</v>
      </c>
      <c r="R96" s="7">
        <f t="shared" si="6"/>
        <v>3.4424002569556099E-2</v>
      </c>
      <c r="S96" s="7">
        <f t="shared" si="4"/>
        <v>-3.3049009528199683E-2</v>
      </c>
      <c r="T96" s="7">
        <f t="shared" si="4"/>
        <v>-6.3898263613412012E-3</v>
      </c>
      <c r="U96" s="7">
        <f t="shared" si="4"/>
        <v>-3.0964344969668461E-2</v>
      </c>
      <c r="V96" s="7">
        <f t="shared" si="4"/>
        <v>5.4549626033168666E-2</v>
      </c>
      <c r="W96" s="8">
        <f t="shared" si="7"/>
        <v>3.5384353122838205E-2</v>
      </c>
    </row>
    <row r="97" spans="1:23" x14ac:dyDescent="0.25">
      <c r="A97" s="2">
        <v>42023</v>
      </c>
      <c r="B97" s="6">
        <v>1887.402</v>
      </c>
      <c r="C97" s="7">
        <v>541.32000000000005</v>
      </c>
      <c r="D97" s="7">
        <v>374.50900000000001</v>
      </c>
      <c r="E97" s="7">
        <v>220.904</v>
      </c>
      <c r="F97" s="7">
        <v>1346.5840000000001</v>
      </c>
      <c r="G97" s="7">
        <v>3511.3870000000002</v>
      </c>
      <c r="H97" s="7">
        <v>114.049324</v>
      </c>
      <c r="I97" s="7">
        <v>1854.6949999999999</v>
      </c>
      <c r="J97" s="7">
        <v>85.629127999999994</v>
      </c>
      <c r="K97" s="8">
        <v>2590.29</v>
      </c>
      <c r="M97" s="2">
        <v>42023</v>
      </c>
      <c r="N97" s="6">
        <f t="shared" si="5"/>
        <v>-7.6430458376117061E-2</v>
      </c>
      <c r="O97" s="7">
        <f t="shared" si="6"/>
        <v>-2.4327569644572701E-2</v>
      </c>
      <c r="P97" s="7">
        <f t="shared" si="6"/>
        <v>-1.8386741039601247E-2</v>
      </c>
      <c r="Q97" s="7">
        <f t="shared" si="6"/>
        <v>-2.2512041429761275E-2</v>
      </c>
      <c r="R97" s="7">
        <f t="shared" si="6"/>
        <v>-2.2000112878216287E-2</v>
      </c>
      <c r="S97" s="7">
        <f t="shared" si="4"/>
        <v>-1.0287672649013126E-2</v>
      </c>
      <c r="T97" s="7">
        <f t="shared" si="4"/>
        <v>1.7928681453648929E-2</v>
      </c>
      <c r="U97" s="7">
        <f t="shared" si="4"/>
        <v>2.5395011039551176E-4</v>
      </c>
      <c r="V97" s="7">
        <f t="shared" si="4"/>
        <v>-3.8178013444210207E-2</v>
      </c>
      <c r="W97" s="8">
        <f t="shared" si="7"/>
        <v>1.456825297553551E-2</v>
      </c>
    </row>
    <row r="98" spans="1:23" x14ac:dyDescent="0.25">
      <c r="A98" s="2">
        <v>42016</v>
      </c>
      <c r="B98" s="6">
        <v>1816.1379999999999</v>
      </c>
      <c r="C98" s="7">
        <v>514.63599999999997</v>
      </c>
      <c r="D98" s="7">
        <v>358.00900000000001</v>
      </c>
      <c r="E98" s="7">
        <v>209.762</v>
      </c>
      <c r="F98" s="7">
        <v>1284.6410000000001</v>
      </c>
      <c r="G98" s="7">
        <v>3319.6550000000002</v>
      </c>
      <c r="H98" s="7">
        <v>111.281792</v>
      </c>
      <c r="I98" s="7">
        <v>1781.242</v>
      </c>
      <c r="J98" s="7">
        <v>85.845817999999994</v>
      </c>
      <c r="K98" s="8">
        <v>2595.232</v>
      </c>
      <c r="M98" s="2">
        <v>42016</v>
      </c>
      <c r="N98" s="6">
        <f t="shared" si="5"/>
        <v>3.9239308907142591E-2</v>
      </c>
      <c r="O98" s="7">
        <f t="shared" si="6"/>
        <v>5.1850239781127017E-2</v>
      </c>
      <c r="P98" s="7">
        <f t="shared" si="6"/>
        <v>4.608822683228634E-2</v>
      </c>
      <c r="Q98" s="7">
        <f t="shared" si="6"/>
        <v>5.3117342511989761E-2</v>
      </c>
      <c r="R98" s="7">
        <f t="shared" si="6"/>
        <v>4.8218140320914545E-2</v>
      </c>
      <c r="S98" s="7">
        <f t="shared" si="4"/>
        <v>5.775660422543908E-2</v>
      </c>
      <c r="T98" s="7">
        <f t="shared" si="4"/>
        <v>2.4869585133927417E-2</v>
      </c>
      <c r="U98" s="7">
        <f t="shared" si="4"/>
        <v>4.1236957134403958E-2</v>
      </c>
      <c r="V98" s="7">
        <f t="shared" si="4"/>
        <v>-2.5241765417157521E-3</v>
      </c>
      <c r="W98" s="8">
        <f t="shared" si="7"/>
        <v>-1.9042613531275844E-3</v>
      </c>
    </row>
    <row r="99" spans="1:23" x14ac:dyDescent="0.25">
      <c r="A99" s="2">
        <v>42009</v>
      </c>
      <c r="B99" s="6">
        <v>1819.5940000000001</v>
      </c>
      <c r="C99" s="7">
        <v>521.56700000000001</v>
      </c>
      <c r="D99" s="7">
        <v>345.27800000000002</v>
      </c>
      <c r="E99" s="7">
        <v>207.09200000000001</v>
      </c>
      <c r="F99" s="7">
        <v>1265.3399999999999</v>
      </c>
      <c r="G99" s="7">
        <v>3215.9160000000002</v>
      </c>
      <c r="H99" s="7">
        <v>106.488518</v>
      </c>
      <c r="I99" s="7">
        <v>1717.2049999999999</v>
      </c>
      <c r="J99" s="7">
        <v>86.769096000000005</v>
      </c>
      <c r="K99" s="8">
        <v>2681.9340000000002</v>
      </c>
      <c r="M99" s="2">
        <v>42009</v>
      </c>
      <c r="N99" s="6">
        <f t="shared" si="5"/>
        <v>-1.8993247944322366E-3</v>
      </c>
      <c r="O99" s="7">
        <f t="shared" si="6"/>
        <v>-1.3288800863551643E-2</v>
      </c>
      <c r="P99" s="7">
        <f t="shared" si="6"/>
        <v>3.6871738135647203E-2</v>
      </c>
      <c r="Q99" s="7">
        <f t="shared" si="6"/>
        <v>1.2892820582156661E-2</v>
      </c>
      <c r="R99" s="7">
        <f t="shared" si="6"/>
        <v>1.5253607725986818E-2</v>
      </c>
      <c r="S99" s="7">
        <f t="shared" si="4"/>
        <v>3.2257994300846173E-2</v>
      </c>
      <c r="T99" s="7">
        <f t="shared" si="4"/>
        <v>4.5012120461663266E-2</v>
      </c>
      <c r="U99" s="7">
        <f t="shared" si="4"/>
        <v>3.7291412498798943E-2</v>
      </c>
      <c r="V99" s="7">
        <f t="shared" si="4"/>
        <v>-1.0640631775165785E-2</v>
      </c>
      <c r="W99" s="8">
        <f t="shared" si="7"/>
        <v>-3.2328163183732418E-2</v>
      </c>
    </row>
    <row r="100" spans="1:23" x14ac:dyDescent="0.25">
      <c r="A100" s="2">
        <v>42002</v>
      </c>
      <c r="B100" s="6">
        <v>1872.7170000000001</v>
      </c>
      <c r="C100" s="7">
        <v>530.23099999999999</v>
      </c>
      <c r="D100" s="7">
        <v>355.49799999999999</v>
      </c>
      <c r="E100" s="7">
        <v>204.32900000000001</v>
      </c>
      <c r="F100" s="7">
        <v>1241.55</v>
      </c>
      <c r="G100" s="7">
        <v>3197.8539999999998</v>
      </c>
      <c r="H100" s="7">
        <v>106.269775</v>
      </c>
      <c r="I100" s="7">
        <v>1722.385</v>
      </c>
      <c r="J100" s="7">
        <v>87.456840999999997</v>
      </c>
      <c r="K100" s="8">
        <v>2668.4569999999999</v>
      </c>
      <c r="M100" s="2">
        <v>42002</v>
      </c>
      <c r="N100" s="6">
        <f t="shared" si="5"/>
        <v>-2.8366806089761585E-2</v>
      </c>
      <c r="O100" s="7">
        <f t="shared" si="6"/>
        <v>-1.6340048016807746E-2</v>
      </c>
      <c r="P100" s="7">
        <f t="shared" si="6"/>
        <v>-2.8748403647840412E-2</v>
      </c>
      <c r="Q100" s="7">
        <f t="shared" si="6"/>
        <v>1.3522309608523533E-2</v>
      </c>
      <c r="R100" s="7">
        <f t="shared" si="6"/>
        <v>1.9161531956022684E-2</v>
      </c>
      <c r="S100" s="7">
        <f t="shared" si="4"/>
        <v>5.6481627991773085E-3</v>
      </c>
      <c r="T100" s="7">
        <f t="shared" si="4"/>
        <v>2.0583745472313596E-3</v>
      </c>
      <c r="U100" s="7">
        <f t="shared" si="4"/>
        <v>-3.0074576822255558E-3</v>
      </c>
      <c r="V100" s="7">
        <f t="shared" si="4"/>
        <v>-7.8638216534712528E-3</v>
      </c>
      <c r="W100" s="8">
        <f t="shared" si="7"/>
        <v>5.0504842311494312E-3</v>
      </c>
    </row>
    <row r="101" spans="1:23" x14ac:dyDescent="0.25">
      <c r="A101" s="2">
        <v>41995</v>
      </c>
      <c r="B101" s="6">
        <v>1903.3820000000001</v>
      </c>
      <c r="C101" s="7">
        <v>532.13699999999994</v>
      </c>
      <c r="D101" s="7">
        <v>361.041</v>
      </c>
      <c r="E101" s="7">
        <v>207.184</v>
      </c>
      <c r="F101" s="7">
        <v>1243.346</v>
      </c>
      <c r="G101" s="7">
        <v>3271.027</v>
      </c>
      <c r="H101" s="7">
        <v>109.665009</v>
      </c>
      <c r="I101" s="7">
        <v>1755.816</v>
      </c>
      <c r="J101" s="7">
        <v>87.814841999999999</v>
      </c>
      <c r="K101" s="8">
        <v>2594.3330000000001</v>
      </c>
      <c r="M101" s="2">
        <v>41995</v>
      </c>
      <c r="N101" s="6">
        <f t="shared" si="5"/>
        <v>-1.6110796466500137E-2</v>
      </c>
      <c r="O101" s="7">
        <f t="shared" si="6"/>
        <v>-3.5817843901099701E-3</v>
      </c>
      <c r="P101" s="7">
        <f t="shared" si="6"/>
        <v>-1.5352826964250615E-2</v>
      </c>
      <c r="Q101" s="7">
        <f t="shared" si="6"/>
        <v>-1.3780021623291325E-2</v>
      </c>
      <c r="R101" s="7">
        <f t="shared" si="6"/>
        <v>-1.4444893054709222E-3</v>
      </c>
      <c r="S101" s="7">
        <f t="shared" si="4"/>
        <v>-2.237003852306943E-2</v>
      </c>
      <c r="T101" s="7">
        <f t="shared" si="4"/>
        <v>-3.0960048523772994E-2</v>
      </c>
      <c r="U101" s="7">
        <f t="shared" si="4"/>
        <v>-1.904014999293778E-2</v>
      </c>
      <c r="V101" s="7">
        <f t="shared" si="4"/>
        <v>-4.0767709859342634E-3</v>
      </c>
      <c r="W101" s="8">
        <f t="shared" si="7"/>
        <v>2.8571505662534375E-2</v>
      </c>
    </row>
    <row r="102" spans="1:23" x14ac:dyDescent="0.25">
      <c r="A102" s="2">
        <v>41988</v>
      </c>
      <c r="B102" s="6">
        <v>1874.4449999999999</v>
      </c>
      <c r="C102" s="7">
        <v>526.33199999999999</v>
      </c>
      <c r="D102" s="7">
        <v>357.70600000000002</v>
      </c>
      <c r="E102" s="7">
        <v>207.184</v>
      </c>
      <c r="F102" s="7">
        <v>1249.6300000000001</v>
      </c>
      <c r="G102" s="7">
        <v>3242.3130000000001</v>
      </c>
      <c r="H102" s="7">
        <v>108.67591899999999</v>
      </c>
      <c r="I102" s="7">
        <v>1728.0350000000001</v>
      </c>
      <c r="J102" s="7">
        <v>88.219954999999999</v>
      </c>
      <c r="K102" s="8">
        <v>2580.4070000000002</v>
      </c>
      <c r="M102" s="2">
        <v>41988</v>
      </c>
      <c r="N102" s="6">
        <f t="shared" si="5"/>
        <v>1.5437636206984002E-2</v>
      </c>
      <c r="O102" s="7">
        <f t="shared" si="6"/>
        <v>1.1029160301862607E-2</v>
      </c>
      <c r="P102" s="7">
        <f t="shared" si="6"/>
        <v>9.3232990221018917E-3</v>
      </c>
      <c r="Q102" s="7">
        <f t="shared" si="6"/>
        <v>0</v>
      </c>
      <c r="R102" s="7">
        <f t="shared" si="6"/>
        <v>-5.0286884917936552E-3</v>
      </c>
      <c r="S102" s="7">
        <f t="shared" si="4"/>
        <v>8.8560234622628783E-3</v>
      </c>
      <c r="T102" s="7">
        <f t="shared" si="4"/>
        <v>9.1012802937512263E-3</v>
      </c>
      <c r="U102" s="7">
        <f t="shared" si="4"/>
        <v>1.6076641966163849E-2</v>
      </c>
      <c r="V102" s="7">
        <f t="shared" si="4"/>
        <v>-4.5920789689815654E-3</v>
      </c>
      <c r="W102" s="8">
        <f t="shared" si="7"/>
        <v>5.3968230593080587E-3</v>
      </c>
    </row>
    <row r="103" spans="1:23" x14ac:dyDescent="0.25">
      <c r="A103" s="2">
        <v>41981</v>
      </c>
      <c r="B103" s="6">
        <v>1713.778</v>
      </c>
      <c r="C103" s="7">
        <v>522.78</v>
      </c>
      <c r="D103" s="7">
        <v>334.01799999999997</v>
      </c>
      <c r="E103" s="7">
        <v>198.25200000000001</v>
      </c>
      <c r="F103" s="7">
        <v>1224.942</v>
      </c>
      <c r="G103" s="7">
        <v>3153.857</v>
      </c>
      <c r="H103" s="7">
        <v>104.92881</v>
      </c>
      <c r="I103" s="7">
        <v>1717.2049999999999</v>
      </c>
      <c r="J103" s="7">
        <v>81.587440000000001</v>
      </c>
      <c r="K103" s="8">
        <v>2410.1469999999999</v>
      </c>
      <c r="M103" s="2">
        <v>41981</v>
      </c>
      <c r="N103" s="6">
        <f t="shared" si="5"/>
        <v>9.3750182345671326E-2</v>
      </c>
      <c r="O103" s="7">
        <f t="shared" si="6"/>
        <v>6.7944450820613279E-3</v>
      </c>
      <c r="P103" s="7">
        <f t="shared" si="6"/>
        <v>7.0918333742493067E-2</v>
      </c>
      <c r="Q103" s="7">
        <f t="shared" si="6"/>
        <v>4.5053769949357322E-2</v>
      </c>
      <c r="R103" s="7">
        <f t="shared" si="6"/>
        <v>2.015442363801723E-2</v>
      </c>
      <c r="S103" s="7">
        <f t="shared" si="4"/>
        <v>2.80469279361747E-2</v>
      </c>
      <c r="T103" s="7">
        <f t="shared" si="4"/>
        <v>3.5710964414825581E-2</v>
      </c>
      <c r="U103" s="7">
        <f t="shared" si="4"/>
        <v>6.3067601130908394E-3</v>
      </c>
      <c r="V103" s="7">
        <f t="shared" si="4"/>
        <v>8.1293333875900486E-2</v>
      </c>
      <c r="W103" s="8">
        <f t="shared" si="7"/>
        <v>7.0642993975056384E-2</v>
      </c>
    </row>
    <row r="104" spans="1:23" x14ac:dyDescent="0.25">
      <c r="A104" s="2">
        <v>41974</v>
      </c>
      <c r="B104" s="6">
        <v>1856.3050000000001</v>
      </c>
      <c r="C104" s="7">
        <v>557.17499999999995</v>
      </c>
      <c r="D104" s="7">
        <v>367.66699999999997</v>
      </c>
      <c r="E104" s="7">
        <v>212.34</v>
      </c>
      <c r="F104" s="7">
        <v>1320.1010000000001</v>
      </c>
      <c r="G104" s="7">
        <v>3468.317</v>
      </c>
      <c r="H104" s="7">
        <v>110.321228</v>
      </c>
      <c r="I104" s="7">
        <v>1856.107</v>
      </c>
      <c r="J104" s="7">
        <v>88.389533999999998</v>
      </c>
      <c r="K104" s="8">
        <v>2603.7669999999998</v>
      </c>
      <c r="M104" s="2">
        <v>41974</v>
      </c>
      <c r="N104" s="6">
        <f t="shared" si="5"/>
        <v>-7.6779947260821921E-2</v>
      </c>
      <c r="O104" s="7">
        <f t="shared" si="6"/>
        <v>-6.1731053977655111E-2</v>
      </c>
      <c r="P104" s="7">
        <f t="shared" si="6"/>
        <v>-9.1520315938063534E-2</v>
      </c>
      <c r="Q104" s="7">
        <f t="shared" si="6"/>
        <v>-6.6346425543938936E-2</v>
      </c>
      <c r="R104" s="7">
        <f t="shared" si="6"/>
        <v>-7.2084635948310091E-2</v>
      </c>
      <c r="S104" s="7">
        <f t="shared" si="4"/>
        <v>-9.0666452922267493E-2</v>
      </c>
      <c r="T104" s="7">
        <f t="shared" si="4"/>
        <v>-4.8879241989583419E-2</v>
      </c>
      <c r="U104" s="7">
        <f t="shared" si="4"/>
        <v>-7.483512534568322E-2</v>
      </c>
      <c r="V104" s="7">
        <f t="shared" si="4"/>
        <v>-7.695587579407305E-2</v>
      </c>
      <c r="W104" s="8">
        <f t="shared" si="7"/>
        <v>-7.4361492406962645E-2</v>
      </c>
    </row>
    <row r="105" spans="1:23" x14ac:dyDescent="0.25">
      <c r="A105" s="2">
        <v>41967</v>
      </c>
      <c r="B105" s="6">
        <v>1842.0519999999999</v>
      </c>
      <c r="C105" s="7">
        <v>551.89</v>
      </c>
      <c r="D105" s="7">
        <v>363.94200000000001</v>
      </c>
      <c r="E105" s="7">
        <v>215.42500000000001</v>
      </c>
      <c r="F105" s="7">
        <v>1333.1179999999999</v>
      </c>
      <c r="G105" s="7">
        <v>3514.6289999999999</v>
      </c>
      <c r="H105" s="7">
        <v>111.262764</v>
      </c>
      <c r="I105" s="7">
        <v>1865.5250000000001</v>
      </c>
      <c r="J105" s="7">
        <v>85.299392999999995</v>
      </c>
      <c r="K105" s="8">
        <v>2688.6729999999998</v>
      </c>
      <c r="M105" s="2">
        <v>41967</v>
      </c>
      <c r="N105" s="6">
        <f t="shared" si="5"/>
        <v>7.7375665833538665E-3</v>
      </c>
      <c r="O105" s="7">
        <f t="shared" si="6"/>
        <v>9.5761836597872182E-3</v>
      </c>
      <c r="P105" s="7">
        <f t="shared" si="6"/>
        <v>1.0235147358644964E-2</v>
      </c>
      <c r="Q105" s="7">
        <f t="shared" si="6"/>
        <v>-1.4320529186491855E-2</v>
      </c>
      <c r="R105" s="7">
        <f t="shared" si="6"/>
        <v>-9.7643269388004855E-3</v>
      </c>
      <c r="S105" s="7">
        <f t="shared" si="4"/>
        <v>-1.3176924221589221E-2</v>
      </c>
      <c r="T105" s="7">
        <f t="shared" si="4"/>
        <v>-8.4622740452502086E-3</v>
      </c>
      <c r="U105" s="7">
        <f t="shared" si="4"/>
        <v>-5.0484448077619546E-3</v>
      </c>
      <c r="V105" s="7">
        <f t="shared" si="4"/>
        <v>3.6226998707950979E-2</v>
      </c>
      <c r="W105" s="8">
        <f t="shared" si="7"/>
        <v>-3.1579147036474853E-2</v>
      </c>
    </row>
    <row r="106" spans="1:23" x14ac:dyDescent="0.25">
      <c r="A106" s="2">
        <v>41960</v>
      </c>
      <c r="B106" s="6">
        <v>1972.4860000000001</v>
      </c>
      <c r="C106" s="7">
        <v>547.125</v>
      </c>
      <c r="D106" s="7">
        <v>388.19400000000002</v>
      </c>
      <c r="E106" s="7">
        <v>209.762</v>
      </c>
      <c r="F106" s="7">
        <v>1329.9760000000001</v>
      </c>
      <c r="G106" s="7">
        <v>3430.8040000000001</v>
      </c>
      <c r="H106" s="7">
        <v>108.932709</v>
      </c>
      <c r="I106" s="7">
        <v>1808.08</v>
      </c>
      <c r="J106" s="7">
        <v>91.206467000000004</v>
      </c>
      <c r="K106" s="8">
        <v>2733.1469999999999</v>
      </c>
      <c r="M106" s="2">
        <v>41960</v>
      </c>
      <c r="N106" s="6">
        <f t="shared" si="5"/>
        <v>-6.6126705081810566E-2</v>
      </c>
      <c r="O106" s="7">
        <f t="shared" si="6"/>
        <v>8.7091615261594459E-3</v>
      </c>
      <c r="P106" s="7">
        <f t="shared" si="6"/>
        <v>-6.2473917680335112E-2</v>
      </c>
      <c r="Q106" s="7">
        <f t="shared" si="6"/>
        <v>2.6997263565374144E-2</v>
      </c>
      <c r="R106" s="7">
        <f t="shared" si="6"/>
        <v>2.3624486456897157E-3</v>
      </c>
      <c r="S106" s="7">
        <f t="shared" si="4"/>
        <v>2.4433048346684864E-2</v>
      </c>
      <c r="T106" s="7">
        <f t="shared" si="4"/>
        <v>2.1389856374544044E-2</v>
      </c>
      <c r="U106" s="7">
        <f t="shared" si="4"/>
        <v>3.1771271182691123E-2</v>
      </c>
      <c r="V106" s="7">
        <f t="shared" si="4"/>
        <v>-6.4765955686015203E-2</v>
      </c>
      <c r="W106" s="8">
        <f t="shared" si="7"/>
        <v>-1.6272084889689491E-2</v>
      </c>
    </row>
    <row r="107" spans="1:23" x14ac:dyDescent="0.25">
      <c r="A107" s="2">
        <v>41953</v>
      </c>
      <c r="B107" s="6">
        <v>1901.655</v>
      </c>
      <c r="C107" s="7">
        <v>556.82899999999995</v>
      </c>
      <c r="D107" s="7">
        <v>373.98899999999998</v>
      </c>
      <c r="E107" s="7">
        <v>204.19300000000001</v>
      </c>
      <c r="F107" s="7">
        <v>1312.021</v>
      </c>
      <c r="G107" s="7">
        <v>3388.66</v>
      </c>
      <c r="H107" s="7">
        <v>105.34726000000001</v>
      </c>
      <c r="I107" s="7">
        <v>1775.5909999999999</v>
      </c>
      <c r="J107" s="7">
        <v>89.586021000000002</v>
      </c>
      <c r="K107" s="8">
        <v>2731.35</v>
      </c>
      <c r="M107" s="2">
        <v>41953</v>
      </c>
      <c r="N107" s="6">
        <f t="shared" si="5"/>
        <v>3.7247029561092909E-2</v>
      </c>
      <c r="O107" s="7">
        <f t="shared" si="6"/>
        <v>-1.7427253250100035E-2</v>
      </c>
      <c r="P107" s="7">
        <f t="shared" si="6"/>
        <v>3.7982400551888E-2</v>
      </c>
      <c r="Q107" s="7">
        <f t="shared" si="6"/>
        <v>2.7273217005480053E-2</v>
      </c>
      <c r="R107" s="7">
        <f t="shared" si="6"/>
        <v>1.3684994371279237E-2</v>
      </c>
      <c r="S107" s="7">
        <f t="shared" si="4"/>
        <v>1.2436774418206675E-2</v>
      </c>
      <c r="T107" s="7">
        <f t="shared" si="4"/>
        <v>3.4034572897292219E-2</v>
      </c>
      <c r="U107" s="7">
        <f t="shared" si="4"/>
        <v>1.8297569654272879E-2</v>
      </c>
      <c r="V107" s="7">
        <f t="shared" si="4"/>
        <v>1.8088156856525654E-2</v>
      </c>
      <c r="W107" s="8">
        <f t="shared" si="7"/>
        <v>6.579164149596447E-4</v>
      </c>
    </row>
    <row r="108" spans="1:23" ht="15.75" thickBot="1" x14ac:dyDescent="0.3">
      <c r="A108" s="2">
        <v>41946</v>
      </c>
      <c r="B108" s="9">
        <v>1900.5650000000001</v>
      </c>
      <c r="C108" s="10">
        <v>545.82600000000002</v>
      </c>
      <c r="D108" s="10">
        <v>382.21699999999998</v>
      </c>
      <c r="E108" s="10">
        <v>187.56200000000001</v>
      </c>
      <c r="F108" s="10">
        <v>1272.0730000000001</v>
      </c>
      <c r="G108" s="10">
        <v>3315.4870000000001</v>
      </c>
      <c r="H108" s="10">
        <v>103.036224</v>
      </c>
      <c r="I108" s="10">
        <v>1717.6759999999999</v>
      </c>
      <c r="J108" s="10">
        <v>90.999199000000004</v>
      </c>
      <c r="K108" s="11">
        <v>2730.451</v>
      </c>
      <c r="M108" s="2">
        <v>41946</v>
      </c>
      <c r="N108" s="9">
        <f t="shared" si="5"/>
        <v>5.7351366567305942E-4</v>
      </c>
      <c r="O108" s="10">
        <f t="shared" si="6"/>
        <v>2.015843876986426E-2</v>
      </c>
      <c r="P108" s="10">
        <f t="shared" si="6"/>
        <v>-2.1527038305465245E-2</v>
      </c>
      <c r="Q108" s="10">
        <f t="shared" si="6"/>
        <v>8.8669346669367988E-2</v>
      </c>
      <c r="R108" s="10">
        <f t="shared" si="6"/>
        <v>3.1403858111916427E-2</v>
      </c>
      <c r="S108" s="10">
        <f t="shared" si="4"/>
        <v>2.2070060899047343E-2</v>
      </c>
      <c r="T108" s="10">
        <f t="shared" si="4"/>
        <v>2.2429354553986775E-2</v>
      </c>
      <c r="U108" s="10">
        <f t="shared" si="4"/>
        <v>3.3717068876784662E-2</v>
      </c>
      <c r="V108" s="10">
        <f t="shared" si="4"/>
        <v>-1.5529565265733845E-2</v>
      </c>
      <c r="W108" s="11">
        <f t="shared" si="7"/>
        <v>3.2924963678157462E-4</v>
      </c>
    </row>
    <row r="109" spans="1:23" ht="15.75" thickBot="1" x14ac:dyDescent="0.3"/>
    <row r="110" spans="1:23" ht="15.75" thickBot="1" x14ac:dyDescent="0.3">
      <c r="N110" s="17" t="s">
        <v>11</v>
      </c>
      <c r="O110" s="15" t="s">
        <v>13</v>
      </c>
      <c r="P110" s="15" t="s">
        <v>14</v>
      </c>
      <c r="Q110" s="15" t="s">
        <v>16</v>
      </c>
      <c r="R110" s="15" t="s">
        <v>18</v>
      </c>
      <c r="S110" s="15" t="s">
        <v>28</v>
      </c>
      <c r="T110" s="15" t="s">
        <v>27</v>
      </c>
      <c r="U110" s="15" t="s">
        <v>21</v>
      </c>
      <c r="V110" s="15" t="s">
        <v>25</v>
      </c>
      <c r="W110" s="16" t="s">
        <v>23</v>
      </c>
    </row>
    <row r="111" spans="1:23" ht="15.75" thickBot="1" x14ac:dyDescent="0.3">
      <c r="M111" s="14" t="s">
        <v>43</v>
      </c>
      <c r="N111" s="12">
        <f>AVERAGE(N5:N108)</f>
        <v>1.1478553803817273E-3</v>
      </c>
      <c r="O111" s="12">
        <f t="shared" ref="O111:W111" si="8">AVERAGE(O5:O108)</f>
        <v>1.3305883456188714E-3</v>
      </c>
      <c r="P111" s="12">
        <f t="shared" si="8"/>
        <v>2.0857016192861195E-3</v>
      </c>
      <c r="Q111" s="12">
        <f t="shared" si="8"/>
        <v>1.6439857104698407E-3</v>
      </c>
      <c r="R111" s="12">
        <f t="shared" si="8"/>
        <v>2.1155651782750352E-3</v>
      </c>
      <c r="S111" s="12">
        <f t="shared" si="8"/>
        <v>3.4173198060531962E-3</v>
      </c>
      <c r="T111" s="12">
        <f t="shared" si="8"/>
        <v>1.2247817638716611E-3</v>
      </c>
      <c r="U111" s="12">
        <f t="shared" si="8"/>
        <v>2.1420802684495024E-3</v>
      </c>
      <c r="V111" s="12">
        <f t="shared" si="8"/>
        <v>-4.4161103818472151E-4</v>
      </c>
      <c r="W111" s="13">
        <f t="shared" si="8"/>
        <v>1.1399570872757273E-3</v>
      </c>
    </row>
    <row r="112" spans="1:23" ht="15.75" thickBot="1" x14ac:dyDescent="0.3"/>
    <row r="113" spans="13:23" ht="15.75" thickBot="1" x14ac:dyDescent="0.3">
      <c r="M113" s="14" t="s">
        <v>31</v>
      </c>
      <c r="N113" s="17" t="s">
        <v>11</v>
      </c>
      <c r="O113" s="15" t="s">
        <v>13</v>
      </c>
      <c r="P113" s="15" t="s">
        <v>14</v>
      </c>
      <c r="Q113" s="15" t="s">
        <v>16</v>
      </c>
      <c r="R113" s="15" t="s">
        <v>18</v>
      </c>
      <c r="S113" s="15" t="s">
        <v>28</v>
      </c>
      <c r="T113" s="15" t="s">
        <v>27</v>
      </c>
      <c r="U113" s="15" t="s">
        <v>21</v>
      </c>
      <c r="V113" s="15" t="s">
        <v>25</v>
      </c>
      <c r="W113" s="16" t="s">
        <v>23</v>
      </c>
    </row>
    <row r="114" spans="13:23" x14ac:dyDescent="0.25">
      <c r="M114" s="17" t="s">
        <v>11</v>
      </c>
      <c r="N114" s="3">
        <f>_xlfn.COVARIANCE.P($N$5:$N$108, N5:N108)</f>
        <v>1.6177066877494292E-3</v>
      </c>
      <c r="O114" s="4">
        <f>_xlfn.COVARIANCE.P($N$5:$N$108, O5:O108)</f>
        <v>6.7978613746625186E-4</v>
      </c>
      <c r="P114" s="4">
        <f>_xlfn.COVARIANCE.P($N$5:$N$108, P5:P108)</f>
        <v>1.3651516029000365E-3</v>
      </c>
      <c r="Q114" s="4">
        <f t="shared" ref="Q114:W114" si="9">_xlfn.COVARIANCE.P($N$5:$N$108, Q5:Q108)</f>
        <v>4.5606168972107063E-4</v>
      </c>
      <c r="R114" s="4">
        <f t="shared" si="9"/>
        <v>5.861899267070455E-4</v>
      </c>
      <c r="S114" s="4">
        <f t="shared" si="9"/>
        <v>7.03638728206317E-4</v>
      </c>
      <c r="T114" s="4">
        <f t="shared" si="9"/>
        <v>4.0363615434598198E-4</v>
      </c>
      <c r="U114" s="4">
        <f t="shared" si="9"/>
        <v>4.932720291418067E-4</v>
      </c>
      <c r="V114" s="4">
        <f t="shared" si="9"/>
        <v>7.3568770580188228E-4</v>
      </c>
      <c r="W114" s="5">
        <f t="shared" si="9"/>
        <v>1.2795770853735169E-3</v>
      </c>
    </row>
    <row r="115" spans="13:23" x14ac:dyDescent="0.25">
      <c r="M115" s="18" t="s">
        <v>13</v>
      </c>
      <c r="N115" s="6">
        <f>_xlfn.COVARIANCE.P($O$5:$O$108, N5:N108)</f>
        <v>6.7978613746625186E-4</v>
      </c>
      <c r="O115" s="7">
        <f>_xlfn.COVARIANCE.P($O$5:$O$108, O5:O108)</f>
        <v>1.0105274001697636E-3</v>
      </c>
      <c r="P115" s="7">
        <f>_xlfn.COVARIANCE.P($O$5:$O$108, P5:P108)</f>
        <v>7.31467648074431E-4</v>
      </c>
      <c r="Q115" s="7">
        <f t="shared" ref="Q115:W115" si="10">_xlfn.COVARIANCE.P($O$5:$O$108, Q5:Q108)</f>
        <v>4.8003786560799099E-4</v>
      </c>
      <c r="R115" s="7">
        <f t="shared" si="10"/>
        <v>4.4811318027849866E-4</v>
      </c>
      <c r="S115" s="7">
        <f t="shared" si="10"/>
        <v>4.2169797542008635E-4</v>
      </c>
      <c r="T115" s="7">
        <f t="shared" si="10"/>
        <v>2.9610883397360741E-4</v>
      </c>
      <c r="U115" s="7">
        <f t="shared" si="10"/>
        <v>4.0516136781008671E-4</v>
      </c>
      <c r="V115" s="7">
        <f t="shared" si="10"/>
        <v>2.9016431140275149E-4</v>
      </c>
      <c r="W115" s="8">
        <f t="shared" si="10"/>
        <v>7.4146501298759718E-4</v>
      </c>
    </row>
    <row r="116" spans="13:23" x14ac:dyDescent="0.25">
      <c r="M116" s="18" t="s">
        <v>14</v>
      </c>
      <c r="N116" s="6">
        <f>_xlfn.COVARIANCE.P($P$5:$P$108, N5:N108)</f>
        <v>1.3651516029000365E-3</v>
      </c>
      <c r="O116" s="7">
        <f t="shared" ref="O116:V116" si="11">_xlfn.COVARIANCE.P($P$5:$P$108, O5:O108)</f>
        <v>7.31467648074431E-4</v>
      </c>
      <c r="P116" s="7">
        <f t="shared" si="11"/>
        <v>1.6228371012729751E-3</v>
      </c>
      <c r="Q116" s="7">
        <f t="shared" si="11"/>
        <v>5.1575923790590371E-4</v>
      </c>
      <c r="R116" s="7">
        <f t="shared" si="11"/>
        <v>6.2625056240598134E-4</v>
      </c>
      <c r="S116" s="7">
        <f t="shared" si="11"/>
        <v>7.3512987224194442E-4</v>
      </c>
      <c r="T116" s="7">
        <f t="shared" si="11"/>
        <v>5.0135577193911483E-4</v>
      </c>
      <c r="U116" s="7">
        <f t="shared" si="11"/>
        <v>6.3562816351687057E-4</v>
      </c>
      <c r="V116" s="7">
        <f t="shared" si="11"/>
        <v>7.050182777870687E-4</v>
      </c>
      <c r="W116" s="8">
        <f>_xlfn.COVARIANCE.P($P$5:$P$108, W5:W108)</f>
        <v>1.1819658205670686E-3</v>
      </c>
    </row>
    <row r="117" spans="13:23" x14ac:dyDescent="0.25">
      <c r="M117" s="18" t="s">
        <v>16</v>
      </c>
      <c r="N117" s="6">
        <f>_xlfn.COVARIANCE.P($Q$5:$Q$108, N5:N108)</f>
        <v>4.5606168972107063E-4</v>
      </c>
      <c r="O117" s="7">
        <f t="shared" ref="O117:U117" si="12">_xlfn.COVARIANCE.P($Q$5:$Q$108, O5:O108)</f>
        <v>4.8003786560799099E-4</v>
      </c>
      <c r="P117" s="7">
        <f t="shared" si="12"/>
        <v>5.1575923790590371E-4</v>
      </c>
      <c r="Q117" s="7">
        <f t="shared" si="12"/>
        <v>7.8161679748049392E-4</v>
      </c>
      <c r="R117" s="7">
        <f t="shared" si="12"/>
        <v>4.6853331335743254E-4</v>
      </c>
      <c r="S117" s="7">
        <f t="shared" si="12"/>
        <v>4.7947980773450601E-4</v>
      </c>
      <c r="T117" s="7">
        <f t="shared" si="12"/>
        <v>2.724361159150842E-4</v>
      </c>
      <c r="U117" s="7">
        <f t="shared" si="12"/>
        <v>4.5870725621865083E-4</v>
      </c>
      <c r="V117" s="7">
        <f>_xlfn.COVARIANCE.P($Q$5:$Q$108, V5:V108)</f>
        <v>1.4757907175619807E-4</v>
      </c>
      <c r="W117" s="8">
        <f>_xlfn.COVARIANCE.P($Q$5:$Q$108, W5:W108)</f>
        <v>4.0892145154668846E-4</v>
      </c>
    </row>
    <row r="118" spans="13:23" x14ac:dyDescent="0.25">
      <c r="M118" s="18" t="s">
        <v>18</v>
      </c>
      <c r="N118" s="6">
        <f>_xlfn.COVARIANCE.P($R$5:$R$108, N5:N108)</f>
        <v>5.861899267070455E-4</v>
      </c>
      <c r="O118" s="7">
        <f t="shared" ref="O118:W118" si="13">_xlfn.COVARIANCE.P($R$5:$R$108, O5:O108)</f>
        <v>4.4811318027849866E-4</v>
      </c>
      <c r="P118" s="7">
        <f t="shared" si="13"/>
        <v>6.2625056240598134E-4</v>
      </c>
      <c r="Q118" s="7">
        <f t="shared" si="13"/>
        <v>4.6853331335743254E-4</v>
      </c>
      <c r="R118" s="7">
        <f t="shared" si="13"/>
        <v>6.9855615339631185E-4</v>
      </c>
      <c r="S118" s="7">
        <f t="shared" si="13"/>
        <v>5.6238065687897712E-4</v>
      </c>
      <c r="T118" s="7">
        <f t="shared" si="13"/>
        <v>2.9723931640370747E-4</v>
      </c>
      <c r="U118" s="7">
        <f t="shared" si="13"/>
        <v>5.0332463761040348E-4</v>
      </c>
      <c r="V118" s="7">
        <f t="shared" si="13"/>
        <v>2.22988911009353E-4</v>
      </c>
      <c r="W118" s="8">
        <f t="shared" si="13"/>
        <v>4.2310394833572882E-4</v>
      </c>
    </row>
    <row r="119" spans="13:23" x14ac:dyDescent="0.25">
      <c r="M119" s="18" t="s">
        <v>28</v>
      </c>
      <c r="N119" s="6">
        <f>_xlfn.COVARIANCE.P($S$5:$S$108, N5:N108)</f>
        <v>7.03638728206317E-4</v>
      </c>
      <c r="O119" s="7">
        <f t="shared" ref="O119:W119" si="14">_xlfn.COVARIANCE.P($S$5:$S$108, O5:O108)</f>
        <v>4.2169797542008635E-4</v>
      </c>
      <c r="P119" s="7">
        <f t="shared" si="14"/>
        <v>7.3512987224194442E-4</v>
      </c>
      <c r="Q119" s="7">
        <f t="shared" si="14"/>
        <v>4.7947980773450601E-4</v>
      </c>
      <c r="R119" s="7">
        <f t="shared" si="14"/>
        <v>5.6238065687897712E-4</v>
      </c>
      <c r="S119" s="7">
        <f t="shared" si="14"/>
        <v>8.7290412809258838E-4</v>
      </c>
      <c r="T119" s="7">
        <f t="shared" si="14"/>
        <v>4.7357173469508108E-4</v>
      </c>
      <c r="U119" s="7">
        <f t="shared" si="14"/>
        <v>6.2844623157727413E-4</v>
      </c>
      <c r="V119" s="7">
        <f t="shared" si="14"/>
        <v>2.5201250580584022E-4</v>
      </c>
      <c r="W119" s="8">
        <f t="shared" si="14"/>
        <v>5.9489147295617429E-4</v>
      </c>
    </row>
    <row r="120" spans="13:23" x14ac:dyDescent="0.25">
      <c r="M120" s="18" t="s">
        <v>27</v>
      </c>
      <c r="N120" s="6">
        <f>_xlfn.COVARIANCE.P($T$5:$T$108, N5:N108)</f>
        <v>4.0363615434598198E-4</v>
      </c>
      <c r="O120" s="7">
        <f t="shared" ref="O120:W120" si="15">_xlfn.COVARIANCE.P($T$5:$T$108, O5:O108)</f>
        <v>2.9610883397360741E-4</v>
      </c>
      <c r="P120" s="7">
        <f t="shared" si="15"/>
        <v>5.0135577193911483E-4</v>
      </c>
      <c r="Q120" s="7">
        <f t="shared" si="15"/>
        <v>2.724361159150842E-4</v>
      </c>
      <c r="R120" s="7">
        <f t="shared" si="15"/>
        <v>2.9723931640370747E-4</v>
      </c>
      <c r="S120" s="7">
        <f t="shared" si="15"/>
        <v>4.7357173469508108E-4</v>
      </c>
      <c r="T120" s="7">
        <f t="shared" si="15"/>
        <v>8.2436094820900361E-4</v>
      </c>
      <c r="U120" s="7">
        <f t="shared" si="15"/>
        <v>4.6838443393830171E-4</v>
      </c>
      <c r="V120" s="7">
        <f t="shared" si="15"/>
        <v>2.3971745683774845E-4</v>
      </c>
      <c r="W120" s="8">
        <f t="shared" si="15"/>
        <v>4.1205022294451925E-4</v>
      </c>
    </row>
    <row r="121" spans="13:23" x14ac:dyDescent="0.25">
      <c r="M121" s="18" t="s">
        <v>21</v>
      </c>
      <c r="N121" s="6">
        <f>_xlfn.COVARIANCE.P($U$5:$U$108, N5:N108)</f>
        <v>4.932720291418067E-4</v>
      </c>
      <c r="O121" s="7">
        <f t="shared" ref="O121:W121" si="16">_xlfn.COVARIANCE.P($U$5:$U$108, O5:O108)</f>
        <v>4.0516136781008671E-4</v>
      </c>
      <c r="P121" s="7">
        <f t="shared" si="16"/>
        <v>6.3562816351687057E-4</v>
      </c>
      <c r="Q121" s="7">
        <f t="shared" si="16"/>
        <v>4.5870725621865083E-4</v>
      </c>
      <c r="R121" s="7">
        <f t="shared" si="16"/>
        <v>5.0332463761040348E-4</v>
      </c>
      <c r="S121" s="7">
        <f t="shared" si="16"/>
        <v>6.2844623157727413E-4</v>
      </c>
      <c r="T121" s="7">
        <f t="shared" si="16"/>
        <v>4.6838443393830171E-4</v>
      </c>
      <c r="U121" s="7">
        <f t="shared" si="16"/>
        <v>8.0901396267402613E-4</v>
      </c>
      <c r="V121" s="7">
        <f t="shared" si="16"/>
        <v>1.4806487175973994E-4</v>
      </c>
      <c r="W121" s="8">
        <f t="shared" si="16"/>
        <v>4.9700028518859219E-4</v>
      </c>
    </row>
    <row r="122" spans="13:23" x14ac:dyDescent="0.25">
      <c r="M122" s="18" t="s">
        <v>25</v>
      </c>
      <c r="N122" s="6">
        <f>_xlfn.COVARIANCE.P($V$5:$V$108, N5:N108)</f>
        <v>7.3568770580188228E-4</v>
      </c>
      <c r="O122" s="7">
        <f t="shared" ref="O122:W122" si="17">_xlfn.COVARIANCE.P($V$5:$V$108, O5:O108)</f>
        <v>2.9016431140275149E-4</v>
      </c>
      <c r="P122" s="7">
        <f t="shared" si="17"/>
        <v>7.050182777870687E-4</v>
      </c>
      <c r="Q122" s="7">
        <f t="shared" si="17"/>
        <v>1.4757907175619807E-4</v>
      </c>
      <c r="R122" s="7">
        <f t="shared" si="17"/>
        <v>2.22988911009353E-4</v>
      </c>
      <c r="S122" s="7">
        <f t="shared" si="17"/>
        <v>2.5201250580584022E-4</v>
      </c>
      <c r="T122" s="7">
        <f t="shared" si="17"/>
        <v>2.3971745683774845E-4</v>
      </c>
      <c r="U122" s="7">
        <f t="shared" si="17"/>
        <v>1.4806487175973994E-4</v>
      </c>
      <c r="V122" s="7">
        <f t="shared" si="17"/>
        <v>7.4843544857285766E-4</v>
      </c>
      <c r="W122" s="8">
        <f t="shared" si="17"/>
        <v>5.4711308594476336E-4</v>
      </c>
    </row>
    <row r="123" spans="13:23" ht="15.75" thickBot="1" x14ac:dyDescent="0.3">
      <c r="M123" s="19" t="s">
        <v>23</v>
      </c>
      <c r="N123" s="9">
        <f>_xlfn.COVARIANCE.P($W$5:$W$108, N5:N108)</f>
        <v>1.2795770853735169E-3</v>
      </c>
      <c r="O123" s="10">
        <f t="shared" ref="O123:W123" si="18">_xlfn.COVARIANCE.P($W$5:$W$108, O5:O108)</f>
        <v>7.4146501298759718E-4</v>
      </c>
      <c r="P123" s="10">
        <f t="shared" si="18"/>
        <v>1.1819658205670686E-3</v>
      </c>
      <c r="Q123" s="10">
        <f t="shared" si="18"/>
        <v>4.0892145154668846E-4</v>
      </c>
      <c r="R123" s="10">
        <f t="shared" si="18"/>
        <v>4.2310394833572882E-4</v>
      </c>
      <c r="S123" s="10">
        <f t="shared" si="18"/>
        <v>5.9489147295617429E-4</v>
      </c>
      <c r="T123" s="10">
        <f t="shared" si="18"/>
        <v>4.1205022294451925E-4</v>
      </c>
      <c r="U123" s="10">
        <f t="shared" si="18"/>
        <v>4.9700028518859219E-4</v>
      </c>
      <c r="V123" s="10">
        <f t="shared" si="18"/>
        <v>5.4711308594476336E-4</v>
      </c>
      <c r="W123" s="11">
        <f t="shared" si="18"/>
        <v>2.3425194922288453E-3</v>
      </c>
    </row>
  </sheetData>
  <mergeCells count="2">
    <mergeCell ref="A1:K1"/>
    <mergeCell ref="M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F20" sqref="F20"/>
    </sheetView>
  </sheetViews>
  <sheetFormatPr defaultRowHeight="15" x14ac:dyDescent="0.25"/>
  <cols>
    <col min="1" max="1" width="9.7109375" customWidth="1"/>
    <col min="2" max="2" width="13.85546875" customWidth="1"/>
  </cols>
  <sheetData>
    <row r="1" spans="1:12" ht="16.5" thickBot="1" x14ac:dyDescent="0.3">
      <c r="A1" s="63" t="s">
        <v>32</v>
      </c>
      <c r="B1" s="64"/>
      <c r="C1" s="64"/>
      <c r="D1" s="64"/>
      <c r="E1" s="64"/>
      <c r="F1" s="64"/>
      <c r="G1" s="64"/>
      <c r="H1" s="64"/>
      <c r="I1" s="64"/>
      <c r="J1" s="65"/>
    </row>
    <row r="2" spans="1:12" ht="16.5" thickBot="1" x14ac:dyDescent="0.3">
      <c r="A2" s="51" t="s">
        <v>11</v>
      </c>
      <c r="B2" s="45" t="s">
        <v>13</v>
      </c>
      <c r="C2" s="61" t="s">
        <v>14</v>
      </c>
      <c r="D2" s="61" t="s">
        <v>16</v>
      </c>
      <c r="E2" s="62" t="s">
        <v>18</v>
      </c>
      <c r="F2" s="45" t="s">
        <v>28</v>
      </c>
      <c r="G2" s="45" t="s">
        <v>27</v>
      </c>
      <c r="H2" s="45" t="s">
        <v>21</v>
      </c>
      <c r="I2" s="45" t="s">
        <v>25</v>
      </c>
      <c r="J2" s="52" t="s">
        <v>23</v>
      </c>
    </row>
    <row r="3" spans="1:12" ht="15.75" thickBot="1" x14ac:dyDescent="0.3">
      <c r="A3" s="25">
        <v>0</v>
      </c>
      <c r="B3" s="26">
        <v>3.5834300368161667E-2</v>
      </c>
      <c r="C3" s="26">
        <v>0</v>
      </c>
      <c r="D3" s="26">
        <v>0.19117402853121795</v>
      </c>
      <c r="E3" s="26">
        <v>0.19312608466862716</v>
      </c>
      <c r="F3" s="26">
        <v>6.2685509679153761E-2</v>
      </c>
      <c r="G3" s="26">
        <v>0.17971127607145476</v>
      </c>
      <c r="H3" s="26">
        <v>8.5165541016014576E-2</v>
      </c>
      <c r="I3" s="26">
        <v>0.25230325965796913</v>
      </c>
      <c r="J3" s="27">
        <v>0</v>
      </c>
    </row>
    <row r="4" spans="1:12" ht="15.75" thickBot="1" x14ac:dyDescent="0.3"/>
    <row r="5" spans="1:12" ht="16.5" thickBot="1" x14ac:dyDescent="0.3">
      <c r="A5" s="63" t="s">
        <v>61</v>
      </c>
      <c r="B5" s="64"/>
      <c r="C5" s="65"/>
      <c r="D5" s="29">
        <f>SUMPRODUCT(A3:J3,Data!N111:W111)</f>
        <v>1.2758739413039233E-3</v>
      </c>
      <c r="F5" s="63" t="s">
        <v>33</v>
      </c>
      <c r="G5" s="65"/>
      <c r="H5" s="32">
        <f t="array" ref="H5">MMULT(MMULT(A3:J3,Data!N114:W123), TRANSPOSE(A3:J3))</f>
        <v>4.0000038098085501E-4</v>
      </c>
    </row>
    <row r="6" spans="1:12" x14ac:dyDescent="0.25">
      <c r="B6" s="28"/>
      <c r="F6" s="30"/>
      <c r="G6" s="31"/>
    </row>
    <row r="7" spans="1:12" ht="15.75" thickBot="1" x14ac:dyDescent="0.3"/>
    <row r="8" spans="1:12" ht="16.5" thickBot="1" x14ac:dyDescent="0.3">
      <c r="A8" s="63" t="s">
        <v>62</v>
      </c>
      <c r="B8" s="65"/>
      <c r="C8" s="20">
        <f>D5</f>
        <v>1.2758739413039233E-3</v>
      </c>
    </row>
    <row r="9" spans="1:12" ht="15.75" thickBot="1" x14ac:dyDescent="0.3"/>
    <row r="10" spans="1:12" ht="16.5" thickBot="1" x14ac:dyDescent="0.3">
      <c r="A10" s="66" t="s">
        <v>45</v>
      </c>
      <c r="B10" s="67"/>
      <c r="C10" s="57" t="s">
        <v>46</v>
      </c>
      <c r="D10" s="56" t="s">
        <v>47</v>
      </c>
      <c r="E10" s="63" t="s">
        <v>48</v>
      </c>
      <c r="F10" s="64"/>
      <c r="G10" s="64"/>
      <c r="H10" s="64"/>
      <c r="I10" s="64"/>
      <c r="J10" s="64"/>
      <c r="K10" s="64"/>
      <c r="L10" s="65"/>
    </row>
    <row r="11" spans="1:12" ht="15.75" x14ac:dyDescent="0.25">
      <c r="A11" s="66" t="s">
        <v>34</v>
      </c>
      <c r="B11" s="67"/>
      <c r="C11" s="3">
        <f>SUM(A3:J3)</f>
        <v>0.99999999999259903</v>
      </c>
      <c r="D11" s="5">
        <v>1</v>
      </c>
      <c r="E11" s="35"/>
      <c r="F11" s="36"/>
      <c r="G11" s="36"/>
      <c r="H11" s="36"/>
      <c r="I11" s="36"/>
      <c r="J11" s="36"/>
      <c r="K11" s="36"/>
      <c r="L11" s="37"/>
    </row>
    <row r="12" spans="1:12" ht="15.75" x14ac:dyDescent="0.25">
      <c r="A12" s="68" t="s">
        <v>35</v>
      </c>
      <c r="B12" s="69"/>
      <c r="C12" s="6">
        <f>H5</f>
        <v>4.0000038098085501E-4</v>
      </c>
      <c r="D12" s="8">
        <v>4.0000000000000002E-4</v>
      </c>
      <c r="E12" s="58"/>
      <c r="F12" s="59"/>
      <c r="G12" s="59"/>
      <c r="H12" s="59"/>
      <c r="I12" s="59"/>
      <c r="J12" s="59"/>
      <c r="K12" s="59"/>
      <c r="L12" s="60"/>
    </row>
    <row r="13" spans="1:12" ht="16.5" thickBot="1" x14ac:dyDescent="0.3">
      <c r="A13" s="70" t="s">
        <v>83</v>
      </c>
      <c r="B13" s="71"/>
      <c r="C13" s="9"/>
      <c r="D13" s="11"/>
      <c r="E13" s="38"/>
      <c r="F13" s="39"/>
      <c r="G13" s="39"/>
      <c r="H13" s="39"/>
      <c r="I13" s="39"/>
      <c r="J13" s="39"/>
      <c r="K13" s="39"/>
      <c r="L13" s="40"/>
    </row>
  </sheetData>
  <mergeCells count="9">
    <mergeCell ref="A8:B8"/>
    <mergeCell ref="A11:B11"/>
    <mergeCell ref="A12:B12"/>
    <mergeCell ref="A13:B13"/>
    <mergeCell ref="A1:J1"/>
    <mergeCell ref="F5:G5"/>
    <mergeCell ref="A10:B10"/>
    <mergeCell ref="E10:L10"/>
    <mergeCell ref="A5:C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opLeftCell="A61" workbookViewId="0">
      <selection activeCell="K66" sqref="K66"/>
    </sheetView>
  </sheetViews>
  <sheetFormatPr defaultRowHeight="15" x14ac:dyDescent="0.25"/>
  <cols>
    <col min="2" max="2" width="9.140625" customWidth="1"/>
  </cols>
  <sheetData>
    <row r="1" spans="1:10" x14ac:dyDescent="0.25">
      <c r="A1" s="33" t="s">
        <v>49</v>
      </c>
    </row>
    <row r="2" spans="1:10" ht="15.75" thickBot="1" x14ac:dyDescent="0.3"/>
    <row r="3" spans="1:10" ht="16.5" thickBot="1" x14ac:dyDescent="0.3">
      <c r="A3" s="63" t="s">
        <v>61</v>
      </c>
      <c r="B3" s="64"/>
      <c r="C3" s="65"/>
      <c r="D3" s="29">
        <v>3.417319771589101E-3</v>
      </c>
      <c r="F3" s="55" t="s">
        <v>33</v>
      </c>
      <c r="G3" s="56"/>
      <c r="H3" s="29">
        <v>8.7290411048589504E-4</v>
      </c>
    </row>
    <row r="4" spans="1:10" ht="15.75" thickBot="1" x14ac:dyDescent="0.3"/>
    <row r="5" spans="1:10" ht="16.5" thickBot="1" x14ac:dyDescent="0.3">
      <c r="A5" s="63" t="s">
        <v>32</v>
      </c>
      <c r="B5" s="64"/>
      <c r="C5" s="64"/>
      <c r="D5" s="64"/>
      <c r="E5" s="64"/>
      <c r="F5" s="64"/>
      <c r="G5" s="64"/>
      <c r="H5" s="64"/>
      <c r="I5" s="64"/>
      <c r="J5" s="65"/>
    </row>
    <row r="6" spans="1:10" ht="16.5" thickBot="1" x14ac:dyDescent="0.3">
      <c r="A6" s="21" t="s">
        <v>11</v>
      </c>
      <c r="B6" s="22" t="s">
        <v>13</v>
      </c>
      <c r="C6" s="23" t="s">
        <v>14</v>
      </c>
      <c r="D6" s="23" t="s">
        <v>16</v>
      </c>
      <c r="E6" s="24" t="s">
        <v>18</v>
      </c>
      <c r="F6" s="22" t="s">
        <v>28</v>
      </c>
      <c r="G6" s="22" t="s">
        <v>27</v>
      </c>
      <c r="H6" s="22" t="s">
        <v>21</v>
      </c>
      <c r="I6" s="22" t="s">
        <v>25</v>
      </c>
      <c r="J6" s="50" t="s">
        <v>23</v>
      </c>
    </row>
    <row r="7" spans="1:10" ht="15.75" thickBot="1" x14ac:dyDescent="0.3">
      <c r="A7" s="25">
        <v>0</v>
      </c>
      <c r="B7" s="26">
        <v>0</v>
      </c>
      <c r="C7" s="26">
        <v>0</v>
      </c>
      <c r="D7" s="26">
        <v>0</v>
      </c>
      <c r="E7" s="26">
        <v>0</v>
      </c>
      <c r="F7" s="26">
        <v>0.9999999899148756</v>
      </c>
      <c r="G7" s="26">
        <v>0</v>
      </c>
      <c r="H7" s="26">
        <v>0</v>
      </c>
      <c r="I7" s="26">
        <v>0</v>
      </c>
      <c r="J7" s="27">
        <v>0</v>
      </c>
    </row>
    <row r="9" spans="1:10" x14ac:dyDescent="0.25">
      <c r="A9" s="33" t="s">
        <v>50</v>
      </c>
    </row>
    <row r="10" spans="1:10" ht="15.75" thickBot="1" x14ac:dyDescent="0.3"/>
    <row r="11" spans="1:10" ht="16.5" thickBot="1" x14ac:dyDescent="0.3">
      <c r="A11" s="63" t="s">
        <v>61</v>
      </c>
      <c r="B11" s="64"/>
      <c r="C11" s="65"/>
      <c r="D11" s="29">
        <v>3.3679660105080541E-3</v>
      </c>
      <c r="F11" s="55" t="s">
        <v>33</v>
      </c>
      <c r="G11" s="56"/>
      <c r="H11" s="29">
        <v>8.5000029053090181E-4</v>
      </c>
    </row>
    <row r="12" spans="1:10" ht="15.75" thickBot="1" x14ac:dyDescent="0.3"/>
    <row r="13" spans="1:10" ht="16.5" thickBot="1" x14ac:dyDescent="0.3">
      <c r="A13" s="63" t="s">
        <v>32</v>
      </c>
      <c r="B13" s="64"/>
      <c r="C13" s="64"/>
      <c r="D13" s="64"/>
      <c r="E13" s="64"/>
      <c r="F13" s="64"/>
      <c r="G13" s="64"/>
      <c r="H13" s="64"/>
      <c r="I13" s="64"/>
      <c r="J13" s="65"/>
    </row>
    <row r="14" spans="1:10" ht="16.5" thickBot="1" x14ac:dyDescent="0.3">
      <c r="A14" s="21" t="s">
        <v>11</v>
      </c>
      <c r="B14" s="22" t="s">
        <v>13</v>
      </c>
      <c r="C14" s="23" t="s">
        <v>14</v>
      </c>
      <c r="D14" s="23" t="s">
        <v>16</v>
      </c>
      <c r="E14" s="24" t="s">
        <v>18</v>
      </c>
      <c r="F14" s="22" t="s">
        <v>28</v>
      </c>
      <c r="G14" s="22" t="s">
        <v>27</v>
      </c>
      <c r="H14" s="22" t="s">
        <v>21</v>
      </c>
      <c r="I14" s="22" t="s">
        <v>25</v>
      </c>
      <c r="J14" s="50" t="s">
        <v>23</v>
      </c>
    </row>
    <row r="15" spans="1:10" ht="15.75" thickBot="1" x14ac:dyDescent="0.3">
      <c r="A15" s="25">
        <v>0</v>
      </c>
      <c r="B15" s="26">
        <v>0</v>
      </c>
      <c r="C15" s="26">
        <v>0</v>
      </c>
      <c r="D15" s="26">
        <v>0</v>
      </c>
      <c r="E15" s="26">
        <v>3.7913286031597854E-2</v>
      </c>
      <c r="F15" s="26">
        <v>0.96208671396862666</v>
      </c>
      <c r="G15" s="26">
        <v>0</v>
      </c>
      <c r="H15" s="26">
        <v>0</v>
      </c>
      <c r="I15" s="26">
        <v>0</v>
      </c>
      <c r="J15" s="27">
        <v>0</v>
      </c>
    </row>
    <row r="17" spans="1:10" x14ac:dyDescent="0.25">
      <c r="A17" s="33" t="s">
        <v>51</v>
      </c>
    </row>
    <row r="18" spans="1:10" ht="15.75" thickBot="1" x14ac:dyDescent="0.3"/>
    <row r="19" spans="1:10" ht="16.5" thickBot="1" x14ac:dyDescent="0.3">
      <c r="A19" s="63" t="s">
        <v>61</v>
      </c>
      <c r="B19" s="64"/>
      <c r="C19" s="65"/>
      <c r="D19" s="29">
        <v>3.2491804374035196E-3</v>
      </c>
      <c r="F19" s="55" t="s">
        <v>33</v>
      </c>
      <c r="G19" s="56"/>
      <c r="H19" s="29">
        <v>7.9999991947124298E-4</v>
      </c>
    </row>
    <row r="20" spans="1:10" ht="15.75" thickBot="1" x14ac:dyDescent="0.3"/>
    <row r="21" spans="1:10" ht="16.5" thickBot="1" x14ac:dyDescent="0.3">
      <c r="A21" s="63" t="s">
        <v>32</v>
      </c>
      <c r="B21" s="64"/>
      <c r="C21" s="64"/>
      <c r="D21" s="64"/>
      <c r="E21" s="64"/>
      <c r="F21" s="64"/>
      <c r="G21" s="64"/>
      <c r="H21" s="64"/>
      <c r="I21" s="64"/>
      <c r="J21" s="65"/>
    </row>
    <row r="22" spans="1:10" ht="16.5" thickBot="1" x14ac:dyDescent="0.3">
      <c r="A22" s="21" t="s">
        <v>11</v>
      </c>
      <c r="B22" s="22" t="s">
        <v>13</v>
      </c>
      <c r="C22" s="23" t="s">
        <v>14</v>
      </c>
      <c r="D22" s="23" t="s">
        <v>16</v>
      </c>
      <c r="E22" s="24" t="s">
        <v>18</v>
      </c>
      <c r="F22" s="22" t="s">
        <v>28</v>
      </c>
      <c r="G22" s="22" t="s">
        <v>27</v>
      </c>
      <c r="H22" s="22" t="s">
        <v>21</v>
      </c>
      <c r="I22" s="22" t="s">
        <v>25</v>
      </c>
      <c r="J22" s="50" t="s">
        <v>23</v>
      </c>
    </row>
    <row r="23" spans="1:10" ht="15.75" thickBot="1" x14ac:dyDescent="0.3">
      <c r="A23" s="25">
        <v>0</v>
      </c>
      <c r="B23" s="26">
        <v>8.4716206094061078E-4</v>
      </c>
      <c r="C23" s="26">
        <v>0</v>
      </c>
      <c r="D23" s="26">
        <v>1.241023757397767E-2</v>
      </c>
      <c r="E23" s="26">
        <v>0.11089960306498424</v>
      </c>
      <c r="F23" s="26">
        <v>0.8758429973023808</v>
      </c>
      <c r="G23" s="26">
        <v>0</v>
      </c>
      <c r="H23" s="26">
        <v>0</v>
      </c>
      <c r="I23" s="26">
        <v>0</v>
      </c>
      <c r="J23" s="27">
        <v>0</v>
      </c>
    </row>
    <row r="25" spans="1:10" x14ac:dyDescent="0.25">
      <c r="A25" s="33" t="s">
        <v>52</v>
      </c>
    </row>
    <row r="26" spans="1:10" ht="15.75" thickBot="1" x14ac:dyDescent="0.3"/>
    <row r="27" spans="1:10" ht="16.5" thickBot="1" x14ac:dyDescent="0.3">
      <c r="A27" s="63" t="s">
        <v>61</v>
      </c>
      <c r="B27" s="64"/>
      <c r="C27" s="65"/>
      <c r="D27" s="29">
        <v>3.1148437557751724E-3</v>
      </c>
      <c r="F27" s="55" t="s">
        <v>33</v>
      </c>
      <c r="G27" s="56"/>
      <c r="H27" s="29">
        <v>7.5000059852038691E-4</v>
      </c>
    </row>
    <row r="28" spans="1:10" ht="15.75" thickBot="1" x14ac:dyDescent="0.3"/>
    <row r="29" spans="1:10" ht="16.5" thickBot="1" x14ac:dyDescent="0.3">
      <c r="A29" s="63" t="s">
        <v>32</v>
      </c>
      <c r="B29" s="64"/>
      <c r="C29" s="64"/>
      <c r="D29" s="64"/>
      <c r="E29" s="64"/>
      <c r="F29" s="64"/>
      <c r="G29" s="64"/>
      <c r="H29" s="64"/>
      <c r="I29" s="64"/>
      <c r="J29" s="65"/>
    </row>
    <row r="30" spans="1:10" ht="16.5" thickBot="1" x14ac:dyDescent="0.3">
      <c r="A30" s="21" t="s">
        <v>11</v>
      </c>
      <c r="B30" s="22" t="s">
        <v>13</v>
      </c>
      <c r="C30" s="23" t="s">
        <v>14</v>
      </c>
      <c r="D30" s="23" t="s">
        <v>16</v>
      </c>
      <c r="E30" s="24" t="s">
        <v>18</v>
      </c>
      <c r="F30" s="22" t="s">
        <v>28</v>
      </c>
      <c r="G30" s="22" t="s">
        <v>27</v>
      </c>
      <c r="H30" s="22" t="s">
        <v>21</v>
      </c>
      <c r="I30" s="22" t="s">
        <v>25</v>
      </c>
      <c r="J30" s="50" t="s">
        <v>23</v>
      </c>
    </row>
    <row r="31" spans="1:10" ht="15.75" thickBot="1" x14ac:dyDescent="0.3">
      <c r="A31" s="25">
        <v>0</v>
      </c>
      <c r="B31" s="26">
        <v>1.613654603335125E-2</v>
      </c>
      <c r="C31" s="26">
        <v>0</v>
      </c>
      <c r="D31" s="26">
        <v>4.8440607118910919E-2</v>
      </c>
      <c r="E31" s="26">
        <v>0.14050423012478028</v>
      </c>
      <c r="F31" s="26">
        <v>0.79491861672137154</v>
      </c>
      <c r="G31" s="26">
        <v>0</v>
      </c>
      <c r="H31" s="26">
        <v>0</v>
      </c>
      <c r="I31" s="26">
        <v>0</v>
      </c>
      <c r="J31" s="27">
        <v>0</v>
      </c>
    </row>
    <row r="33" spans="1:10" x14ac:dyDescent="0.25">
      <c r="A33" s="33" t="s">
        <v>53</v>
      </c>
    </row>
    <row r="34" spans="1:10" ht="15.75" thickBot="1" x14ac:dyDescent="0.3"/>
    <row r="35" spans="1:10" ht="16.5" thickBot="1" x14ac:dyDescent="0.3">
      <c r="A35" s="63" t="s">
        <v>61</v>
      </c>
      <c r="B35" s="64"/>
      <c r="C35" s="65"/>
      <c r="D35" s="29">
        <v>2.9622720903437895E-3</v>
      </c>
      <c r="F35" s="55" t="s">
        <v>33</v>
      </c>
      <c r="G35" s="56"/>
      <c r="H35" s="29">
        <v>7.0000071263415134E-4</v>
      </c>
    </row>
    <row r="36" spans="1:10" ht="15.75" thickBot="1" x14ac:dyDescent="0.3"/>
    <row r="37" spans="1:10" ht="16.5" thickBot="1" x14ac:dyDescent="0.3">
      <c r="A37" s="63" t="s">
        <v>32</v>
      </c>
      <c r="B37" s="64"/>
      <c r="C37" s="64"/>
      <c r="D37" s="64"/>
      <c r="E37" s="64"/>
      <c r="F37" s="64"/>
      <c r="G37" s="64"/>
      <c r="H37" s="64"/>
      <c r="I37" s="64"/>
      <c r="J37" s="65"/>
    </row>
    <row r="38" spans="1:10" ht="16.5" thickBot="1" x14ac:dyDescent="0.3">
      <c r="A38" s="21" t="s">
        <v>11</v>
      </c>
      <c r="B38" s="22" t="s">
        <v>13</v>
      </c>
      <c r="C38" s="23" t="s">
        <v>14</v>
      </c>
      <c r="D38" s="23" t="s">
        <v>16</v>
      </c>
      <c r="E38" s="24" t="s">
        <v>18</v>
      </c>
      <c r="F38" s="22" t="s">
        <v>28</v>
      </c>
      <c r="G38" s="22" t="s">
        <v>27</v>
      </c>
      <c r="H38" s="22" t="s">
        <v>21</v>
      </c>
      <c r="I38" s="22" t="s">
        <v>25</v>
      </c>
      <c r="J38" s="50" t="s">
        <v>23</v>
      </c>
    </row>
    <row r="39" spans="1:10" ht="15.75" thickBot="1" x14ac:dyDescent="0.3">
      <c r="A39" s="25">
        <v>0</v>
      </c>
      <c r="B39" s="26">
        <v>3.2964206272661896E-2</v>
      </c>
      <c r="C39" s="26">
        <v>0</v>
      </c>
      <c r="D39" s="26">
        <v>7.3387912022468693E-2</v>
      </c>
      <c r="E39" s="26">
        <v>0.16380459636778946</v>
      </c>
      <c r="F39" s="26">
        <v>0.71028349179250161</v>
      </c>
      <c r="G39" s="26">
        <v>1.9559793542885943E-2</v>
      </c>
      <c r="H39" s="26">
        <v>0</v>
      </c>
      <c r="I39" s="26">
        <v>0</v>
      </c>
      <c r="J39" s="27">
        <v>0</v>
      </c>
    </row>
    <row r="41" spans="1:10" x14ac:dyDescent="0.25">
      <c r="A41" s="33" t="s">
        <v>54</v>
      </c>
    </row>
    <row r="42" spans="1:10" ht="15.75" thickBot="1" x14ac:dyDescent="0.3"/>
    <row r="43" spans="1:10" ht="16.5" thickBot="1" x14ac:dyDescent="0.3">
      <c r="A43" s="63" t="s">
        <v>61</v>
      </c>
      <c r="B43" s="64"/>
      <c r="C43" s="65"/>
      <c r="D43" s="29">
        <v>2.7908222035558463E-3</v>
      </c>
      <c r="F43" s="55" t="s">
        <v>33</v>
      </c>
      <c r="G43" s="56"/>
      <c r="H43" s="29">
        <v>6.5000068480661167E-4</v>
      </c>
    </row>
    <row r="44" spans="1:10" ht="15.75" thickBot="1" x14ac:dyDescent="0.3"/>
    <row r="45" spans="1:10" ht="16.5" thickBot="1" x14ac:dyDescent="0.3">
      <c r="A45" s="63" t="s">
        <v>32</v>
      </c>
      <c r="B45" s="64"/>
      <c r="C45" s="64"/>
      <c r="D45" s="64"/>
      <c r="E45" s="64"/>
      <c r="F45" s="64"/>
      <c r="G45" s="64"/>
      <c r="H45" s="64"/>
      <c r="I45" s="64"/>
      <c r="J45" s="65"/>
    </row>
    <row r="46" spans="1:10" ht="16.5" thickBot="1" x14ac:dyDescent="0.3">
      <c r="A46" s="21" t="s">
        <v>11</v>
      </c>
      <c r="B46" s="22" t="s">
        <v>13</v>
      </c>
      <c r="C46" s="23" t="s">
        <v>14</v>
      </c>
      <c r="D46" s="23" t="s">
        <v>16</v>
      </c>
      <c r="E46" s="24" t="s">
        <v>18</v>
      </c>
      <c r="F46" s="22" t="s">
        <v>28</v>
      </c>
      <c r="G46" s="22" t="s">
        <v>27</v>
      </c>
      <c r="H46" s="22" t="s">
        <v>21</v>
      </c>
      <c r="I46" s="22" t="s">
        <v>25</v>
      </c>
      <c r="J46" s="50" t="s">
        <v>23</v>
      </c>
    </row>
    <row r="47" spans="1:10" ht="15.75" thickBot="1" x14ac:dyDescent="0.3">
      <c r="A47" s="25">
        <v>0</v>
      </c>
      <c r="B47" s="26">
        <v>4.4082297912267913E-2</v>
      </c>
      <c r="C47" s="26">
        <v>0</v>
      </c>
      <c r="D47" s="26">
        <v>9.2935649020877156E-2</v>
      </c>
      <c r="E47" s="26">
        <v>0.18305509415249296</v>
      </c>
      <c r="F47" s="26">
        <v>0.61999143624247877</v>
      </c>
      <c r="G47" s="26">
        <v>5.993552266847018E-2</v>
      </c>
      <c r="H47" s="26">
        <v>0</v>
      </c>
      <c r="I47" s="26">
        <v>0</v>
      </c>
      <c r="J47" s="27">
        <v>0</v>
      </c>
    </row>
    <row r="49" spans="1:10" x14ac:dyDescent="0.25">
      <c r="A49" s="33" t="s">
        <v>55</v>
      </c>
    </row>
    <row r="50" spans="1:10" ht="15.75" thickBot="1" x14ac:dyDescent="0.3"/>
    <row r="51" spans="1:10" ht="16.5" thickBot="1" x14ac:dyDescent="0.3">
      <c r="A51" s="63" t="s">
        <v>61</v>
      </c>
      <c r="B51" s="64"/>
      <c r="C51" s="65"/>
      <c r="D51" s="29">
        <v>2.5935227814477785E-3</v>
      </c>
      <c r="F51" s="55" t="s">
        <v>33</v>
      </c>
      <c r="G51" s="56"/>
      <c r="H51" s="29">
        <v>6.0000063028740208E-4</v>
      </c>
    </row>
    <row r="52" spans="1:10" ht="15.75" thickBot="1" x14ac:dyDescent="0.3"/>
    <row r="53" spans="1:10" ht="16.5" thickBot="1" x14ac:dyDescent="0.3">
      <c r="A53" s="63" t="s">
        <v>32</v>
      </c>
      <c r="B53" s="64"/>
      <c r="C53" s="64"/>
      <c r="D53" s="64"/>
      <c r="E53" s="64"/>
      <c r="F53" s="64"/>
      <c r="G53" s="64"/>
      <c r="H53" s="64"/>
      <c r="I53" s="64"/>
      <c r="J53" s="65"/>
    </row>
    <row r="54" spans="1:10" ht="16.5" thickBot="1" x14ac:dyDescent="0.3">
      <c r="A54" s="21" t="s">
        <v>11</v>
      </c>
      <c r="B54" s="22" t="s">
        <v>13</v>
      </c>
      <c r="C54" s="23" t="s">
        <v>14</v>
      </c>
      <c r="D54" s="23" t="s">
        <v>16</v>
      </c>
      <c r="E54" s="24" t="s">
        <v>18</v>
      </c>
      <c r="F54" s="22" t="s">
        <v>28</v>
      </c>
      <c r="G54" s="22" t="s">
        <v>27</v>
      </c>
      <c r="H54" s="22" t="s">
        <v>21</v>
      </c>
      <c r="I54" s="22" t="s">
        <v>25</v>
      </c>
      <c r="J54" s="50" t="s">
        <v>23</v>
      </c>
    </row>
    <row r="55" spans="1:10" ht="15.75" thickBot="1" x14ac:dyDescent="0.3">
      <c r="A55" s="25">
        <v>0</v>
      </c>
      <c r="B55" s="26">
        <v>5.2071224195750769E-2</v>
      </c>
      <c r="C55" s="26">
        <v>0</v>
      </c>
      <c r="D55" s="26">
        <v>0.1127739307102435</v>
      </c>
      <c r="E55" s="26">
        <v>0.19914310448168474</v>
      </c>
      <c r="F55" s="26">
        <v>0.5277225566842535</v>
      </c>
      <c r="G55" s="26">
        <v>9.7194024799301115E-2</v>
      </c>
      <c r="H55" s="26">
        <v>0</v>
      </c>
      <c r="I55" s="26">
        <v>1.109515911362936E-2</v>
      </c>
      <c r="J55" s="27">
        <v>0</v>
      </c>
    </row>
    <row r="57" spans="1:10" x14ac:dyDescent="0.25">
      <c r="A57" s="33" t="s">
        <v>56</v>
      </c>
    </row>
    <row r="58" spans="1:10" ht="15.75" thickBot="1" x14ac:dyDescent="0.3"/>
    <row r="59" spans="1:10" ht="16.5" thickBot="1" x14ac:dyDescent="0.3">
      <c r="A59" s="63" t="s">
        <v>61</v>
      </c>
      <c r="B59" s="64"/>
      <c r="C59" s="65"/>
      <c r="D59" s="29">
        <v>2.368215733688729E-3</v>
      </c>
      <c r="F59" s="55" t="s">
        <v>33</v>
      </c>
      <c r="G59" s="56"/>
      <c r="H59" s="29">
        <v>5.5000058307282486E-4</v>
      </c>
    </row>
    <row r="60" spans="1:10" ht="15.75" thickBot="1" x14ac:dyDescent="0.3"/>
    <row r="61" spans="1:10" ht="16.5" thickBot="1" x14ac:dyDescent="0.3">
      <c r="A61" s="63" t="s">
        <v>32</v>
      </c>
      <c r="B61" s="64"/>
      <c r="C61" s="64"/>
      <c r="D61" s="64"/>
      <c r="E61" s="64"/>
      <c r="F61" s="64"/>
      <c r="G61" s="64"/>
      <c r="H61" s="64"/>
      <c r="I61" s="64"/>
      <c r="J61" s="65"/>
    </row>
    <row r="62" spans="1:10" ht="16.5" thickBot="1" x14ac:dyDescent="0.3">
      <c r="A62" s="21" t="s">
        <v>11</v>
      </c>
      <c r="B62" s="22" t="s">
        <v>13</v>
      </c>
      <c r="C62" s="23" t="s">
        <v>14</v>
      </c>
      <c r="D62" s="23" t="s">
        <v>16</v>
      </c>
      <c r="E62" s="24" t="s">
        <v>18</v>
      </c>
      <c r="F62" s="22" t="s">
        <v>28</v>
      </c>
      <c r="G62" s="22" t="s">
        <v>27</v>
      </c>
      <c r="H62" s="22" t="s">
        <v>21</v>
      </c>
      <c r="I62" s="22" t="s">
        <v>25</v>
      </c>
      <c r="J62" s="50" t="s">
        <v>23</v>
      </c>
    </row>
    <row r="63" spans="1:10" ht="15.75" thickBot="1" x14ac:dyDescent="0.3">
      <c r="A63" s="25">
        <v>0</v>
      </c>
      <c r="B63" s="26">
        <v>4.9868256187197257E-2</v>
      </c>
      <c r="C63" s="26">
        <v>0</v>
      </c>
      <c r="D63" s="26">
        <v>0.12870382664410057</v>
      </c>
      <c r="E63" s="26">
        <v>0.20207949838447936</v>
      </c>
      <c r="F63" s="26">
        <v>0.45189513119241015</v>
      </c>
      <c r="G63" s="26">
        <v>0.11548360575111218</v>
      </c>
      <c r="H63" s="26">
        <v>0</v>
      </c>
      <c r="I63" s="26">
        <v>5.1969681846604797E-2</v>
      </c>
      <c r="J63" s="27">
        <v>0</v>
      </c>
    </row>
    <row r="65" spans="1:10" x14ac:dyDescent="0.25">
      <c r="A65" s="33" t="s">
        <v>57</v>
      </c>
    </row>
    <row r="66" spans="1:10" ht="15.75" thickBot="1" x14ac:dyDescent="0.3"/>
    <row r="67" spans="1:10" ht="16.5" thickBot="1" x14ac:dyDescent="0.3">
      <c r="A67" s="63" t="s">
        <v>61</v>
      </c>
      <c r="B67" s="64"/>
      <c r="C67" s="65"/>
      <c r="D67" s="29">
        <v>2.1054953934777978E-3</v>
      </c>
      <c r="F67" s="55" t="s">
        <v>33</v>
      </c>
      <c r="G67" s="56"/>
      <c r="H67" s="29">
        <v>5.0000051446433334E-4</v>
      </c>
    </row>
    <row r="68" spans="1:10" ht="15.75" thickBot="1" x14ac:dyDescent="0.3"/>
    <row r="69" spans="1:10" ht="16.5" thickBot="1" x14ac:dyDescent="0.3">
      <c r="A69" s="63" t="s">
        <v>32</v>
      </c>
      <c r="B69" s="64"/>
      <c r="C69" s="64"/>
      <c r="D69" s="64"/>
      <c r="E69" s="64"/>
      <c r="F69" s="64"/>
      <c r="G69" s="64"/>
      <c r="H69" s="64"/>
      <c r="I69" s="64"/>
      <c r="J69" s="65"/>
    </row>
    <row r="70" spans="1:10" ht="16.5" thickBot="1" x14ac:dyDescent="0.3">
      <c r="A70" s="21" t="s">
        <v>11</v>
      </c>
      <c r="B70" s="22" t="s">
        <v>13</v>
      </c>
      <c r="C70" s="23" t="s">
        <v>14</v>
      </c>
      <c r="D70" s="23" t="s">
        <v>16</v>
      </c>
      <c r="E70" s="24" t="s">
        <v>18</v>
      </c>
      <c r="F70" s="22" t="s">
        <v>28</v>
      </c>
      <c r="G70" s="22" t="s">
        <v>27</v>
      </c>
      <c r="H70" s="22" t="s">
        <v>21</v>
      </c>
      <c r="I70" s="22" t="s">
        <v>25</v>
      </c>
      <c r="J70" s="50" t="s">
        <v>23</v>
      </c>
    </row>
    <row r="71" spans="1:10" ht="15.75" thickBot="1" x14ac:dyDescent="0.3">
      <c r="A71" s="25">
        <v>0</v>
      </c>
      <c r="B71" s="26">
        <v>4.6740901761954889E-2</v>
      </c>
      <c r="C71" s="26">
        <v>0</v>
      </c>
      <c r="D71" s="26">
        <v>0.1438387702967911</v>
      </c>
      <c r="E71" s="26">
        <v>0.20000697000757089</v>
      </c>
      <c r="F71" s="26">
        <v>0.35833784795699214</v>
      </c>
      <c r="G71" s="26">
        <v>0.13120098740202407</v>
      </c>
      <c r="H71" s="26">
        <v>1.9892523758153376E-2</v>
      </c>
      <c r="I71" s="26">
        <v>9.9981998814006032E-2</v>
      </c>
      <c r="J71" s="27">
        <v>0</v>
      </c>
    </row>
    <row r="73" spans="1:10" x14ac:dyDescent="0.25">
      <c r="A73" s="33" t="s">
        <v>58</v>
      </c>
    </row>
    <row r="74" spans="1:10" ht="15.75" thickBot="1" x14ac:dyDescent="0.3"/>
    <row r="75" spans="1:10" ht="16.5" thickBot="1" x14ac:dyDescent="0.3">
      <c r="A75" s="63" t="s">
        <v>61</v>
      </c>
      <c r="B75" s="64"/>
      <c r="C75" s="65"/>
      <c r="D75" s="29">
        <v>1.7778485563385358E-3</v>
      </c>
      <c r="F75" s="55" t="s">
        <v>33</v>
      </c>
      <c r="G75" s="56"/>
      <c r="H75" s="29">
        <v>4.5000037073258421E-4</v>
      </c>
    </row>
    <row r="76" spans="1:10" ht="15.75" thickBot="1" x14ac:dyDescent="0.3"/>
    <row r="77" spans="1:10" ht="16.5" thickBot="1" x14ac:dyDescent="0.3">
      <c r="A77" s="63" t="s">
        <v>32</v>
      </c>
      <c r="B77" s="64"/>
      <c r="C77" s="64"/>
      <c r="D77" s="64"/>
      <c r="E77" s="64"/>
      <c r="F77" s="64"/>
      <c r="G77" s="64"/>
      <c r="H77" s="64"/>
      <c r="I77" s="64"/>
      <c r="J77" s="65"/>
    </row>
    <row r="78" spans="1:10" ht="16.5" thickBot="1" x14ac:dyDescent="0.3">
      <c r="A78" s="21" t="s">
        <v>11</v>
      </c>
      <c r="B78" s="22" t="s">
        <v>13</v>
      </c>
      <c r="C78" s="23" t="s">
        <v>14</v>
      </c>
      <c r="D78" s="23" t="s">
        <v>16</v>
      </c>
      <c r="E78" s="24" t="s">
        <v>18</v>
      </c>
      <c r="F78" s="22" t="s">
        <v>28</v>
      </c>
      <c r="G78" s="22" t="s">
        <v>27</v>
      </c>
      <c r="H78" s="22" t="s">
        <v>21</v>
      </c>
      <c r="I78" s="22" t="s">
        <v>25</v>
      </c>
      <c r="J78" s="50" t="s">
        <v>23</v>
      </c>
    </row>
    <row r="79" spans="1:10" ht="15.75" thickBot="1" x14ac:dyDescent="0.3">
      <c r="A79" s="25">
        <v>0</v>
      </c>
      <c r="B79" s="26">
        <v>4.2229716784443726E-2</v>
      </c>
      <c r="C79" s="26">
        <v>0</v>
      </c>
      <c r="D79" s="26">
        <v>0.16258869069938095</v>
      </c>
      <c r="E79" s="26">
        <v>0.19729325337850329</v>
      </c>
      <c r="F79" s="26">
        <v>0.24154439019749169</v>
      </c>
      <c r="G79" s="26">
        <v>0.1502751136493666</v>
      </c>
      <c r="H79" s="26">
        <v>4.5861357722393033E-2</v>
      </c>
      <c r="I79" s="26">
        <v>0.16020747755818676</v>
      </c>
      <c r="J79" s="27">
        <v>0</v>
      </c>
    </row>
    <row r="81" spans="1:10" x14ac:dyDescent="0.25">
      <c r="A81" s="33" t="s">
        <v>59</v>
      </c>
    </row>
    <row r="82" spans="1:10" ht="15.75" thickBot="1" x14ac:dyDescent="0.3"/>
    <row r="83" spans="1:10" ht="16.5" thickBot="1" x14ac:dyDescent="0.3">
      <c r="A83" s="63" t="s">
        <v>61</v>
      </c>
      <c r="B83" s="64"/>
      <c r="C83" s="65"/>
      <c r="D83" s="29">
        <v>1.2758696685111061E-3</v>
      </c>
      <c r="F83" s="55" t="s">
        <v>33</v>
      </c>
      <c r="G83" s="56"/>
      <c r="H83" s="29">
        <v>4.0000018181377288E-4</v>
      </c>
    </row>
    <row r="84" spans="1:10" ht="15.75" thickBot="1" x14ac:dyDescent="0.3"/>
    <row r="85" spans="1:10" ht="16.5" thickBot="1" x14ac:dyDescent="0.3">
      <c r="A85" s="63" t="s">
        <v>32</v>
      </c>
      <c r="B85" s="64"/>
      <c r="C85" s="64"/>
      <c r="D85" s="64"/>
      <c r="E85" s="64"/>
      <c r="F85" s="64"/>
      <c r="G85" s="64"/>
      <c r="H85" s="64"/>
      <c r="I85" s="64"/>
      <c r="J85" s="65"/>
    </row>
    <row r="86" spans="1:10" ht="16.5" thickBot="1" x14ac:dyDescent="0.3">
      <c r="A86" s="21" t="s">
        <v>11</v>
      </c>
      <c r="B86" s="22" t="s">
        <v>13</v>
      </c>
      <c r="C86" s="23" t="s">
        <v>14</v>
      </c>
      <c r="D86" s="23" t="s">
        <v>16</v>
      </c>
      <c r="E86" s="24" t="s">
        <v>18</v>
      </c>
      <c r="F86" s="22" t="s">
        <v>28</v>
      </c>
      <c r="G86" s="22" t="s">
        <v>27</v>
      </c>
      <c r="H86" s="22" t="s">
        <v>21</v>
      </c>
      <c r="I86" s="22" t="s">
        <v>25</v>
      </c>
      <c r="J86" s="50" t="s">
        <v>23</v>
      </c>
    </row>
    <row r="87" spans="1:10" ht="15.75" thickBot="1" x14ac:dyDescent="0.3">
      <c r="A87" s="25">
        <v>0</v>
      </c>
      <c r="B87" s="26">
        <v>3.5765646558716474E-2</v>
      </c>
      <c r="C87" s="26">
        <v>0</v>
      </c>
      <c r="D87" s="26">
        <v>0.19099467490833483</v>
      </c>
      <c r="E87" s="26">
        <v>0.19360155039342086</v>
      </c>
      <c r="F87" s="26">
        <v>6.2627826466878991E-2</v>
      </c>
      <c r="G87" s="26">
        <v>0.17940044126055862</v>
      </c>
      <c r="H87" s="26">
        <v>8.517180087839242E-2</v>
      </c>
      <c r="I87" s="26">
        <v>0.25243805952158915</v>
      </c>
      <c r="J87" s="27">
        <v>0</v>
      </c>
    </row>
    <row r="89" spans="1:10" x14ac:dyDescent="0.25">
      <c r="A89" s="33" t="s">
        <v>60</v>
      </c>
    </row>
    <row r="90" spans="1:10" ht="15.75" thickBot="1" x14ac:dyDescent="0.3"/>
    <row r="91" spans="1:10" ht="16.5" thickBot="1" x14ac:dyDescent="0.3">
      <c r="A91" s="63" t="s">
        <v>61</v>
      </c>
      <c r="B91" s="64"/>
      <c r="C91" s="65"/>
      <c r="D91" s="29">
        <v>9.9587122960762323E-4</v>
      </c>
      <c r="F91" s="55" t="s">
        <v>33</v>
      </c>
      <c r="G91" s="56"/>
      <c r="H91" s="29">
        <v>3.8700038453183305E-4</v>
      </c>
    </row>
    <row r="92" spans="1:10" ht="15.75" thickBot="1" x14ac:dyDescent="0.3"/>
    <row r="93" spans="1:10" ht="16.5" thickBot="1" x14ac:dyDescent="0.3">
      <c r="A93" s="63" t="s">
        <v>32</v>
      </c>
      <c r="B93" s="64"/>
      <c r="C93" s="64"/>
      <c r="D93" s="64"/>
      <c r="E93" s="64"/>
      <c r="F93" s="64"/>
      <c r="G93" s="64"/>
      <c r="H93" s="64"/>
      <c r="I93" s="64"/>
      <c r="J93" s="65"/>
    </row>
    <row r="94" spans="1:10" ht="16.5" thickBot="1" x14ac:dyDescent="0.3">
      <c r="A94" s="21" t="s">
        <v>11</v>
      </c>
      <c r="B94" s="22" t="s">
        <v>13</v>
      </c>
      <c r="C94" s="23" t="s">
        <v>14</v>
      </c>
      <c r="D94" s="23" t="s">
        <v>16</v>
      </c>
      <c r="E94" s="24" t="s">
        <v>18</v>
      </c>
      <c r="F94" s="22" t="s">
        <v>28</v>
      </c>
      <c r="G94" s="22" t="s">
        <v>27</v>
      </c>
      <c r="H94" s="22" t="s">
        <v>21</v>
      </c>
      <c r="I94" s="22" t="s">
        <v>25</v>
      </c>
      <c r="J94" s="50" t="s">
        <v>23</v>
      </c>
    </row>
    <row r="95" spans="1:10" ht="15.75" thickBot="1" x14ac:dyDescent="0.3">
      <c r="A95" s="25">
        <v>0</v>
      </c>
      <c r="B95" s="26">
        <v>3.296875120445792E-2</v>
      </c>
      <c r="C95" s="26">
        <v>0</v>
      </c>
      <c r="D95" s="26">
        <v>0.20769043977363741</v>
      </c>
      <c r="E95" s="26">
        <v>0.1585815365514473</v>
      </c>
      <c r="F95" s="26">
        <v>1.8793737866934436E-4</v>
      </c>
      <c r="G95" s="26">
        <v>0.19069077967323547</v>
      </c>
      <c r="H95" s="26">
        <v>8.5878931078481976E-2</v>
      </c>
      <c r="I95" s="26">
        <v>0.32400162433634272</v>
      </c>
      <c r="J95" s="27">
        <v>0</v>
      </c>
    </row>
  </sheetData>
  <mergeCells count="24">
    <mergeCell ref="A93:J93"/>
    <mergeCell ref="A85:J85"/>
    <mergeCell ref="A69:J69"/>
    <mergeCell ref="A77:J77"/>
    <mergeCell ref="A75:C75"/>
    <mergeCell ref="A83:C83"/>
    <mergeCell ref="A91:C91"/>
    <mergeCell ref="A51:C51"/>
    <mergeCell ref="A53:J53"/>
    <mergeCell ref="A61:J61"/>
    <mergeCell ref="A59:C59"/>
    <mergeCell ref="A67:C67"/>
    <mergeCell ref="A29:J29"/>
    <mergeCell ref="A27:C27"/>
    <mergeCell ref="A35:C35"/>
    <mergeCell ref="A37:J37"/>
    <mergeCell ref="A45:J45"/>
    <mergeCell ref="A43:C43"/>
    <mergeCell ref="A21:J21"/>
    <mergeCell ref="A5:J5"/>
    <mergeCell ref="A13:J13"/>
    <mergeCell ref="A3:C3"/>
    <mergeCell ref="A11:C11"/>
    <mergeCell ref="A19:C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B12" sqref="B12"/>
    </sheetView>
  </sheetViews>
  <sheetFormatPr defaultRowHeight="15" x14ac:dyDescent="0.25"/>
  <cols>
    <col min="2" max="2" width="13.85546875" customWidth="1"/>
  </cols>
  <sheetData>
    <row r="1" spans="1:14" x14ac:dyDescent="0.25">
      <c r="A1" s="33" t="s">
        <v>36</v>
      </c>
    </row>
    <row r="2" spans="1:14" ht="15.75" thickBot="1" x14ac:dyDescent="0.3"/>
    <row r="3" spans="1:14" ht="16.5" thickBot="1" x14ac:dyDescent="0.3">
      <c r="A3" s="63" t="s">
        <v>73</v>
      </c>
      <c r="B3" s="65"/>
      <c r="C3" s="35">
        <f>'Optimal Portfolio Composition'!D3</f>
        <v>3.417319771589101E-3</v>
      </c>
      <c r="D3" s="36">
        <f>'Optimal Portfolio Composition'!D11</f>
        <v>3.3679660105080541E-3</v>
      </c>
      <c r="E3" s="36">
        <f>'Optimal Portfolio Composition'!D19</f>
        <v>3.2491804374035196E-3</v>
      </c>
      <c r="F3" s="36">
        <f>'Optimal Portfolio Composition'!D27</f>
        <v>3.1148437557751724E-3</v>
      </c>
      <c r="G3" s="36">
        <f>'Optimal Portfolio Composition'!D35</f>
        <v>2.9622720903437895E-3</v>
      </c>
      <c r="H3" s="36">
        <f>'Optimal Portfolio Composition'!D43</f>
        <v>2.7908222035558463E-3</v>
      </c>
      <c r="I3" s="36">
        <f>'Optimal Portfolio Composition'!D51</f>
        <v>2.5935227814477785E-3</v>
      </c>
      <c r="J3" s="36">
        <f>'Optimal Portfolio Composition'!D59</f>
        <v>2.368215733688729E-3</v>
      </c>
      <c r="K3" s="36">
        <f>'Optimal Portfolio Composition'!D67</f>
        <v>2.1054953934777978E-3</v>
      </c>
      <c r="L3" s="36">
        <f>'Optimal Portfolio Composition'!D75</f>
        <v>1.7778485563385358E-3</v>
      </c>
      <c r="M3" s="36">
        <f>'Optimal Portfolio Composition'!D83</f>
        <v>1.2758696685111061E-3</v>
      </c>
      <c r="N3" s="37">
        <f>'Optimal Portfolio Composition'!D91</f>
        <v>9.9587122960762323E-4</v>
      </c>
    </row>
    <row r="4" spans="1:14" ht="16.5" thickBot="1" x14ac:dyDescent="0.3">
      <c r="A4" s="63" t="s">
        <v>33</v>
      </c>
      <c r="B4" s="65"/>
      <c r="C4" s="38">
        <f>'Optimal Portfolio Composition'!H3</f>
        <v>8.7290411048589504E-4</v>
      </c>
      <c r="D4" s="39">
        <f>'Optimal Portfolio Composition'!H11</f>
        <v>8.5000029053090181E-4</v>
      </c>
      <c r="E4" s="39">
        <f>'Optimal Portfolio Composition'!H19</f>
        <v>7.9999991947124298E-4</v>
      </c>
      <c r="F4" s="39">
        <f>'Optimal Portfolio Composition'!H27</f>
        <v>7.5000059852038691E-4</v>
      </c>
      <c r="G4" s="39">
        <f>'Optimal Portfolio Composition'!H35</f>
        <v>7.0000071263415134E-4</v>
      </c>
      <c r="H4" s="39">
        <f>'Optimal Portfolio Composition'!H43</f>
        <v>6.5000068480661167E-4</v>
      </c>
      <c r="I4" s="39">
        <f>'Optimal Portfolio Composition'!H51</f>
        <v>6.0000063028740208E-4</v>
      </c>
      <c r="J4" s="39">
        <f>'Optimal Portfolio Composition'!H59</f>
        <v>5.5000058307282486E-4</v>
      </c>
      <c r="K4" s="39">
        <f>'Optimal Portfolio Composition'!H67</f>
        <v>5.0000051446433334E-4</v>
      </c>
      <c r="L4" s="39">
        <f>'Optimal Portfolio Composition'!H75</f>
        <v>4.5000037073258421E-4</v>
      </c>
      <c r="M4" s="39">
        <f>'Optimal Portfolio Composition'!H83</f>
        <v>4.0000018181377288E-4</v>
      </c>
      <c r="N4" s="40">
        <f>'Optimal Portfolio Composition'!H91</f>
        <v>3.8700038453183305E-4</v>
      </c>
    </row>
    <row r="6" spans="1:14" x14ac:dyDescent="0.25">
      <c r="A6" s="33" t="s">
        <v>44</v>
      </c>
    </row>
    <row r="7" spans="1:14" ht="15.75" thickBot="1" x14ac:dyDescent="0.3"/>
    <row r="8" spans="1:14" ht="15.75" thickBot="1" x14ac:dyDescent="0.3">
      <c r="C8" s="41" t="str">
        <f>Data!N113</f>
        <v>RDSA</v>
      </c>
      <c r="D8" s="41" t="str">
        <f>Data!O113</f>
        <v>HSBA</v>
      </c>
      <c r="E8" s="41" t="str">
        <f>Data!P113</f>
        <v>BP</v>
      </c>
      <c r="F8" s="41" t="str">
        <f>Data!Q113</f>
        <v>VOD</v>
      </c>
      <c r="G8" s="41" t="str">
        <f>Data!R113</f>
        <v>GSK</v>
      </c>
      <c r="H8" s="41" t="str">
        <f>Data!S113</f>
        <v>BATS</v>
      </c>
      <c r="I8" s="41" t="str">
        <f>Data!T113</f>
        <v>BUD</v>
      </c>
      <c r="J8" s="41" t="str">
        <f>Data!U113</f>
        <v>DGE</v>
      </c>
      <c r="K8" s="41" t="str">
        <f>Data!V113</f>
        <v>XOM</v>
      </c>
      <c r="L8" s="41" t="str">
        <f>Data!W113</f>
        <v>RIO</v>
      </c>
    </row>
    <row r="9" spans="1:14" ht="16.5" thickBot="1" x14ac:dyDescent="0.3">
      <c r="A9" s="63" t="s">
        <v>74</v>
      </c>
      <c r="B9" s="65"/>
      <c r="C9" s="35">
        <f>Data!N111</f>
        <v>1.1478553803817273E-3</v>
      </c>
      <c r="D9" s="36">
        <f>Data!O111</f>
        <v>1.3305883456188714E-3</v>
      </c>
      <c r="E9" s="36">
        <f>Data!P111</f>
        <v>2.0857016192861195E-3</v>
      </c>
      <c r="F9" s="36">
        <f>Data!Q111</f>
        <v>1.6439857104698407E-3</v>
      </c>
      <c r="G9" s="36">
        <f>Data!R111</f>
        <v>2.1155651782750352E-3</v>
      </c>
      <c r="H9" s="36">
        <f>Data!S111</f>
        <v>3.4173198060531962E-3</v>
      </c>
      <c r="I9" s="36">
        <f>Data!T111</f>
        <v>1.2247817638716611E-3</v>
      </c>
      <c r="J9" s="36">
        <f>Data!U111</f>
        <v>2.1420802684495024E-3</v>
      </c>
      <c r="K9" s="36">
        <f>Data!V111</f>
        <v>-4.4161103818472151E-4</v>
      </c>
      <c r="L9" s="37">
        <f>Data!W111</f>
        <v>1.1399570872757273E-3</v>
      </c>
    </row>
    <row r="10" spans="1:14" ht="16.5" thickBot="1" x14ac:dyDescent="0.3">
      <c r="A10" s="63" t="s">
        <v>37</v>
      </c>
      <c r="B10" s="65"/>
      <c r="C10" s="38">
        <f>Data!N114</f>
        <v>1.6177066877494292E-3</v>
      </c>
      <c r="D10" s="39">
        <f>Data!O115</f>
        <v>1.0105274001697636E-3</v>
      </c>
      <c r="E10" s="39">
        <f>Data!P116</f>
        <v>1.6228371012729751E-3</v>
      </c>
      <c r="F10" s="39">
        <f>Data!Q117</f>
        <v>7.8161679748049392E-4</v>
      </c>
      <c r="G10" s="39">
        <f>Data!R118</f>
        <v>6.9855615339631185E-4</v>
      </c>
      <c r="H10" s="39">
        <f>Data!S119</f>
        <v>8.7290412809258838E-4</v>
      </c>
      <c r="I10" s="39">
        <f>Data!T120</f>
        <v>8.2436094820900361E-4</v>
      </c>
      <c r="J10" s="39">
        <f>Data!U121</f>
        <v>8.0901396267402613E-4</v>
      </c>
      <c r="K10" s="39">
        <f>Data!V122</f>
        <v>7.4843544857285766E-4</v>
      </c>
      <c r="L10" s="40">
        <f>Data!W123</f>
        <v>2.3425194922288453E-3</v>
      </c>
    </row>
  </sheetData>
  <mergeCells count="4">
    <mergeCell ref="A3:B3"/>
    <mergeCell ref="A4:B4"/>
    <mergeCell ref="A9:B9"/>
    <mergeCell ref="A10:B1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B1" workbookViewId="0">
      <selection activeCell="J7" sqref="J7"/>
    </sheetView>
  </sheetViews>
  <sheetFormatPr defaultRowHeight="15" x14ac:dyDescent="0.25"/>
  <cols>
    <col min="1" max="1" width="18.5703125" bestFit="1" customWidth="1"/>
    <col min="2" max="2" width="9.85546875" bestFit="1" customWidth="1"/>
    <col min="3" max="3" width="13.85546875" customWidth="1"/>
    <col min="4" max="4" width="12" bestFit="1" customWidth="1"/>
    <col min="5" max="5" width="11.85546875" bestFit="1" customWidth="1"/>
    <col min="6" max="6" width="17.28515625" bestFit="1" customWidth="1"/>
    <col min="7" max="7" width="12" bestFit="1" customWidth="1"/>
    <col min="8" max="8" width="11" bestFit="1" customWidth="1"/>
    <col min="9" max="10" width="12" bestFit="1" customWidth="1"/>
    <col min="11" max="11" width="8.5703125" customWidth="1"/>
  </cols>
  <sheetData>
    <row r="1" spans="1:11" ht="16.5" thickBot="1" x14ac:dyDescent="0.3">
      <c r="A1" s="46" t="s">
        <v>1</v>
      </c>
      <c r="B1" s="45" t="str">
        <f>Companies!C2</f>
        <v>Oil &amp; Gas</v>
      </c>
      <c r="C1" s="45" t="str">
        <f>Companies!C3</f>
        <v>Banking</v>
      </c>
      <c r="D1" s="45" t="str">
        <f>Companies!C4</f>
        <v>Oil &amp; Gas</v>
      </c>
      <c r="E1" s="45" t="str">
        <f>Companies!C5</f>
        <v>Telecomms</v>
      </c>
      <c r="F1" s="45" t="str">
        <f>Companies!C6</f>
        <v>Pharmaceuticals</v>
      </c>
      <c r="G1" s="45" t="str">
        <f>Companies!C7</f>
        <v>Tobacco</v>
      </c>
      <c r="H1" s="45" t="str">
        <f>Companies!C8</f>
        <v>Beverages</v>
      </c>
      <c r="I1" s="45" t="str">
        <f>Companies!C9</f>
        <v>Beverages</v>
      </c>
      <c r="J1" s="45" t="str">
        <f>Companies!C10</f>
        <v>Oil &amp; Gas</v>
      </c>
      <c r="K1" s="34" t="str">
        <f>Companies!C11</f>
        <v>Mining</v>
      </c>
    </row>
    <row r="2" spans="1:11" ht="16.5" thickBot="1" x14ac:dyDescent="0.3">
      <c r="A2" s="47" t="s">
        <v>0</v>
      </c>
      <c r="B2" s="45" t="s">
        <v>11</v>
      </c>
      <c r="C2" s="45" t="s">
        <v>13</v>
      </c>
      <c r="D2" s="61" t="s">
        <v>14</v>
      </c>
      <c r="E2" s="61" t="s">
        <v>16</v>
      </c>
      <c r="F2" s="62" t="s">
        <v>18</v>
      </c>
      <c r="G2" s="45" t="s">
        <v>28</v>
      </c>
      <c r="H2" s="45" t="s">
        <v>27</v>
      </c>
      <c r="I2" s="45" t="s">
        <v>21</v>
      </c>
      <c r="J2" s="45" t="s">
        <v>25</v>
      </c>
      <c r="K2" s="52" t="s">
        <v>23</v>
      </c>
    </row>
    <row r="3" spans="1:11" ht="15.75" x14ac:dyDescent="0.25">
      <c r="A3" s="48" t="s">
        <v>32</v>
      </c>
      <c r="B3" s="35">
        <v>0</v>
      </c>
      <c r="C3" s="36">
        <v>3.8898492267760126E-2</v>
      </c>
      <c r="D3" s="36">
        <v>0</v>
      </c>
      <c r="E3" s="36">
        <v>0.20799375090593364</v>
      </c>
      <c r="F3" s="36">
        <v>0.2161764622133546</v>
      </c>
      <c r="G3" s="36">
        <v>7.3005441175780894E-2</v>
      </c>
      <c r="H3" s="36">
        <v>0.20749540123065455</v>
      </c>
      <c r="I3" s="36">
        <v>0</v>
      </c>
      <c r="J3" s="36">
        <v>0.25643045220292643</v>
      </c>
      <c r="K3" s="37">
        <v>0</v>
      </c>
    </row>
    <row r="4" spans="1:11" ht="16.5" thickBot="1" x14ac:dyDescent="0.3">
      <c r="A4" s="49" t="s">
        <v>38</v>
      </c>
      <c r="B4" s="38">
        <v>0</v>
      </c>
      <c r="C4" s="39">
        <v>1</v>
      </c>
      <c r="D4" s="39">
        <v>0</v>
      </c>
      <c r="E4" s="39">
        <v>1</v>
      </c>
      <c r="F4" s="39">
        <v>1</v>
      </c>
      <c r="G4" s="39">
        <v>1</v>
      </c>
      <c r="H4" s="39">
        <v>1</v>
      </c>
      <c r="I4" s="39">
        <v>0</v>
      </c>
      <c r="J4" s="39">
        <v>1</v>
      </c>
      <c r="K4" s="40">
        <v>0</v>
      </c>
    </row>
    <row r="5" spans="1:11" ht="15.75" thickBot="1" x14ac:dyDescent="0.3">
      <c r="B5" s="30"/>
      <c r="C5" s="30"/>
      <c r="D5" s="30"/>
      <c r="E5" s="30"/>
      <c r="F5" s="30"/>
      <c r="G5" s="30"/>
      <c r="H5" s="30"/>
      <c r="I5" s="30"/>
      <c r="J5" s="30"/>
      <c r="K5" s="30"/>
    </row>
    <row r="6" spans="1:11" ht="16.5" thickBot="1" x14ac:dyDescent="0.3">
      <c r="B6" s="63" t="s">
        <v>61</v>
      </c>
      <c r="C6" s="64"/>
      <c r="D6" s="65"/>
      <c r="E6" s="29">
        <f>SUMPRODUCT(B3:K3,Data!N111:W111)</f>
        <v>1.2414090360259424E-3</v>
      </c>
      <c r="G6" s="63" t="s">
        <v>33</v>
      </c>
      <c r="H6" s="65"/>
      <c r="I6" s="32">
        <f t="array" ref="I6">MMULT(MMULT(B3:K3,Data!N114:W123), TRANSPOSE(B3:K3))</f>
        <v>4.000003796358524E-4</v>
      </c>
    </row>
    <row r="7" spans="1:11" x14ac:dyDescent="0.25">
      <c r="C7" s="28"/>
      <c r="G7" s="30"/>
      <c r="H7" s="31"/>
    </row>
    <row r="8" spans="1:11" ht="15.75" thickBot="1" x14ac:dyDescent="0.3"/>
    <row r="9" spans="1:11" ht="16.5" thickBot="1" x14ac:dyDescent="0.3">
      <c r="B9" s="63" t="s">
        <v>62</v>
      </c>
      <c r="C9" s="65"/>
      <c r="D9" s="20">
        <f>E6</f>
        <v>1.2414090360259424E-3</v>
      </c>
    </row>
    <row r="10" spans="1:11" ht="15.75" thickBot="1" x14ac:dyDescent="0.3"/>
    <row r="11" spans="1:11" ht="16.5" thickBot="1" x14ac:dyDescent="0.3">
      <c r="B11" s="66" t="s">
        <v>45</v>
      </c>
      <c r="C11" s="67"/>
      <c r="D11" s="57" t="s">
        <v>46</v>
      </c>
      <c r="E11" s="56" t="s">
        <v>47</v>
      </c>
      <c r="F11" s="63" t="s">
        <v>48</v>
      </c>
      <c r="G11" s="64"/>
      <c r="H11" s="64"/>
      <c r="I11" s="64"/>
      <c r="J11" s="64"/>
      <c r="K11" s="65"/>
    </row>
    <row r="12" spans="1:11" ht="15.75" x14ac:dyDescent="0.25">
      <c r="B12" s="66" t="s">
        <v>34</v>
      </c>
      <c r="C12" s="67"/>
      <c r="D12" s="4">
        <f>SUM(B3:K3)</f>
        <v>0.9999999999964102</v>
      </c>
      <c r="E12" s="5">
        <v>1</v>
      </c>
      <c r="F12" s="35"/>
      <c r="G12" s="36"/>
      <c r="H12" s="36"/>
      <c r="I12" s="36"/>
      <c r="J12" s="36"/>
      <c r="K12" s="37"/>
    </row>
    <row r="13" spans="1:11" ht="15.75" x14ac:dyDescent="0.25">
      <c r="B13" s="68" t="s">
        <v>35</v>
      </c>
      <c r="C13" s="69"/>
      <c r="D13" s="7">
        <f>I6</f>
        <v>4.000003796358524E-4</v>
      </c>
      <c r="E13" s="8">
        <v>4.0000000000000002E-4</v>
      </c>
      <c r="F13" s="58"/>
      <c r="G13" s="59"/>
      <c r="H13" s="59"/>
      <c r="I13" s="59"/>
      <c r="J13" s="59"/>
      <c r="K13" s="60"/>
    </row>
    <row r="14" spans="1:11" ht="15.75" x14ac:dyDescent="0.25">
      <c r="B14" s="68" t="s">
        <v>75</v>
      </c>
      <c r="C14" s="69"/>
      <c r="D14" s="7">
        <f>B4+D4+J4</f>
        <v>1</v>
      </c>
      <c r="E14" s="8">
        <v>1</v>
      </c>
      <c r="F14" s="58"/>
      <c r="G14" s="59"/>
      <c r="H14" s="59"/>
      <c r="I14" s="59"/>
      <c r="J14" s="59"/>
      <c r="K14" s="60"/>
    </row>
    <row r="15" spans="1:11" ht="15.75" x14ac:dyDescent="0.25">
      <c r="B15" s="68" t="s">
        <v>76</v>
      </c>
      <c r="C15" s="69"/>
      <c r="D15" s="7">
        <f>C4</f>
        <v>1</v>
      </c>
      <c r="E15" s="8">
        <v>1</v>
      </c>
      <c r="F15" s="58"/>
      <c r="G15" s="59"/>
      <c r="H15" s="59"/>
      <c r="I15" s="59"/>
      <c r="J15" s="59"/>
      <c r="K15" s="60"/>
    </row>
    <row r="16" spans="1:11" ht="15.75" x14ac:dyDescent="0.25">
      <c r="B16" s="68" t="s">
        <v>77</v>
      </c>
      <c r="C16" s="69"/>
      <c r="D16" s="7">
        <f>E4</f>
        <v>1</v>
      </c>
      <c r="E16" s="8">
        <v>1</v>
      </c>
      <c r="F16" s="58"/>
      <c r="G16" s="59"/>
      <c r="H16" s="59"/>
      <c r="I16" s="59"/>
      <c r="J16" s="59"/>
      <c r="K16" s="60"/>
    </row>
    <row r="17" spans="2:11" ht="15.75" x14ac:dyDescent="0.25">
      <c r="B17" s="68" t="s">
        <v>78</v>
      </c>
      <c r="C17" s="69"/>
      <c r="D17" s="7">
        <f>F4</f>
        <v>1</v>
      </c>
      <c r="E17" s="8">
        <v>1</v>
      </c>
      <c r="F17" s="58"/>
      <c r="G17" s="59"/>
      <c r="H17" s="59"/>
      <c r="I17" s="59"/>
      <c r="J17" s="59"/>
      <c r="K17" s="60"/>
    </row>
    <row r="18" spans="2:11" ht="15.75" x14ac:dyDescent="0.25">
      <c r="B18" s="68" t="s">
        <v>79</v>
      </c>
      <c r="C18" s="69"/>
      <c r="D18" s="7">
        <f>G4</f>
        <v>1</v>
      </c>
      <c r="E18" s="8">
        <v>1</v>
      </c>
      <c r="F18" s="58"/>
      <c r="G18" s="59"/>
      <c r="H18" s="59"/>
      <c r="I18" s="59"/>
      <c r="J18" s="59"/>
      <c r="K18" s="60"/>
    </row>
    <row r="19" spans="2:11" ht="15.75" x14ac:dyDescent="0.25">
      <c r="B19" s="68" t="s">
        <v>80</v>
      </c>
      <c r="C19" s="69"/>
      <c r="D19" s="7">
        <f>H4+I4</f>
        <v>1</v>
      </c>
      <c r="E19" s="8">
        <v>1</v>
      </c>
      <c r="F19" s="58"/>
      <c r="G19" s="59"/>
      <c r="H19" s="59"/>
      <c r="I19" s="59"/>
      <c r="J19" s="59"/>
      <c r="K19" s="60"/>
    </row>
    <row r="20" spans="2:11" ht="15.75" x14ac:dyDescent="0.25">
      <c r="B20" s="68" t="s">
        <v>81</v>
      </c>
      <c r="C20" s="69"/>
      <c r="D20" s="7">
        <f>K4</f>
        <v>0</v>
      </c>
      <c r="E20" s="8">
        <v>1</v>
      </c>
      <c r="F20" s="58"/>
      <c r="G20" s="59"/>
      <c r="H20" s="59"/>
      <c r="I20" s="59"/>
      <c r="J20" s="59"/>
      <c r="K20" s="60"/>
    </row>
    <row r="21" spans="2:11" ht="15.75" x14ac:dyDescent="0.25">
      <c r="B21" s="68" t="s">
        <v>63</v>
      </c>
      <c r="C21" s="69"/>
      <c r="D21" s="7">
        <f>B3</f>
        <v>0</v>
      </c>
      <c r="E21" s="8">
        <f>B4</f>
        <v>0</v>
      </c>
      <c r="F21" s="58"/>
      <c r="G21" s="59"/>
      <c r="H21" s="59"/>
      <c r="I21" s="59"/>
      <c r="J21" s="59"/>
      <c r="K21" s="60"/>
    </row>
    <row r="22" spans="2:11" ht="15.75" x14ac:dyDescent="0.25">
      <c r="B22" s="68" t="s">
        <v>64</v>
      </c>
      <c r="C22" s="69"/>
      <c r="D22" s="7">
        <f>C3</f>
        <v>3.8898492267760126E-2</v>
      </c>
      <c r="E22" s="8">
        <f>C4</f>
        <v>1</v>
      </c>
      <c r="F22" s="58"/>
      <c r="G22" s="59"/>
      <c r="H22" s="59"/>
      <c r="I22" s="59"/>
      <c r="J22" s="59"/>
      <c r="K22" s="60"/>
    </row>
    <row r="23" spans="2:11" ht="15.75" x14ac:dyDescent="0.25">
      <c r="B23" s="68" t="s">
        <v>65</v>
      </c>
      <c r="C23" s="69"/>
      <c r="D23" s="7">
        <f>D3</f>
        <v>0</v>
      </c>
      <c r="E23" s="8">
        <f>D4</f>
        <v>0</v>
      </c>
      <c r="F23" s="58"/>
      <c r="G23" s="59"/>
      <c r="H23" s="59"/>
      <c r="I23" s="59"/>
      <c r="J23" s="59"/>
      <c r="K23" s="60"/>
    </row>
    <row r="24" spans="2:11" ht="15.75" x14ac:dyDescent="0.25">
      <c r="B24" s="68" t="s">
        <v>66</v>
      </c>
      <c r="C24" s="69"/>
      <c r="D24" s="7">
        <f>E3</f>
        <v>0.20799375090593364</v>
      </c>
      <c r="E24" s="8">
        <f>E4</f>
        <v>1</v>
      </c>
      <c r="F24" s="58"/>
      <c r="G24" s="59"/>
      <c r="H24" s="59"/>
      <c r="I24" s="59"/>
      <c r="J24" s="59"/>
      <c r="K24" s="60"/>
    </row>
    <row r="25" spans="2:11" ht="15.75" x14ac:dyDescent="0.25">
      <c r="B25" s="68" t="s">
        <v>67</v>
      </c>
      <c r="C25" s="69"/>
      <c r="D25" s="7">
        <f>F3</f>
        <v>0.2161764622133546</v>
      </c>
      <c r="E25" s="8">
        <f>F4</f>
        <v>1</v>
      </c>
      <c r="F25" s="58"/>
      <c r="G25" s="59"/>
      <c r="H25" s="59"/>
      <c r="I25" s="59"/>
      <c r="J25" s="59"/>
      <c r="K25" s="60"/>
    </row>
    <row r="26" spans="2:11" ht="15.75" x14ac:dyDescent="0.25">
      <c r="B26" s="68" t="s">
        <v>68</v>
      </c>
      <c r="C26" s="69"/>
      <c r="D26" s="7">
        <f>G3</f>
        <v>7.3005441175780894E-2</v>
      </c>
      <c r="E26" s="8">
        <f>G4</f>
        <v>1</v>
      </c>
      <c r="F26" s="58"/>
      <c r="G26" s="59"/>
      <c r="H26" s="59"/>
      <c r="I26" s="59"/>
      <c r="J26" s="59"/>
      <c r="K26" s="60"/>
    </row>
    <row r="27" spans="2:11" ht="15.75" x14ac:dyDescent="0.25">
      <c r="B27" s="68" t="s">
        <v>69</v>
      </c>
      <c r="C27" s="69"/>
      <c r="D27" s="7">
        <f>H3</f>
        <v>0.20749540123065455</v>
      </c>
      <c r="E27" s="8">
        <f>H4</f>
        <v>1</v>
      </c>
      <c r="F27" s="58"/>
      <c r="G27" s="59"/>
      <c r="H27" s="59"/>
      <c r="I27" s="59"/>
      <c r="J27" s="59"/>
      <c r="K27" s="60"/>
    </row>
    <row r="28" spans="2:11" ht="15.75" x14ac:dyDescent="0.25">
      <c r="B28" s="68" t="s">
        <v>70</v>
      </c>
      <c r="C28" s="69"/>
      <c r="D28" s="7">
        <f>I3</f>
        <v>0</v>
      </c>
      <c r="E28" s="8">
        <f>I4</f>
        <v>0</v>
      </c>
      <c r="F28" s="58"/>
      <c r="G28" s="59"/>
      <c r="H28" s="59"/>
      <c r="I28" s="59"/>
      <c r="J28" s="59"/>
      <c r="K28" s="60"/>
    </row>
    <row r="29" spans="2:11" ht="15.75" x14ac:dyDescent="0.25">
      <c r="B29" s="68" t="s">
        <v>71</v>
      </c>
      <c r="C29" s="69"/>
      <c r="D29" s="7">
        <f>J3</f>
        <v>0.25643045220292643</v>
      </c>
      <c r="E29" s="8">
        <f>J4</f>
        <v>1</v>
      </c>
      <c r="F29" s="58"/>
      <c r="G29" s="59"/>
      <c r="H29" s="59"/>
      <c r="I29" s="59"/>
      <c r="J29" s="59"/>
      <c r="K29" s="60"/>
    </row>
    <row r="30" spans="2:11" ht="15.75" x14ac:dyDescent="0.25">
      <c r="B30" s="68" t="s">
        <v>72</v>
      </c>
      <c r="C30" s="69"/>
      <c r="D30" s="7">
        <f>K3</f>
        <v>0</v>
      </c>
      <c r="E30" s="8">
        <f>K4</f>
        <v>0</v>
      </c>
      <c r="F30" s="58"/>
      <c r="G30" s="59"/>
      <c r="H30" s="59"/>
      <c r="I30" s="59"/>
      <c r="J30" s="59"/>
      <c r="K30" s="60"/>
    </row>
    <row r="31" spans="2:11" ht="15.75" x14ac:dyDescent="0.25">
      <c r="B31" s="68" t="s">
        <v>83</v>
      </c>
      <c r="C31" s="69"/>
      <c r="D31" s="7"/>
      <c r="E31" s="8"/>
      <c r="F31" s="58"/>
      <c r="G31" s="59"/>
      <c r="H31" s="59"/>
      <c r="I31" s="59"/>
      <c r="J31" s="59"/>
      <c r="K31" s="60"/>
    </row>
    <row r="32" spans="2:11" ht="16.5" thickBot="1" x14ac:dyDescent="0.3">
      <c r="B32" s="70" t="s">
        <v>82</v>
      </c>
      <c r="C32" s="71"/>
      <c r="D32" s="10"/>
      <c r="E32" s="11"/>
      <c r="F32" s="38"/>
      <c r="G32" s="39"/>
      <c r="H32" s="39"/>
      <c r="I32" s="39"/>
      <c r="J32" s="39"/>
      <c r="K32" s="40"/>
    </row>
  </sheetData>
  <mergeCells count="26">
    <mergeCell ref="B28:C28"/>
    <mergeCell ref="B29:C29"/>
    <mergeCell ref="B30:C30"/>
    <mergeCell ref="G6:H6"/>
    <mergeCell ref="B9:C9"/>
    <mergeCell ref="B12:C12"/>
    <mergeCell ref="B13:C13"/>
    <mergeCell ref="B6:D6"/>
    <mergeCell ref="B11:C11"/>
    <mergeCell ref="F11:K11"/>
    <mergeCell ref="B31:C31"/>
    <mergeCell ref="B32:C32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Companies</vt:lpstr>
      <vt:lpstr>Data</vt:lpstr>
      <vt:lpstr>Qn3c - Markowitz Problem</vt:lpstr>
      <vt:lpstr>Optimal Portfolio Composition</vt:lpstr>
      <vt:lpstr>Graph</vt:lpstr>
      <vt:lpstr>Qn3d - One Company Per Sector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Siow Meng Low</dc:creator>
  <cp:lastModifiedBy>Siow Meng Low</cp:lastModifiedBy>
  <dcterms:created xsi:type="dcterms:W3CDTF">2016-11-07T19:03:17Z</dcterms:created>
  <dcterms:modified xsi:type="dcterms:W3CDTF">2016-11-11T02:45:27Z</dcterms:modified>
</cp:coreProperties>
</file>