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60" windowWidth="20115" windowHeight="8010" activeTab="3"/>
  </bookViews>
  <sheets>
    <sheet name="SPJ FUNGS. BULAN JANUARI 2019" sheetId="1" r:id="rId1"/>
    <sheet name="B. AGUSTUS" sheetId="2" r:id="rId2"/>
    <sheet name="Sheet1" sheetId="3" r:id="rId3"/>
    <sheet name="Perubahan" sheetId="4" r:id="rId4"/>
  </sheets>
  <calcPr calcId="152511"/>
</workbook>
</file>

<file path=xl/calcChain.xml><?xml version="1.0" encoding="utf-8"?>
<calcChain xmlns="http://schemas.openxmlformats.org/spreadsheetml/2006/main">
  <c r="P56" i="4" l="1"/>
  <c r="P55" i="4"/>
  <c r="I53" i="4"/>
  <c r="Q19" i="4"/>
  <c r="Q24" i="4"/>
  <c r="P24" i="4"/>
  <c r="P28" i="4"/>
  <c r="Q27" i="4"/>
  <c r="N51" i="2"/>
  <c r="N51" i="3"/>
  <c r="N51" i="4"/>
  <c r="Q50" i="4"/>
  <c r="Q49" i="4"/>
  <c r="Q34" i="4"/>
  <c r="S37" i="3"/>
  <c r="S35" i="3"/>
  <c r="V30" i="3"/>
  <c r="V29" i="3"/>
  <c r="V28" i="3"/>
  <c r="V27" i="3"/>
  <c r="Q27" i="3"/>
  <c r="K51" i="4"/>
  <c r="J51" i="4"/>
  <c r="N50" i="4"/>
  <c r="M50" i="4"/>
  <c r="L50" i="4"/>
  <c r="M49" i="4"/>
  <c r="L49" i="4"/>
  <c r="N49" i="4" s="1"/>
  <c r="M48" i="4"/>
  <c r="L48" i="4"/>
  <c r="N48" i="4" s="1"/>
  <c r="N47" i="4"/>
  <c r="L47" i="4"/>
  <c r="I47" i="4"/>
  <c r="I51" i="4" s="1"/>
  <c r="N46" i="4"/>
  <c r="M46" i="4"/>
  <c r="L46" i="4"/>
  <c r="M45" i="4"/>
  <c r="L45" i="4"/>
  <c r="N45" i="4" s="1"/>
  <c r="M44" i="4"/>
  <c r="L44" i="4"/>
  <c r="N44" i="4" s="1"/>
  <c r="N43" i="4"/>
  <c r="M43" i="4"/>
  <c r="L43" i="4"/>
  <c r="N42" i="4"/>
  <c r="M42" i="4"/>
  <c r="L42" i="4"/>
  <c r="M41" i="4"/>
  <c r="L41" i="4"/>
  <c r="N41" i="4" s="1"/>
  <c r="M40" i="4"/>
  <c r="L40" i="4"/>
  <c r="N40" i="4" s="1"/>
  <c r="N39" i="4"/>
  <c r="I39" i="4"/>
  <c r="N38" i="4"/>
  <c r="M38" i="4"/>
  <c r="N37" i="4"/>
  <c r="M37" i="4"/>
  <c r="L37" i="4"/>
  <c r="N36" i="4"/>
  <c r="M36" i="4"/>
  <c r="L36" i="4"/>
  <c r="M35" i="4"/>
  <c r="L35" i="4"/>
  <c r="N35" i="4" s="1"/>
  <c r="M34" i="4"/>
  <c r="L34" i="4"/>
  <c r="N34" i="4" s="1"/>
  <c r="N33" i="4"/>
  <c r="M33" i="4"/>
  <c r="L33" i="4"/>
  <c r="N32" i="4"/>
  <c r="M32" i="4"/>
  <c r="L32" i="4"/>
  <c r="N31" i="4"/>
  <c r="N30" i="4"/>
  <c r="M30" i="4"/>
  <c r="L30" i="4"/>
  <c r="N29" i="4"/>
  <c r="M29" i="4"/>
  <c r="L29" i="4"/>
  <c r="M28" i="4"/>
  <c r="L28" i="4"/>
  <c r="N28" i="4" s="1"/>
  <c r="M27" i="4"/>
  <c r="L27" i="4"/>
  <c r="N27" i="4" s="1"/>
  <c r="N26" i="4"/>
  <c r="M26" i="4"/>
  <c r="L26" i="4"/>
  <c r="N25" i="4"/>
  <c r="M25" i="4"/>
  <c r="L25" i="4"/>
  <c r="M24" i="4"/>
  <c r="L24" i="4"/>
  <c r="N24" i="4" s="1"/>
  <c r="M23" i="4"/>
  <c r="L23" i="4"/>
  <c r="N23" i="4" s="1"/>
  <c r="N22" i="4"/>
  <c r="M22" i="4"/>
  <c r="L22" i="4"/>
  <c r="N21" i="4"/>
  <c r="M21" i="4"/>
  <c r="L21" i="4"/>
  <c r="M20" i="4"/>
  <c r="M51" i="4" s="1"/>
  <c r="L20" i="4"/>
  <c r="L51" i="4" s="1"/>
  <c r="N19" i="4"/>
  <c r="I18" i="4"/>
  <c r="I17" i="4" s="1"/>
  <c r="N17" i="4" s="1"/>
  <c r="N20" i="4" l="1"/>
  <c r="N18" i="4"/>
  <c r="P39" i="3"/>
  <c r="K51" i="3" l="1"/>
  <c r="J51" i="3"/>
  <c r="M50" i="3"/>
  <c r="L50" i="3"/>
  <c r="N50" i="3" s="1"/>
  <c r="M49" i="3"/>
  <c r="L49" i="3"/>
  <c r="N49" i="3" s="1"/>
  <c r="N48" i="3"/>
  <c r="M48" i="3"/>
  <c r="L48" i="3"/>
  <c r="L47" i="3"/>
  <c r="I47" i="3"/>
  <c r="I51" i="3" s="1"/>
  <c r="M46" i="3"/>
  <c r="L46" i="3"/>
  <c r="N46" i="3" s="1"/>
  <c r="N45" i="3"/>
  <c r="M45" i="3"/>
  <c r="L45" i="3"/>
  <c r="N44" i="3"/>
  <c r="M44" i="3"/>
  <c r="L44" i="3"/>
  <c r="M43" i="3"/>
  <c r="L43" i="3"/>
  <c r="N43" i="3" s="1"/>
  <c r="M42" i="3"/>
  <c r="L42" i="3"/>
  <c r="N42" i="3" s="1"/>
  <c r="N41" i="3"/>
  <c r="M41" i="3"/>
  <c r="L41" i="3"/>
  <c r="N40" i="3"/>
  <c r="M40" i="3"/>
  <c r="L40" i="3"/>
  <c r="I39" i="3"/>
  <c r="N39" i="3" s="1"/>
  <c r="N38" i="3"/>
  <c r="M38" i="3"/>
  <c r="M37" i="3"/>
  <c r="L37" i="3"/>
  <c r="N37" i="3" s="1"/>
  <c r="M36" i="3"/>
  <c r="L36" i="3"/>
  <c r="N36" i="3" s="1"/>
  <c r="N35" i="3"/>
  <c r="M35" i="3"/>
  <c r="L35" i="3"/>
  <c r="N34" i="3"/>
  <c r="M34" i="3"/>
  <c r="L34" i="3"/>
  <c r="M33" i="3"/>
  <c r="L33" i="3"/>
  <c r="N33" i="3" s="1"/>
  <c r="M32" i="3"/>
  <c r="L32" i="3"/>
  <c r="N32" i="3" s="1"/>
  <c r="N31" i="3"/>
  <c r="I31" i="3"/>
  <c r="M30" i="3"/>
  <c r="L30" i="3"/>
  <c r="N30" i="3" s="1"/>
  <c r="M29" i="3"/>
  <c r="L29" i="3"/>
  <c r="N29" i="3" s="1"/>
  <c r="N28" i="3"/>
  <c r="M28" i="3"/>
  <c r="L28" i="3"/>
  <c r="N27" i="3"/>
  <c r="M27" i="3"/>
  <c r="L27" i="3"/>
  <c r="M26" i="3"/>
  <c r="L26" i="3"/>
  <c r="N26" i="3" s="1"/>
  <c r="M25" i="3"/>
  <c r="L25" i="3"/>
  <c r="N25" i="3" s="1"/>
  <c r="N24" i="3"/>
  <c r="M24" i="3"/>
  <c r="L24" i="3"/>
  <c r="N23" i="3"/>
  <c r="M23" i="3"/>
  <c r="L23" i="3"/>
  <c r="M22" i="3"/>
  <c r="L22" i="3"/>
  <c r="N22" i="3" s="1"/>
  <c r="M21" i="3"/>
  <c r="L21" i="3"/>
  <c r="N21" i="3" s="1"/>
  <c r="N20" i="3"/>
  <c r="M20" i="3"/>
  <c r="L20" i="3"/>
  <c r="L51" i="3" s="1"/>
  <c r="I19" i="3"/>
  <c r="N19" i="3" s="1"/>
  <c r="M51" i="3" l="1"/>
  <c r="I18" i="3"/>
  <c r="N47" i="3"/>
  <c r="N18" i="3" l="1"/>
  <c r="I17" i="3"/>
  <c r="N17" i="3" s="1"/>
  <c r="M50" i="2"/>
  <c r="M49" i="2"/>
  <c r="M48" i="2"/>
  <c r="M46" i="2"/>
  <c r="M45" i="2"/>
  <c r="M44" i="2"/>
  <c r="M43" i="2"/>
  <c r="M42" i="2"/>
  <c r="M41" i="2"/>
  <c r="M40" i="2"/>
  <c r="M38" i="2"/>
  <c r="M37" i="2"/>
  <c r="M36" i="2"/>
  <c r="M35" i="2"/>
  <c r="M34" i="2"/>
  <c r="M33" i="2"/>
  <c r="M32" i="2"/>
  <c r="M30" i="2"/>
  <c r="M29" i="2"/>
  <c r="M28" i="2"/>
  <c r="M27" i="2"/>
  <c r="M26" i="2"/>
  <c r="M25" i="2"/>
  <c r="M24" i="2"/>
  <c r="M23" i="2"/>
  <c r="M22" i="2"/>
  <c r="M20" i="2"/>
  <c r="L21" i="2"/>
  <c r="M21" i="2"/>
  <c r="N38" i="2"/>
  <c r="J51" i="2" l="1"/>
  <c r="K51" i="2"/>
  <c r="L50" i="2"/>
  <c r="N50" i="2" s="1"/>
  <c r="L49" i="2"/>
  <c r="N49" i="2" s="1"/>
  <c r="L48" i="2"/>
  <c r="N48" i="2" s="1"/>
  <c r="L47" i="2"/>
  <c r="I47" i="2"/>
  <c r="L46" i="2"/>
  <c r="N46" i="2" s="1"/>
  <c r="L45" i="2"/>
  <c r="N45" i="2" s="1"/>
  <c r="L44" i="2"/>
  <c r="N44" i="2" s="1"/>
  <c r="L43" i="2"/>
  <c r="N43" i="2" s="1"/>
  <c r="L42" i="2"/>
  <c r="N42" i="2" s="1"/>
  <c r="L41" i="2"/>
  <c r="N41" i="2" s="1"/>
  <c r="L40" i="2"/>
  <c r="N40" i="2" s="1"/>
  <c r="I39" i="2"/>
  <c r="N39" i="2" s="1"/>
  <c r="L37" i="2"/>
  <c r="N37" i="2" s="1"/>
  <c r="L36" i="2"/>
  <c r="N36" i="2" s="1"/>
  <c r="L35" i="2"/>
  <c r="N35" i="2" s="1"/>
  <c r="L34" i="2"/>
  <c r="N34" i="2" s="1"/>
  <c r="L33" i="2"/>
  <c r="N33" i="2" s="1"/>
  <c r="L32" i="2"/>
  <c r="N32" i="2" s="1"/>
  <c r="I31" i="2"/>
  <c r="N31" i="2" s="1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2" i="2"/>
  <c r="N22" i="2" s="1"/>
  <c r="N21" i="2"/>
  <c r="L20" i="2"/>
  <c r="N20" i="2" s="1"/>
  <c r="I19" i="2"/>
  <c r="N19" i="2" s="1"/>
  <c r="N47" i="2" l="1"/>
  <c r="I51" i="2"/>
  <c r="I18" i="2"/>
  <c r="L24" i="2"/>
  <c r="N24" i="2" s="1"/>
  <c r="L23" i="2"/>
  <c r="N23" i="2" s="1"/>
  <c r="M51" i="2"/>
  <c r="W36" i="1"/>
  <c r="X36" i="1" s="1"/>
  <c r="W35" i="1"/>
  <c r="X35" i="1" s="1"/>
  <c r="W34" i="1"/>
  <c r="X34" i="1" s="1"/>
  <c r="W33" i="1"/>
  <c r="X33" i="1" s="1"/>
  <c r="W32" i="1"/>
  <c r="X32" i="1" s="1"/>
  <c r="O36" i="1"/>
  <c r="Q36" i="1" s="1"/>
  <c r="O35" i="1"/>
  <c r="O34" i="1"/>
  <c r="Q34" i="1" s="1"/>
  <c r="O33" i="1"/>
  <c r="Q33" i="1" s="1"/>
  <c r="O32" i="1"/>
  <c r="Q32" i="1" s="1"/>
  <c r="Q35" i="1"/>
  <c r="O30" i="1"/>
  <c r="I17" i="2" l="1"/>
  <c r="N17" i="2" s="1"/>
  <c r="N18" i="2"/>
  <c r="L51" i="2"/>
  <c r="W29" i="1"/>
  <c r="X29" i="1" s="1"/>
  <c r="O29" i="1"/>
  <c r="Q29" i="1" s="1"/>
  <c r="I19" i="1"/>
  <c r="Z29" i="1" l="1"/>
  <c r="Y29" i="1"/>
  <c r="W37" i="1"/>
  <c r="X37" i="1" s="1"/>
  <c r="O37" i="1"/>
  <c r="Q37" i="1" s="1"/>
  <c r="V51" i="1" l="1"/>
  <c r="U51" i="1"/>
  <c r="N51" i="1"/>
  <c r="O20" i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Q30" i="1"/>
  <c r="O40" i="1"/>
  <c r="O41" i="1"/>
  <c r="O42" i="1"/>
  <c r="O43" i="1"/>
  <c r="O44" i="1"/>
  <c r="O45" i="1"/>
  <c r="O46" i="1"/>
  <c r="O47" i="1"/>
  <c r="O48" i="1"/>
  <c r="O49" i="1"/>
  <c r="O50" i="1"/>
  <c r="M51" i="1"/>
  <c r="W30" i="1"/>
  <c r="X30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O51" i="1" l="1"/>
  <c r="Q20" i="1"/>
  <c r="Z20" i="1" l="1"/>
  <c r="Z21" i="1"/>
  <c r="Z38" i="1"/>
  <c r="Z37" i="1"/>
  <c r="Z36" i="1"/>
  <c r="Z35" i="1"/>
  <c r="Z34" i="1"/>
  <c r="Z33" i="1"/>
  <c r="Z32" i="1"/>
  <c r="Z30" i="1"/>
  <c r="Z28" i="1"/>
  <c r="Z27" i="1"/>
  <c r="Z26" i="1"/>
  <c r="Z25" i="1"/>
  <c r="Z24" i="1"/>
  <c r="Z23" i="1"/>
  <c r="Z22" i="1"/>
  <c r="Y38" i="1" l="1"/>
  <c r="Y37" i="1"/>
  <c r="Y36" i="1"/>
  <c r="Y35" i="1"/>
  <c r="Y34" i="1"/>
  <c r="Y33" i="1"/>
  <c r="Y32" i="1"/>
  <c r="Y30" i="1"/>
  <c r="Y28" i="1"/>
  <c r="Y27" i="1"/>
  <c r="Y26" i="1"/>
  <c r="Y25" i="1"/>
  <c r="Y24" i="1"/>
  <c r="Y23" i="1"/>
  <c r="Y22" i="1"/>
  <c r="Y21" i="1"/>
  <c r="Y20" i="1"/>
  <c r="I31" i="1"/>
  <c r="Y31" i="1" s="1"/>
  <c r="Y19" i="1"/>
  <c r="W41" i="1" l="1"/>
  <c r="X41" i="1" s="1"/>
  <c r="W42" i="1"/>
  <c r="X42" i="1" s="1"/>
  <c r="W43" i="1"/>
  <c r="X43" i="1" s="1"/>
  <c r="W44" i="1"/>
  <c r="W45" i="1"/>
  <c r="X45" i="1" s="1"/>
  <c r="W46" i="1"/>
  <c r="X46" i="1" s="1"/>
  <c r="W47" i="1"/>
  <c r="X47" i="1" s="1"/>
  <c r="W48" i="1"/>
  <c r="X48" i="1" s="1"/>
  <c r="W49" i="1"/>
  <c r="X49" i="1" s="1"/>
  <c r="W50" i="1"/>
  <c r="W40" i="1"/>
  <c r="X44" i="1"/>
  <c r="X50" i="1"/>
  <c r="Q41" i="1"/>
  <c r="Z41" i="1" s="1"/>
  <c r="Q42" i="1"/>
  <c r="Y43" i="1"/>
  <c r="Q44" i="1"/>
  <c r="Q45" i="1"/>
  <c r="Z45" i="1" s="1"/>
  <c r="Q46" i="1"/>
  <c r="Z46" i="1" s="1"/>
  <c r="Q48" i="1"/>
  <c r="Y49" i="1"/>
  <c r="Q50" i="1"/>
  <c r="Y50" i="1"/>
  <c r="Y41" i="1"/>
  <c r="W51" i="1" l="1"/>
  <c r="Z44" i="1"/>
  <c r="Z48" i="1"/>
  <c r="Z42" i="1"/>
  <c r="Z50" i="1"/>
  <c r="Y44" i="1"/>
  <c r="Y42" i="1"/>
  <c r="Y40" i="1"/>
  <c r="X40" i="1"/>
  <c r="X51" i="1" s="1"/>
  <c r="Y48" i="1"/>
  <c r="Y46" i="1"/>
  <c r="Q40" i="1"/>
  <c r="Q49" i="1"/>
  <c r="Z49" i="1" s="1"/>
  <c r="Q43" i="1"/>
  <c r="Z43" i="1" s="1"/>
  <c r="Y45" i="1"/>
  <c r="Q47" i="1"/>
  <c r="Z47" i="1" s="1"/>
  <c r="I47" i="1"/>
  <c r="I39" i="1"/>
  <c r="Y39" i="1" l="1"/>
  <c r="I18" i="1"/>
  <c r="I51" i="1"/>
  <c r="Y51" i="1" s="1"/>
  <c r="Z40" i="1"/>
  <c r="Q51" i="1"/>
  <c r="Y47" i="1"/>
  <c r="Y18" i="1" l="1"/>
  <c r="I17" i="1"/>
  <c r="Y17" i="1" s="1"/>
</calcChain>
</file>

<file path=xl/sharedStrings.xml><?xml version="1.0" encoding="utf-8"?>
<sst xmlns="http://schemas.openxmlformats.org/spreadsheetml/2006/main" count="458" uniqueCount="77">
  <si>
    <t>PEMERINTAH KABUPATEN MAMUJU TENGAH</t>
  </si>
  <si>
    <t>DINAS PENANAMAN MODAL, PELAYANAN TERPADU SATU PINTU, KOPERASI</t>
  </si>
  <si>
    <t xml:space="preserve">USAHA KECIL DAN MENENGAH </t>
  </si>
  <si>
    <t>BIDANG</t>
  </si>
  <si>
    <t>SKPD</t>
  </si>
  <si>
    <t>PENGGUNA ANGGARAN</t>
  </si>
  <si>
    <t>TAHUN ANGGARAN</t>
  </si>
  <si>
    <t>BULAN</t>
  </si>
  <si>
    <t>s/d Bulan lalu</t>
  </si>
  <si>
    <t>Bln Ini</t>
  </si>
  <si>
    <t>s/d Bln Ini</t>
  </si>
  <si>
    <t>PENERIMAAN UP/GU/TU</t>
  </si>
  <si>
    <t>Bulan Lalu</t>
  </si>
  <si>
    <t>Bulan Ini</t>
  </si>
  <si>
    <t xml:space="preserve">Jumlah Penerimaan ( LS/UP/GU/TU ) s/d Bulan Ini </t>
  </si>
  <si>
    <t>SPJ LS BARANG DAN JASA</t>
  </si>
  <si>
    <t>s/d bulan lalu</t>
  </si>
  <si>
    <t>SPJ UP/GU/TU</t>
  </si>
  <si>
    <t>JUMLAH SPJ LS+UP/GU/TU</t>
  </si>
  <si>
    <t>SISA ANGGARAN</t>
  </si>
  <si>
    <t>SALDO KAS</t>
  </si>
  <si>
    <t>6 ( 4 + 5 )</t>
  </si>
  <si>
    <t>9 ( 7 + 8 )</t>
  </si>
  <si>
    <t>SALDO KAS BLN LALU</t>
  </si>
  <si>
    <t>11 ( 6 + 9 )</t>
  </si>
  <si>
    <t>14 ( 12 + 13 )</t>
  </si>
  <si>
    <t>17 ( 15 + 16 )</t>
  </si>
  <si>
    <t>18 (  14 + 17 )</t>
  </si>
  <si>
    <t>19 ( 3-6-9 )</t>
  </si>
  <si>
    <t>20 ( 11-18 )</t>
  </si>
  <si>
    <t>Belanja Langsung</t>
  </si>
  <si>
    <t xml:space="preserve">Belanja </t>
  </si>
  <si>
    <t>01</t>
  </si>
  <si>
    <t>08</t>
  </si>
  <si>
    <t>Belanja Alat Tulis kantor</t>
  </si>
  <si>
    <t>03</t>
  </si>
  <si>
    <t>Belanja Jasa Tim Penyusun Peraturan Bupati</t>
  </si>
  <si>
    <t>06</t>
  </si>
  <si>
    <t>Belanja Cetak</t>
  </si>
  <si>
    <t>02</t>
  </si>
  <si>
    <t>Belanja Penggandaan</t>
  </si>
  <si>
    <t>Belanja Penjilidan + Cover</t>
  </si>
  <si>
    <t>Belanja Makanan dan Minuman rapat</t>
  </si>
  <si>
    <t>Belanja Perjalanan Dinas Luar daerah</t>
  </si>
  <si>
    <t>09</t>
  </si>
  <si>
    <t>PEMANTAUAN DAN PENERTIBAN PERIZINAN</t>
  </si>
  <si>
    <t>Honorarium Pegawai Honorer/Tidak Tetap</t>
  </si>
  <si>
    <t>04</t>
  </si>
  <si>
    <t>Belanja Perangko, Materai dan BendaPos lainnya</t>
  </si>
  <si>
    <t>Belanja Dokumentasi</t>
  </si>
  <si>
    <t>Belanja perjalanan Dinas dalam daerah</t>
  </si>
  <si>
    <t>PEMANFAATAN TEKHNOLOGI DALAM PELAYANAN PUBLIK</t>
  </si>
  <si>
    <t>Honorarium Tim Non PNS</t>
  </si>
  <si>
    <t>Belanja Peralatan dan Perlengkapan Kantor</t>
  </si>
  <si>
    <t>Belanja Banner</t>
  </si>
  <si>
    <t>Belanja Pakaian Kerja Lapangan</t>
  </si>
  <si>
    <t>Belanja Modal Peralatan Dan Mesin-Pengadaan Personal Komputer</t>
  </si>
  <si>
    <t>PENINGKATAN KAPASITAS SDM PELAYANAN PERIZINAN</t>
  </si>
  <si>
    <t>: Drs. SALMAN ALI, M.Pd</t>
  </si>
  <si>
    <t>: PELAYANAN PERIZINAN DAN NON PERIZINAN</t>
  </si>
  <si>
    <t>: 2019</t>
  </si>
  <si>
    <t xml:space="preserve">JUMLAH PAGU </t>
  </si>
  <si>
    <t>KODE REKENING</t>
  </si>
  <si>
    <t>URAIAN</t>
  </si>
  <si>
    <t>JUMLAH ANGGARAN</t>
  </si>
  <si>
    <t>PENERIMAAN LS/BARANG JASA</t>
  </si>
  <si>
    <t>LAPORAN PERTANGGUNGJAWABAN SPJ BIDANG PERIZINAN DAN NON PERIZINAN</t>
  </si>
  <si>
    <t>Belanja Pulsa Modem</t>
  </si>
  <si>
    <t>PENYUSUNAN STANDAR OPERASIONAL PROSEDUR ( SOP ) PTSP</t>
  </si>
  <si>
    <t>TAHUN ANGGARAN 2019</t>
  </si>
  <si>
    <t>: FEBRUARI</t>
  </si>
  <si>
    <t>Belanja Modal Peralatan Dan Mesin-Pengadaan Peralatan Cetak</t>
  </si>
  <si>
    <t>: DPMPTSP-KUKM</t>
  </si>
  <si>
    <t>: AGUSTUS</t>
  </si>
  <si>
    <t xml:space="preserve"> </t>
  </si>
  <si>
    <t>mks</t>
  </si>
  <si>
    <t>( SISA 1 X PERJALANAN)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</si>
</sst>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8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8"/>
      <color rgb="FFFF0000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3">
    <xf numFmtId="0" fontId="0" fillId="0" borderId="0" xfId="0"/>
    <xf numFmtId="164" fontId="0" fillId="0" borderId="0" xfId="1" applyFont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164" fontId="4" fillId="0" borderId="9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4" fontId="4" fillId="0" borderId="10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quotePrefix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164" fontId="4" fillId="0" borderId="11" xfId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4" fillId="0" borderId="4" xfId="1" applyFont="1" applyBorder="1" applyAlignment="1">
      <alignment horizontal="center" vertical="center"/>
    </xf>
    <xf numFmtId="164" fontId="4" fillId="0" borderId="15" xfId="1" applyFont="1" applyBorder="1" applyAlignment="1">
      <alignment horizontal="center" vertical="center"/>
    </xf>
    <xf numFmtId="164" fontId="5" fillId="0" borderId="19" xfId="1" applyFont="1" applyBorder="1" applyAlignment="1">
      <alignment vertical="center"/>
    </xf>
    <xf numFmtId="164" fontId="3" fillId="0" borderId="19" xfId="1" applyFont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 wrapText="1"/>
    </xf>
    <xf numFmtId="164" fontId="3" fillId="2" borderId="10" xfId="1" applyFont="1" applyFill="1" applyBorder="1" applyAlignment="1">
      <alignment horizontal="center" vertical="center"/>
    </xf>
    <xf numFmtId="164" fontId="4" fillId="2" borderId="10" xfId="1" applyFont="1" applyFill="1" applyBorder="1" applyAlignment="1">
      <alignment horizontal="center" vertical="center"/>
    </xf>
    <xf numFmtId="164" fontId="3" fillId="2" borderId="15" xfId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164" fontId="6" fillId="0" borderId="9" xfId="1" applyFont="1" applyBorder="1" applyAlignment="1">
      <alignment horizontal="center" vertical="center"/>
    </xf>
    <xf numFmtId="164" fontId="6" fillId="0" borderId="10" xfId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164" fontId="7" fillId="0" borderId="10" xfId="1" applyFont="1" applyBorder="1" applyAlignment="1">
      <alignment horizontal="center" vertical="center"/>
    </xf>
    <xf numFmtId="164" fontId="4" fillId="2" borderId="15" xfId="1" applyFont="1" applyFill="1" applyBorder="1" applyAlignment="1">
      <alignment horizontal="center" vertical="center"/>
    </xf>
    <xf numFmtId="164" fontId="4" fillId="3" borderId="9" xfId="1" applyFont="1" applyFill="1" applyBorder="1" applyAlignment="1">
      <alignment horizontal="center" vertical="center"/>
    </xf>
    <xf numFmtId="164" fontId="4" fillId="3" borderId="10" xfId="1" applyFont="1" applyFill="1" applyBorder="1" applyAlignment="1">
      <alignment horizontal="center" vertical="center"/>
    </xf>
    <xf numFmtId="164" fontId="4" fillId="3" borderId="11" xfId="1" applyFont="1" applyFill="1" applyBorder="1" applyAlignment="1">
      <alignment horizontal="center" vertical="center"/>
    </xf>
    <xf numFmtId="164" fontId="5" fillId="3" borderId="19" xfId="1" applyFont="1" applyFill="1" applyBorder="1" applyAlignment="1">
      <alignment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0" xfId="0" quotePrefix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0" xfId="0" quotePrefix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0" xfId="0" quotePrefix="1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0" xfId="0" quotePrefix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 wrapText="1"/>
    </xf>
    <xf numFmtId="164" fontId="12" fillId="0" borderId="9" xfId="1" applyFont="1" applyBorder="1" applyAlignment="1">
      <alignment horizontal="center" vertical="center"/>
    </xf>
    <xf numFmtId="164" fontId="1" fillId="0" borderId="9" xfId="1" applyFont="1" applyBorder="1" applyAlignment="1">
      <alignment horizontal="center" vertical="center"/>
    </xf>
    <xf numFmtId="164" fontId="1" fillId="0" borderId="15" xfId="1" applyFont="1" applyBorder="1" applyAlignment="1">
      <alignment horizontal="center" vertical="center"/>
    </xf>
    <xf numFmtId="164" fontId="12" fillId="0" borderId="10" xfId="1" applyFont="1" applyBorder="1" applyAlignment="1">
      <alignment horizontal="center" vertical="center"/>
    </xf>
    <xf numFmtId="164" fontId="1" fillId="0" borderId="10" xfId="1" applyFont="1" applyBorder="1" applyAlignment="1">
      <alignment horizontal="center" vertical="center"/>
    </xf>
    <xf numFmtId="164" fontId="13" fillId="2" borderId="10" xfId="1" applyFont="1" applyFill="1" applyBorder="1" applyAlignment="1">
      <alignment horizontal="center" vertical="center"/>
    </xf>
    <xf numFmtId="164" fontId="1" fillId="2" borderId="10" xfId="1" applyFont="1" applyFill="1" applyBorder="1" applyAlignment="1">
      <alignment horizontal="center" vertical="center"/>
    </xf>
    <xf numFmtId="164" fontId="1" fillId="2" borderId="15" xfId="1" applyFont="1" applyFill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164" fontId="14" fillId="0" borderId="15" xfId="1" applyFont="1" applyBorder="1" applyAlignment="1">
      <alignment horizontal="center" vertical="center"/>
    </xf>
    <xf numFmtId="164" fontId="1" fillId="0" borderId="11" xfId="1" applyFont="1" applyBorder="1" applyAlignment="1">
      <alignment horizontal="center" vertical="center"/>
    </xf>
    <xf numFmtId="164" fontId="1" fillId="0" borderId="20" xfId="1" applyFont="1" applyBorder="1" applyAlignment="1">
      <alignment horizontal="center" vertical="center"/>
    </xf>
    <xf numFmtId="164" fontId="13" fillId="0" borderId="19" xfId="1" applyFont="1" applyBorder="1" applyAlignment="1">
      <alignment vertical="center"/>
    </xf>
    <xf numFmtId="164" fontId="1" fillId="0" borderId="19" xfId="1" applyFont="1" applyBorder="1" applyAlignment="1">
      <alignment vertical="center"/>
    </xf>
    <xf numFmtId="164" fontId="1" fillId="0" borderId="19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164" fontId="0" fillId="0" borderId="0" xfId="0" applyNumberFormat="1"/>
    <xf numFmtId="0" fontId="8" fillId="4" borderId="10" xfId="0" applyFont="1" applyFill="1" applyBorder="1" applyAlignment="1">
      <alignment horizontal="left" vertical="center"/>
    </xf>
    <xf numFmtId="164" fontId="1" fillId="4" borderId="10" xfId="1" applyFont="1" applyFill="1" applyBorder="1" applyAlignment="1">
      <alignment horizontal="center" vertical="center"/>
    </xf>
    <xf numFmtId="164" fontId="14" fillId="4" borderId="15" xfId="1" applyFont="1" applyFill="1" applyBorder="1" applyAlignment="1">
      <alignment horizontal="center" vertical="center"/>
    </xf>
    <xf numFmtId="164" fontId="0" fillId="4" borderId="0" xfId="0" applyNumberFormat="1" applyFill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9" fillId="4" borderId="10" xfId="0" applyFont="1" applyFill="1" applyBorder="1" applyAlignment="1">
      <alignment horizontal="left" vertical="center" wrapText="1"/>
    </xf>
    <xf numFmtId="164" fontId="13" fillId="4" borderId="10" xfId="1" applyFont="1" applyFill="1" applyBorder="1" applyAlignment="1">
      <alignment horizontal="center" vertical="center"/>
    </xf>
    <xf numFmtId="164" fontId="1" fillId="4" borderId="15" xfId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 wrapText="1"/>
    </xf>
    <xf numFmtId="164" fontId="13" fillId="5" borderId="10" xfId="1" applyFont="1" applyFill="1" applyBorder="1" applyAlignment="1">
      <alignment horizontal="center" vertical="center"/>
    </xf>
    <xf numFmtId="164" fontId="1" fillId="5" borderId="10" xfId="1" applyFont="1" applyFill="1" applyBorder="1" applyAlignment="1">
      <alignment horizontal="center" vertical="center"/>
    </xf>
    <xf numFmtId="164" fontId="1" fillId="5" borderId="15" xfId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left" vertical="center" wrapText="1"/>
    </xf>
    <xf numFmtId="164" fontId="14" fillId="5" borderId="15" xfId="1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 wrapText="1"/>
    </xf>
    <xf numFmtId="164" fontId="14" fillId="5" borderId="10" xfId="1" applyFont="1" applyFill="1" applyBorder="1" applyAlignment="1">
      <alignment horizontal="center" vertical="center"/>
    </xf>
    <xf numFmtId="164" fontId="14" fillId="4" borderId="10" xfId="1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2163533</xdr:colOff>
      <xdr:row>0</xdr:row>
      <xdr:rowOff>0</xdr:rowOff>
    </xdr:from>
    <xdr:to>
      <xdr:col>8</xdr:col>
      <xdr:colOff>40819</xdr:colOff>
      <xdr:row>4</xdr:row>
      <xdr:rowOff>40822</xdr:rowOff>
    </xdr:to>
    <xdr:pic>
      <xdr:nvPicPr>
        <xdr:cNvPr id="2" name="Picture 1" descr="https://upload.wikimedia.org/wikipedia/id/6/69/Lambang_Kabupaten_Mamuju_Tengah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0819" y="0"/>
          <a:ext cx="1102179" cy="1129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0</xdr:row>
      <xdr:rowOff>0</xdr:rowOff>
    </xdr:from>
    <xdr:to>
      <xdr:col>6</xdr:col>
      <xdr:colOff>31294</xdr:colOff>
      <xdr:row>3</xdr:row>
      <xdr:rowOff>219075</xdr:rowOff>
    </xdr:to>
    <xdr:pic>
      <xdr:nvPicPr>
        <xdr:cNvPr id="2" name="Picture 1" descr="https://upload.wikimedia.org/wikipedia/id/6/69/Lambang_Kabupaten_Mamuju_Tengah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0"/>
          <a:ext cx="755194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0</xdr:row>
      <xdr:rowOff>0</xdr:rowOff>
    </xdr:from>
    <xdr:to>
      <xdr:col>6</xdr:col>
      <xdr:colOff>12244</xdr:colOff>
      <xdr:row>3</xdr:row>
      <xdr:rowOff>228600</xdr:rowOff>
    </xdr:to>
    <xdr:pic>
      <xdr:nvPicPr>
        <xdr:cNvPr id="2" name="Picture 1" descr="https://upload.wikimedia.org/wikipedia/id/6/69/Lambang_Kabupaten_Mamuju_Tengah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755194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0</xdr:row>
      <xdr:rowOff>0</xdr:rowOff>
    </xdr:from>
    <xdr:to>
      <xdr:col>6</xdr:col>
      <xdr:colOff>69394</xdr:colOff>
      <xdr:row>4</xdr:row>
      <xdr:rowOff>180975</xdr:rowOff>
    </xdr:to>
    <xdr:pic>
      <xdr:nvPicPr>
        <xdr:cNvPr id="2" name="Picture 1" descr="https://upload.wikimedia.org/wikipedia/id/6/69/Lambang_Kabupaten_Mamuju_Tengah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755194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051"/>
  <sheetViews>
    <sheetView topLeftCell="A31" zoomScale="60" zoomScaleNormal="60" workbookViewId="0">
      <selection activeCell="Y51" sqref="Y51"/>
    </sheetView>
  </sheetViews>
  <sheetFormatPr defaultRowHeight="15" x14ac:dyDescent="0.25"/>
  <cols>
    <col min="1" max="1" width="3.42578125" customWidth="1"/>
    <col min="2" max="2" width="5.140625" customWidth="1"/>
    <col min="3" max="3" width="3.42578125" customWidth="1"/>
    <col min="4" max="5" width="4.28515625" customWidth="1"/>
    <col min="6" max="7" width="4.5703125" customWidth="1"/>
    <col min="8" max="8" width="48.28515625" customWidth="1"/>
    <col min="9" max="9" width="21.5703125" customWidth="1"/>
    <col min="10" max="10" width="7.140625" customWidth="1"/>
    <col min="11" max="11" width="6.7109375" customWidth="1"/>
    <col min="12" max="12" width="8.140625" customWidth="1"/>
    <col min="13" max="13" width="10.5703125" customWidth="1"/>
    <col min="14" max="14" width="16.42578125" customWidth="1"/>
    <col min="15" max="15" width="18.42578125" customWidth="1"/>
    <col min="16" max="16" width="8.28515625" customWidth="1"/>
    <col min="17" max="17" width="19.7109375" customWidth="1"/>
    <col min="18" max="18" width="9.140625" customWidth="1"/>
    <col min="19" max="19" width="7.85546875" customWidth="1"/>
    <col min="20" max="20" width="8" customWidth="1"/>
    <col min="21" max="21" width="14" customWidth="1"/>
    <col min="22" max="23" width="16.42578125" customWidth="1"/>
    <col min="24" max="24" width="18.42578125" customWidth="1"/>
    <col min="25" max="25" width="21.28515625" customWidth="1"/>
    <col min="26" max="26" width="14.5703125" customWidth="1"/>
    <col min="27" max="27" width="10" customWidth="1"/>
  </cols>
  <sheetData>
    <row r="1" spans="1:26" ht="21" x14ac:dyDescent="0.3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21" x14ac:dyDescent="0.35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1:26" ht="21" x14ac:dyDescent="0.35">
      <c r="A3" s="90" t="s">
        <v>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21" x14ac:dyDescent="0.35">
      <c r="A4" s="90" t="s">
        <v>66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21" x14ac:dyDescent="0.35">
      <c r="A5" s="90" t="s">
        <v>69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7" spans="1:26" x14ac:dyDescent="0.25">
      <c r="A7" t="s">
        <v>4</v>
      </c>
      <c r="H7" t="s">
        <v>72</v>
      </c>
    </row>
    <row r="8" spans="1:26" x14ac:dyDescent="0.25">
      <c r="A8" t="s">
        <v>5</v>
      </c>
      <c r="H8" t="s">
        <v>58</v>
      </c>
    </row>
    <row r="9" spans="1:26" x14ac:dyDescent="0.25">
      <c r="A9" t="s">
        <v>3</v>
      </c>
      <c r="H9" t="s">
        <v>59</v>
      </c>
    </row>
    <row r="10" spans="1:26" x14ac:dyDescent="0.25">
      <c r="A10" t="s">
        <v>6</v>
      </c>
      <c r="H10" t="s">
        <v>60</v>
      </c>
    </row>
    <row r="11" spans="1:26" x14ac:dyDescent="0.25">
      <c r="A11" t="s">
        <v>7</v>
      </c>
      <c r="H11" t="s">
        <v>70</v>
      </c>
    </row>
    <row r="13" spans="1:26" ht="15.75" thickBot="1" x14ac:dyDescent="0.3"/>
    <row r="14" spans="1:26" ht="35.25" customHeight="1" x14ac:dyDescent="0.25">
      <c r="A14" s="93" t="s">
        <v>62</v>
      </c>
      <c r="B14" s="93"/>
      <c r="C14" s="93"/>
      <c r="D14" s="93"/>
      <c r="E14" s="93"/>
      <c r="F14" s="93"/>
      <c r="G14" s="93"/>
      <c r="H14" s="93" t="s">
        <v>63</v>
      </c>
      <c r="I14" s="88" t="s">
        <v>64</v>
      </c>
      <c r="J14" s="101" t="s">
        <v>65</v>
      </c>
      <c r="K14" s="102"/>
      <c r="L14" s="103"/>
      <c r="M14" s="93" t="s">
        <v>11</v>
      </c>
      <c r="N14" s="93"/>
      <c r="O14" s="93"/>
      <c r="P14" s="104" t="s">
        <v>23</v>
      </c>
      <c r="Q14" s="88" t="s">
        <v>14</v>
      </c>
      <c r="R14" s="93" t="s">
        <v>15</v>
      </c>
      <c r="S14" s="93"/>
      <c r="T14" s="93"/>
      <c r="U14" s="93" t="s">
        <v>17</v>
      </c>
      <c r="V14" s="93"/>
      <c r="W14" s="93"/>
      <c r="X14" s="88" t="s">
        <v>18</v>
      </c>
      <c r="Y14" s="88" t="s">
        <v>19</v>
      </c>
      <c r="Z14" s="91" t="s">
        <v>20</v>
      </c>
    </row>
    <row r="15" spans="1:26" ht="41.25" customHeight="1" x14ac:dyDescent="0.25">
      <c r="A15" s="94"/>
      <c r="B15" s="94"/>
      <c r="C15" s="94"/>
      <c r="D15" s="94"/>
      <c r="E15" s="94"/>
      <c r="F15" s="94"/>
      <c r="G15" s="94"/>
      <c r="H15" s="94"/>
      <c r="I15" s="89"/>
      <c r="J15" s="2" t="s">
        <v>8</v>
      </c>
      <c r="K15" s="3" t="s">
        <v>9</v>
      </c>
      <c r="L15" s="2" t="s">
        <v>10</v>
      </c>
      <c r="M15" s="3" t="s">
        <v>12</v>
      </c>
      <c r="N15" s="3" t="s">
        <v>13</v>
      </c>
      <c r="O15" s="3" t="s">
        <v>10</v>
      </c>
      <c r="P15" s="105"/>
      <c r="Q15" s="89"/>
      <c r="R15" s="2" t="s">
        <v>16</v>
      </c>
      <c r="S15" s="2" t="s">
        <v>13</v>
      </c>
      <c r="T15" s="2" t="s">
        <v>10</v>
      </c>
      <c r="U15" s="3" t="s">
        <v>16</v>
      </c>
      <c r="V15" s="3" t="s">
        <v>13</v>
      </c>
      <c r="W15" s="3" t="s">
        <v>10</v>
      </c>
      <c r="X15" s="89"/>
      <c r="Y15" s="89"/>
      <c r="Z15" s="92"/>
    </row>
    <row r="16" spans="1:26" ht="16.5" thickBot="1" x14ac:dyDescent="0.3">
      <c r="A16" s="95">
        <v>1</v>
      </c>
      <c r="B16" s="96"/>
      <c r="C16" s="96"/>
      <c r="D16" s="96"/>
      <c r="E16" s="96"/>
      <c r="F16" s="96"/>
      <c r="G16" s="97"/>
      <c r="H16" s="18">
        <v>2</v>
      </c>
      <c r="I16" s="18">
        <v>3</v>
      </c>
      <c r="J16" s="18">
        <v>4</v>
      </c>
      <c r="K16" s="18">
        <v>5</v>
      </c>
      <c r="L16" s="18" t="s">
        <v>21</v>
      </c>
      <c r="M16" s="18">
        <v>7</v>
      </c>
      <c r="N16" s="18">
        <v>8</v>
      </c>
      <c r="O16" s="18" t="s">
        <v>22</v>
      </c>
      <c r="P16" s="18">
        <v>10</v>
      </c>
      <c r="Q16" s="18" t="s">
        <v>24</v>
      </c>
      <c r="R16" s="18">
        <v>12</v>
      </c>
      <c r="S16" s="18">
        <v>13</v>
      </c>
      <c r="T16" s="18" t="s">
        <v>25</v>
      </c>
      <c r="U16" s="18">
        <v>15</v>
      </c>
      <c r="V16" s="18">
        <v>16</v>
      </c>
      <c r="W16" s="18" t="s">
        <v>26</v>
      </c>
      <c r="X16" s="18" t="s">
        <v>27</v>
      </c>
      <c r="Y16" s="18" t="s">
        <v>28</v>
      </c>
      <c r="Z16" s="18" t="s">
        <v>29</v>
      </c>
    </row>
    <row r="17" spans="1:26" ht="20.25" customHeight="1" x14ac:dyDescent="0.25">
      <c r="A17" s="4">
        <v>5</v>
      </c>
      <c r="B17" s="4"/>
      <c r="C17" s="4"/>
      <c r="D17" s="4"/>
      <c r="E17" s="4"/>
      <c r="F17" s="4"/>
      <c r="G17" s="4"/>
      <c r="H17" s="5" t="s">
        <v>31</v>
      </c>
      <c r="I17" s="31">
        <f>I18</f>
        <v>508817500</v>
      </c>
      <c r="J17" s="38"/>
      <c r="K17" s="38"/>
      <c r="L17" s="38"/>
      <c r="M17" s="6"/>
      <c r="N17" s="6"/>
      <c r="O17" s="6"/>
      <c r="P17" s="38"/>
      <c r="Q17" s="6"/>
      <c r="R17" s="38"/>
      <c r="S17" s="38"/>
      <c r="T17" s="38"/>
      <c r="U17" s="6"/>
      <c r="V17" s="6"/>
      <c r="W17" s="6"/>
      <c r="X17" s="6"/>
      <c r="Y17" s="19">
        <f>I17-L17-O17</f>
        <v>508817500</v>
      </c>
      <c r="Z17" s="6"/>
    </row>
    <row r="18" spans="1:26" ht="19.5" customHeight="1" x14ac:dyDescent="0.25">
      <c r="A18" s="7">
        <v>5</v>
      </c>
      <c r="B18" s="7">
        <v>2</v>
      </c>
      <c r="C18" s="7"/>
      <c r="D18" s="7"/>
      <c r="E18" s="7"/>
      <c r="F18" s="7"/>
      <c r="G18" s="7"/>
      <c r="H18" s="8" t="s">
        <v>30</v>
      </c>
      <c r="I18" s="32">
        <f>I19+I31+I39+I47</f>
        <v>508817500</v>
      </c>
      <c r="J18" s="39"/>
      <c r="K18" s="39"/>
      <c r="L18" s="39"/>
      <c r="M18" s="9"/>
      <c r="N18" s="9"/>
      <c r="O18" s="9"/>
      <c r="P18" s="39"/>
      <c r="Q18" s="9"/>
      <c r="R18" s="39"/>
      <c r="S18" s="39"/>
      <c r="T18" s="39"/>
      <c r="U18" s="9"/>
      <c r="V18" s="9"/>
      <c r="W18" s="9"/>
      <c r="X18" s="9"/>
      <c r="Y18" s="9">
        <f>I18-L18-O18</f>
        <v>508817500</v>
      </c>
      <c r="Z18" s="9"/>
    </row>
    <row r="19" spans="1:26" ht="41.25" customHeight="1" x14ac:dyDescent="0.25">
      <c r="A19" s="23">
        <v>2</v>
      </c>
      <c r="B19" s="23">
        <v>12</v>
      </c>
      <c r="C19" s="23">
        <v>2</v>
      </c>
      <c r="D19" s="23">
        <v>12</v>
      </c>
      <c r="E19" s="24" t="s">
        <v>32</v>
      </c>
      <c r="F19" s="23">
        <v>17</v>
      </c>
      <c r="G19" s="24" t="s">
        <v>44</v>
      </c>
      <c r="H19" s="25" t="s">
        <v>51</v>
      </c>
      <c r="I19" s="26">
        <f>I20+I21+I22+I23+I24+I25+I26+I27+I28+I29+I30</f>
        <v>200113000</v>
      </c>
      <c r="J19" s="39"/>
      <c r="K19" s="39"/>
      <c r="L19" s="39"/>
      <c r="M19" s="27"/>
      <c r="N19" s="27"/>
      <c r="O19" s="27"/>
      <c r="P19" s="39"/>
      <c r="Q19" s="27"/>
      <c r="R19" s="39"/>
      <c r="S19" s="39"/>
      <c r="T19" s="39"/>
      <c r="U19" s="27"/>
      <c r="V19" s="27"/>
      <c r="W19" s="27"/>
      <c r="X19" s="27"/>
      <c r="Y19" s="37">
        <f>I19-L19-O19</f>
        <v>200113000</v>
      </c>
      <c r="Z19" s="27"/>
    </row>
    <row r="20" spans="1:26" ht="19.5" customHeight="1" x14ac:dyDescent="0.25">
      <c r="A20" s="10">
        <v>5</v>
      </c>
      <c r="B20" s="10">
        <v>2</v>
      </c>
      <c r="C20" s="10">
        <v>1</v>
      </c>
      <c r="D20" s="11" t="s">
        <v>39</v>
      </c>
      <c r="E20" s="11" t="s">
        <v>39</v>
      </c>
      <c r="F20" s="10"/>
      <c r="G20" s="10"/>
      <c r="H20" s="12" t="s">
        <v>46</v>
      </c>
      <c r="I20" s="9">
        <v>14400000</v>
      </c>
      <c r="J20" s="39"/>
      <c r="K20" s="39"/>
      <c r="L20" s="39"/>
      <c r="M20" s="9"/>
      <c r="N20" s="9">
        <v>0</v>
      </c>
      <c r="O20" s="9">
        <f>M20+N20</f>
        <v>0</v>
      </c>
      <c r="P20" s="39"/>
      <c r="Q20" s="9">
        <f>M20+O20</f>
        <v>0</v>
      </c>
      <c r="R20" s="39"/>
      <c r="S20" s="39"/>
      <c r="T20" s="39"/>
      <c r="U20" s="9"/>
      <c r="V20" s="9">
        <v>0</v>
      </c>
      <c r="W20" s="9">
        <f>U20+V20</f>
        <v>0</v>
      </c>
      <c r="X20" s="9">
        <f>U20+W20</f>
        <v>0</v>
      </c>
      <c r="Y20" s="20">
        <f t="shared" ref="Y20:Y38" si="0">I20-L20-O20</f>
        <v>14400000</v>
      </c>
      <c r="Z20" s="9">
        <f>Q20-X20</f>
        <v>0</v>
      </c>
    </row>
    <row r="21" spans="1:26" ht="19.5" customHeight="1" x14ac:dyDescent="0.25">
      <c r="A21" s="10">
        <v>5</v>
      </c>
      <c r="B21" s="10">
        <v>2</v>
      </c>
      <c r="C21" s="10">
        <v>1</v>
      </c>
      <c r="D21" s="11" t="s">
        <v>37</v>
      </c>
      <c r="E21" s="11" t="s">
        <v>32</v>
      </c>
      <c r="F21" s="10"/>
      <c r="G21" s="10"/>
      <c r="H21" s="12" t="s">
        <v>52</v>
      </c>
      <c r="I21" s="9">
        <v>36000000</v>
      </c>
      <c r="J21" s="39"/>
      <c r="K21" s="39"/>
      <c r="L21" s="39"/>
      <c r="M21" s="9"/>
      <c r="N21" s="9">
        <v>0</v>
      </c>
      <c r="O21" s="9">
        <f t="shared" ref="O21:O36" si="1">M21+N21</f>
        <v>0</v>
      </c>
      <c r="P21" s="39"/>
      <c r="Q21" s="9">
        <f t="shared" ref="Q21:Q36" si="2">M21+O21</f>
        <v>0</v>
      </c>
      <c r="R21" s="39"/>
      <c r="S21" s="39"/>
      <c r="T21" s="39"/>
      <c r="U21" s="9"/>
      <c r="V21" s="9">
        <v>0</v>
      </c>
      <c r="W21" s="9">
        <f t="shared" ref="W21:W36" si="3">U21+V21</f>
        <v>0</v>
      </c>
      <c r="X21" s="9">
        <f t="shared" ref="X21:X36" si="4">U21+W21</f>
        <v>0</v>
      </c>
      <c r="Y21" s="20">
        <f t="shared" si="0"/>
        <v>36000000</v>
      </c>
      <c r="Z21" s="9">
        <f>Q21-X21</f>
        <v>0</v>
      </c>
    </row>
    <row r="22" spans="1:26" ht="19.5" customHeight="1" x14ac:dyDescent="0.25">
      <c r="A22" s="10">
        <v>5</v>
      </c>
      <c r="B22" s="10">
        <v>2</v>
      </c>
      <c r="C22" s="10">
        <v>2</v>
      </c>
      <c r="D22" s="11" t="s">
        <v>32</v>
      </c>
      <c r="E22" s="11" t="s">
        <v>32</v>
      </c>
      <c r="F22" s="10"/>
      <c r="G22" s="10"/>
      <c r="H22" s="12" t="s">
        <v>34</v>
      </c>
      <c r="I22" s="9">
        <v>5398000</v>
      </c>
      <c r="J22" s="39"/>
      <c r="K22" s="39"/>
      <c r="L22" s="39"/>
      <c r="M22" s="9">
        <v>0</v>
      </c>
      <c r="N22" s="9">
        <v>1288500</v>
      </c>
      <c r="O22" s="9">
        <f t="shared" si="1"/>
        <v>1288500</v>
      </c>
      <c r="P22" s="39"/>
      <c r="Q22" s="9">
        <f t="shared" si="2"/>
        <v>1288500</v>
      </c>
      <c r="R22" s="39"/>
      <c r="S22" s="39"/>
      <c r="T22" s="39"/>
      <c r="U22" s="9">
        <v>0</v>
      </c>
      <c r="V22" s="9">
        <v>1288500</v>
      </c>
      <c r="W22" s="9">
        <f t="shared" si="3"/>
        <v>1288500</v>
      </c>
      <c r="X22" s="9">
        <f t="shared" si="4"/>
        <v>1288500</v>
      </c>
      <c r="Y22" s="20">
        <f t="shared" si="0"/>
        <v>4109500</v>
      </c>
      <c r="Z22" s="9">
        <f t="shared" ref="Z22:Z30" si="5">Q22-X22</f>
        <v>0</v>
      </c>
    </row>
    <row r="23" spans="1:26" ht="34.5" customHeight="1" x14ac:dyDescent="0.25">
      <c r="A23" s="10">
        <v>5</v>
      </c>
      <c r="B23" s="10">
        <v>2</v>
      </c>
      <c r="C23" s="10">
        <v>2</v>
      </c>
      <c r="D23" s="11" t="s">
        <v>32</v>
      </c>
      <c r="E23" s="11">
        <v>13</v>
      </c>
      <c r="F23" s="10"/>
      <c r="G23" s="10"/>
      <c r="H23" s="13" t="s">
        <v>53</v>
      </c>
      <c r="I23" s="9">
        <v>400000</v>
      </c>
      <c r="J23" s="39"/>
      <c r="K23" s="39"/>
      <c r="L23" s="39"/>
      <c r="M23" s="9"/>
      <c r="N23" s="9">
        <v>400000</v>
      </c>
      <c r="O23" s="9">
        <f t="shared" si="1"/>
        <v>400000</v>
      </c>
      <c r="P23" s="39"/>
      <c r="Q23" s="9">
        <f t="shared" si="2"/>
        <v>400000</v>
      </c>
      <c r="R23" s="39"/>
      <c r="S23" s="39"/>
      <c r="T23" s="39"/>
      <c r="U23" s="9"/>
      <c r="V23" s="9">
        <v>400000</v>
      </c>
      <c r="W23" s="9">
        <f t="shared" si="3"/>
        <v>400000</v>
      </c>
      <c r="X23" s="9">
        <f t="shared" si="4"/>
        <v>400000</v>
      </c>
      <c r="Y23" s="20">
        <f t="shared" si="0"/>
        <v>0</v>
      </c>
      <c r="Z23" s="9">
        <f t="shared" si="5"/>
        <v>0</v>
      </c>
    </row>
    <row r="24" spans="1:26" ht="19.5" customHeight="1" x14ac:dyDescent="0.25">
      <c r="A24" s="10">
        <v>5</v>
      </c>
      <c r="B24" s="10">
        <v>2</v>
      </c>
      <c r="C24" s="10">
        <v>2</v>
      </c>
      <c r="D24" s="11" t="s">
        <v>35</v>
      </c>
      <c r="E24" s="11">
        <v>43</v>
      </c>
      <c r="F24" s="10"/>
      <c r="G24" s="10"/>
      <c r="H24" s="12" t="s">
        <v>54</v>
      </c>
      <c r="I24" s="9">
        <v>3600000</v>
      </c>
      <c r="J24" s="39"/>
      <c r="K24" s="39"/>
      <c r="L24" s="39"/>
      <c r="M24" s="9"/>
      <c r="N24" s="9">
        <v>0</v>
      </c>
      <c r="O24" s="9">
        <f t="shared" si="1"/>
        <v>0</v>
      </c>
      <c r="P24" s="39"/>
      <c r="Q24" s="9">
        <f t="shared" si="2"/>
        <v>0</v>
      </c>
      <c r="R24" s="39"/>
      <c r="S24" s="39"/>
      <c r="T24" s="39"/>
      <c r="U24" s="9"/>
      <c r="V24" s="9">
        <v>0</v>
      </c>
      <c r="W24" s="9">
        <f t="shared" si="3"/>
        <v>0</v>
      </c>
      <c r="X24" s="9">
        <f t="shared" si="4"/>
        <v>0</v>
      </c>
      <c r="Y24" s="20">
        <f t="shared" si="0"/>
        <v>3600000</v>
      </c>
      <c r="Z24" s="9">
        <f t="shared" si="5"/>
        <v>0</v>
      </c>
    </row>
    <row r="25" spans="1:26" ht="19.5" customHeight="1" x14ac:dyDescent="0.25">
      <c r="A25" s="10">
        <v>5</v>
      </c>
      <c r="B25" s="10">
        <v>2</v>
      </c>
      <c r="C25" s="10">
        <v>2</v>
      </c>
      <c r="D25" s="11" t="s">
        <v>37</v>
      </c>
      <c r="E25" s="11" t="s">
        <v>32</v>
      </c>
      <c r="F25" s="10"/>
      <c r="G25" s="10"/>
      <c r="H25" s="12" t="s">
        <v>38</v>
      </c>
      <c r="I25" s="9">
        <v>1200000</v>
      </c>
      <c r="J25" s="39"/>
      <c r="K25" s="39"/>
      <c r="L25" s="39"/>
      <c r="M25" s="9"/>
      <c r="N25" s="9">
        <v>0</v>
      </c>
      <c r="O25" s="9">
        <f t="shared" si="1"/>
        <v>0</v>
      </c>
      <c r="P25" s="39"/>
      <c r="Q25" s="9">
        <f t="shared" si="2"/>
        <v>0</v>
      </c>
      <c r="R25" s="39"/>
      <c r="S25" s="39"/>
      <c r="T25" s="39"/>
      <c r="U25" s="9"/>
      <c r="V25" s="9">
        <v>0</v>
      </c>
      <c r="W25" s="9">
        <f t="shared" si="3"/>
        <v>0</v>
      </c>
      <c r="X25" s="9">
        <f t="shared" si="4"/>
        <v>0</v>
      </c>
      <c r="Y25" s="20">
        <f t="shared" si="0"/>
        <v>1200000</v>
      </c>
      <c r="Z25" s="9">
        <f t="shared" si="5"/>
        <v>0</v>
      </c>
    </row>
    <row r="26" spans="1:26" ht="19.5" customHeight="1" x14ac:dyDescent="0.25">
      <c r="A26" s="10">
        <v>5</v>
      </c>
      <c r="B26" s="10">
        <v>2</v>
      </c>
      <c r="C26" s="10">
        <v>2</v>
      </c>
      <c r="D26" s="10">
        <v>13</v>
      </c>
      <c r="E26" s="11" t="s">
        <v>32</v>
      </c>
      <c r="F26" s="10"/>
      <c r="G26" s="10"/>
      <c r="H26" s="12" t="s">
        <v>55</v>
      </c>
      <c r="I26" s="9">
        <v>3850000</v>
      </c>
      <c r="J26" s="39"/>
      <c r="K26" s="39"/>
      <c r="L26" s="39"/>
      <c r="M26" s="9"/>
      <c r="N26" s="9">
        <v>3850000</v>
      </c>
      <c r="O26" s="9">
        <f t="shared" si="1"/>
        <v>3850000</v>
      </c>
      <c r="P26" s="39"/>
      <c r="Q26" s="9">
        <f t="shared" si="2"/>
        <v>3850000</v>
      </c>
      <c r="R26" s="39"/>
      <c r="S26" s="39"/>
      <c r="T26" s="39"/>
      <c r="U26" s="9"/>
      <c r="V26" s="9">
        <v>3850000</v>
      </c>
      <c r="W26" s="9">
        <f t="shared" si="3"/>
        <v>3850000</v>
      </c>
      <c r="X26" s="9">
        <f t="shared" si="4"/>
        <v>3850000</v>
      </c>
      <c r="Y26" s="20">
        <f t="shared" si="0"/>
        <v>0</v>
      </c>
      <c r="Z26" s="9">
        <f t="shared" si="5"/>
        <v>0</v>
      </c>
    </row>
    <row r="27" spans="1:26" ht="19.5" customHeight="1" x14ac:dyDescent="0.25">
      <c r="A27" s="10">
        <v>5</v>
      </c>
      <c r="B27" s="10">
        <v>2</v>
      </c>
      <c r="C27" s="10">
        <v>2</v>
      </c>
      <c r="D27" s="10">
        <v>15</v>
      </c>
      <c r="E27" s="11" t="s">
        <v>39</v>
      </c>
      <c r="F27" s="10"/>
      <c r="G27" s="10"/>
      <c r="H27" s="12" t="s">
        <v>43</v>
      </c>
      <c r="I27" s="9">
        <v>93000000</v>
      </c>
      <c r="J27" s="39"/>
      <c r="K27" s="39"/>
      <c r="L27" s="39"/>
      <c r="M27" s="9"/>
      <c r="N27" s="9"/>
      <c r="O27" s="9">
        <f t="shared" si="1"/>
        <v>0</v>
      </c>
      <c r="P27" s="39"/>
      <c r="Q27" s="9">
        <f t="shared" si="2"/>
        <v>0</v>
      </c>
      <c r="R27" s="39"/>
      <c r="S27" s="39"/>
      <c r="T27" s="39"/>
      <c r="U27" s="9"/>
      <c r="V27" s="9">
        <v>0</v>
      </c>
      <c r="W27" s="9">
        <f t="shared" si="3"/>
        <v>0</v>
      </c>
      <c r="X27" s="9">
        <f t="shared" si="4"/>
        <v>0</v>
      </c>
      <c r="Y27" s="20">
        <f t="shared" si="0"/>
        <v>93000000</v>
      </c>
      <c r="Z27" s="9">
        <f t="shared" si="5"/>
        <v>0</v>
      </c>
    </row>
    <row r="28" spans="1:26" ht="33" customHeight="1" x14ac:dyDescent="0.25">
      <c r="A28" s="10">
        <v>5</v>
      </c>
      <c r="B28" s="10">
        <v>2</v>
      </c>
      <c r="C28" s="10">
        <v>3</v>
      </c>
      <c r="D28" s="10">
        <v>29</v>
      </c>
      <c r="E28" s="11" t="s">
        <v>39</v>
      </c>
      <c r="F28" s="10"/>
      <c r="G28" s="10"/>
      <c r="H28" s="13" t="s">
        <v>56</v>
      </c>
      <c r="I28" s="9">
        <v>36505000</v>
      </c>
      <c r="J28" s="39"/>
      <c r="K28" s="39"/>
      <c r="L28" s="39"/>
      <c r="M28" s="9"/>
      <c r="N28" s="9">
        <v>36505000</v>
      </c>
      <c r="O28" s="9">
        <f t="shared" si="1"/>
        <v>36505000</v>
      </c>
      <c r="P28" s="39"/>
      <c r="Q28" s="9">
        <f t="shared" si="2"/>
        <v>36505000</v>
      </c>
      <c r="R28" s="39"/>
      <c r="S28" s="39"/>
      <c r="T28" s="39"/>
      <c r="U28" s="9"/>
      <c r="V28" s="9">
        <v>36505000</v>
      </c>
      <c r="W28" s="9">
        <f t="shared" si="3"/>
        <v>36505000</v>
      </c>
      <c r="X28" s="9">
        <f t="shared" si="4"/>
        <v>36505000</v>
      </c>
      <c r="Y28" s="20">
        <f t="shared" si="0"/>
        <v>0</v>
      </c>
      <c r="Z28" s="9">
        <f t="shared" si="5"/>
        <v>0</v>
      </c>
    </row>
    <row r="29" spans="1:26" ht="33" customHeight="1" x14ac:dyDescent="0.25">
      <c r="A29" s="10">
        <v>5</v>
      </c>
      <c r="B29" s="10">
        <v>2</v>
      </c>
      <c r="C29" s="10">
        <v>3</v>
      </c>
      <c r="D29" s="10">
        <v>31</v>
      </c>
      <c r="E29" s="11" t="s">
        <v>47</v>
      </c>
      <c r="F29" s="10"/>
      <c r="G29" s="10"/>
      <c r="H29" s="13" t="s">
        <v>71</v>
      </c>
      <c r="I29" s="9">
        <v>3960000</v>
      </c>
      <c r="J29" s="39"/>
      <c r="K29" s="39"/>
      <c r="L29" s="39"/>
      <c r="M29" s="9"/>
      <c r="N29" s="9">
        <v>3960000</v>
      </c>
      <c r="O29" s="9">
        <f t="shared" si="1"/>
        <v>3960000</v>
      </c>
      <c r="P29" s="39"/>
      <c r="Q29" s="9">
        <f t="shared" si="2"/>
        <v>3960000</v>
      </c>
      <c r="R29" s="39"/>
      <c r="S29" s="39"/>
      <c r="T29" s="39"/>
      <c r="U29" s="9"/>
      <c r="V29" s="9">
        <v>3960000</v>
      </c>
      <c r="W29" s="9">
        <f>U29+V29</f>
        <v>3960000</v>
      </c>
      <c r="X29" s="9">
        <f t="shared" si="4"/>
        <v>3960000</v>
      </c>
      <c r="Y29" s="20">
        <f t="shared" si="0"/>
        <v>0</v>
      </c>
      <c r="Z29" s="9">
        <f t="shared" si="5"/>
        <v>0</v>
      </c>
    </row>
    <row r="30" spans="1:26" ht="19.5" customHeight="1" x14ac:dyDescent="0.25">
      <c r="A30" s="33">
        <v>5</v>
      </c>
      <c r="B30" s="33">
        <v>2</v>
      </c>
      <c r="C30" s="33">
        <v>2</v>
      </c>
      <c r="D30" s="33"/>
      <c r="E30" s="34"/>
      <c r="F30" s="33"/>
      <c r="G30" s="33"/>
      <c r="H30" s="35" t="s">
        <v>67</v>
      </c>
      <c r="I30" s="36">
        <v>1800000</v>
      </c>
      <c r="J30" s="39"/>
      <c r="K30" s="39"/>
      <c r="L30" s="39"/>
      <c r="M30" s="9"/>
      <c r="N30" s="9">
        <v>450000</v>
      </c>
      <c r="O30" s="9">
        <f t="shared" si="1"/>
        <v>450000</v>
      </c>
      <c r="P30" s="39"/>
      <c r="Q30" s="9">
        <f t="shared" si="2"/>
        <v>450000</v>
      </c>
      <c r="R30" s="39"/>
      <c r="S30" s="39"/>
      <c r="T30" s="39"/>
      <c r="U30" s="9"/>
      <c r="V30" s="9">
        <v>450000</v>
      </c>
      <c r="W30" s="9">
        <f t="shared" si="3"/>
        <v>450000</v>
      </c>
      <c r="X30" s="9">
        <f t="shared" si="4"/>
        <v>450000</v>
      </c>
      <c r="Y30" s="20">
        <f t="shared" si="0"/>
        <v>1350000</v>
      </c>
      <c r="Z30" s="9">
        <f t="shared" si="5"/>
        <v>0</v>
      </c>
    </row>
    <row r="31" spans="1:26" ht="39.75" customHeight="1" x14ac:dyDescent="0.25">
      <c r="A31" s="23">
        <v>2</v>
      </c>
      <c r="B31" s="23">
        <v>12</v>
      </c>
      <c r="C31" s="23">
        <v>2</v>
      </c>
      <c r="D31" s="23">
        <v>12</v>
      </c>
      <c r="E31" s="24" t="s">
        <v>32</v>
      </c>
      <c r="F31" s="23">
        <v>17</v>
      </c>
      <c r="G31" s="24" t="s">
        <v>44</v>
      </c>
      <c r="H31" s="25" t="s">
        <v>45</v>
      </c>
      <c r="I31" s="26">
        <f>I32+I33+I34+I35+I36+I37+I38</f>
        <v>136432000</v>
      </c>
      <c r="J31" s="39"/>
      <c r="K31" s="39"/>
      <c r="L31" s="39"/>
      <c r="M31" s="27"/>
      <c r="N31" s="27"/>
      <c r="O31" s="27"/>
      <c r="P31" s="39"/>
      <c r="Q31" s="27"/>
      <c r="R31" s="39"/>
      <c r="S31" s="39"/>
      <c r="T31" s="39"/>
      <c r="U31" s="27"/>
      <c r="V31" s="27"/>
      <c r="W31" s="27"/>
      <c r="X31" s="27"/>
      <c r="Y31" s="37">
        <f t="shared" si="0"/>
        <v>136432000</v>
      </c>
      <c r="Z31" s="27"/>
    </row>
    <row r="32" spans="1:26" ht="19.5" customHeight="1" x14ac:dyDescent="0.25">
      <c r="A32" s="10">
        <v>5</v>
      </c>
      <c r="B32" s="10">
        <v>2</v>
      </c>
      <c r="C32" s="10">
        <v>1</v>
      </c>
      <c r="D32" s="11" t="s">
        <v>39</v>
      </c>
      <c r="E32" s="11" t="s">
        <v>39</v>
      </c>
      <c r="F32" s="10"/>
      <c r="G32" s="10"/>
      <c r="H32" s="12" t="s">
        <v>46</v>
      </c>
      <c r="I32" s="9">
        <v>14400000</v>
      </c>
      <c r="J32" s="39"/>
      <c r="K32" s="39"/>
      <c r="L32" s="39"/>
      <c r="M32" s="9"/>
      <c r="N32" s="9"/>
      <c r="O32" s="9">
        <f t="shared" si="1"/>
        <v>0</v>
      </c>
      <c r="P32" s="39"/>
      <c r="Q32" s="9">
        <f t="shared" si="2"/>
        <v>0</v>
      </c>
      <c r="R32" s="39"/>
      <c r="S32" s="39"/>
      <c r="T32" s="39"/>
      <c r="U32" s="9"/>
      <c r="V32" s="9"/>
      <c r="W32" s="9">
        <f t="shared" si="3"/>
        <v>0</v>
      </c>
      <c r="X32" s="9">
        <f t="shared" si="4"/>
        <v>0</v>
      </c>
      <c r="Y32" s="20">
        <f t="shared" si="0"/>
        <v>14400000</v>
      </c>
      <c r="Z32" s="9">
        <f t="shared" ref="Z32:Z38" si="6">Q32-X32</f>
        <v>0</v>
      </c>
    </row>
    <row r="33" spans="1:26" ht="19.5" customHeight="1" x14ac:dyDescent="0.25">
      <c r="A33" s="10">
        <v>5</v>
      </c>
      <c r="B33" s="10">
        <v>2</v>
      </c>
      <c r="C33" s="10">
        <v>2</v>
      </c>
      <c r="D33" s="11" t="s">
        <v>32</v>
      </c>
      <c r="E33" s="11" t="s">
        <v>32</v>
      </c>
      <c r="F33" s="10"/>
      <c r="G33" s="10"/>
      <c r="H33" s="12" t="s">
        <v>34</v>
      </c>
      <c r="I33" s="9">
        <v>1878000</v>
      </c>
      <c r="J33" s="39"/>
      <c r="K33" s="39"/>
      <c r="L33" s="39"/>
      <c r="M33" s="9"/>
      <c r="N33" s="9"/>
      <c r="O33" s="9">
        <f t="shared" si="1"/>
        <v>0</v>
      </c>
      <c r="P33" s="39"/>
      <c r="Q33" s="9">
        <f t="shared" si="2"/>
        <v>0</v>
      </c>
      <c r="R33" s="39"/>
      <c r="S33" s="39"/>
      <c r="T33" s="39"/>
      <c r="U33" s="9"/>
      <c r="V33" s="9"/>
      <c r="W33" s="9">
        <f t="shared" si="3"/>
        <v>0</v>
      </c>
      <c r="X33" s="9">
        <f t="shared" si="4"/>
        <v>0</v>
      </c>
      <c r="Y33" s="20">
        <f t="shared" si="0"/>
        <v>1878000</v>
      </c>
      <c r="Z33" s="9">
        <f t="shared" si="6"/>
        <v>0</v>
      </c>
    </row>
    <row r="34" spans="1:26" ht="33.75" customHeight="1" x14ac:dyDescent="0.25">
      <c r="A34" s="10">
        <v>5</v>
      </c>
      <c r="B34" s="10">
        <v>2</v>
      </c>
      <c r="C34" s="10">
        <v>2</v>
      </c>
      <c r="D34" s="11" t="s">
        <v>32</v>
      </c>
      <c r="E34" s="11" t="s">
        <v>47</v>
      </c>
      <c r="F34" s="10"/>
      <c r="G34" s="10"/>
      <c r="H34" s="13" t="s">
        <v>48</v>
      </c>
      <c r="I34" s="9">
        <v>284000</v>
      </c>
      <c r="J34" s="39"/>
      <c r="K34" s="39"/>
      <c r="L34" s="39"/>
      <c r="M34" s="9"/>
      <c r="N34" s="9">
        <v>73000</v>
      </c>
      <c r="O34" s="9">
        <f t="shared" si="1"/>
        <v>73000</v>
      </c>
      <c r="P34" s="39"/>
      <c r="Q34" s="9">
        <f t="shared" si="2"/>
        <v>73000</v>
      </c>
      <c r="R34" s="39"/>
      <c r="S34" s="39"/>
      <c r="T34" s="39"/>
      <c r="U34" s="9"/>
      <c r="V34" s="9">
        <v>73000</v>
      </c>
      <c r="W34" s="9">
        <f t="shared" si="3"/>
        <v>73000</v>
      </c>
      <c r="X34" s="9">
        <f t="shared" si="4"/>
        <v>73000</v>
      </c>
      <c r="Y34" s="20">
        <f t="shared" si="0"/>
        <v>211000</v>
      </c>
      <c r="Z34" s="9">
        <f t="shared" si="6"/>
        <v>0</v>
      </c>
    </row>
    <row r="35" spans="1:26" ht="19.5" customHeight="1" x14ac:dyDescent="0.25">
      <c r="A35" s="10">
        <v>5</v>
      </c>
      <c r="B35" s="10">
        <v>2</v>
      </c>
      <c r="C35" s="10">
        <v>2</v>
      </c>
      <c r="D35" s="11" t="s">
        <v>37</v>
      </c>
      <c r="E35" s="11" t="s">
        <v>39</v>
      </c>
      <c r="F35" s="10"/>
      <c r="G35" s="10"/>
      <c r="H35" s="12" t="s">
        <v>40</v>
      </c>
      <c r="I35" s="9">
        <v>300000</v>
      </c>
      <c r="J35" s="39"/>
      <c r="K35" s="39"/>
      <c r="L35" s="39"/>
      <c r="M35" s="9"/>
      <c r="N35" s="9">
        <v>75000</v>
      </c>
      <c r="O35" s="9">
        <f t="shared" si="1"/>
        <v>75000</v>
      </c>
      <c r="P35" s="39"/>
      <c r="Q35" s="9">
        <f t="shared" si="2"/>
        <v>75000</v>
      </c>
      <c r="R35" s="39"/>
      <c r="S35" s="39"/>
      <c r="T35" s="39"/>
      <c r="U35" s="9"/>
      <c r="V35" s="9">
        <v>75000</v>
      </c>
      <c r="W35" s="9">
        <f t="shared" si="3"/>
        <v>75000</v>
      </c>
      <c r="X35" s="9">
        <f t="shared" si="4"/>
        <v>75000</v>
      </c>
      <c r="Y35" s="20">
        <f t="shared" si="0"/>
        <v>225000</v>
      </c>
      <c r="Z35" s="9">
        <f t="shared" si="6"/>
        <v>0</v>
      </c>
    </row>
    <row r="36" spans="1:26" ht="19.5" customHeight="1" x14ac:dyDescent="0.25">
      <c r="A36" s="10">
        <v>5</v>
      </c>
      <c r="B36" s="10">
        <v>2</v>
      </c>
      <c r="C36" s="10">
        <v>2</v>
      </c>
      <c r="D36" s="11" t="s">
        <v>37</v>
      </c>
      <c r="E36" s="11" t="s">
        <v>47</v>
      </c>
      <c r="F36" s="10"/>
      <c r="G36" s="10"/>
      <c r="H36" s="12" t="s">
        <v>49</v>
      </c>
      <c r="I36" s="9">
        <v>120000</v>
      </c>
      <c r="J36" s="39"/>
      <c r="K36" s="39"/>
      <c r="L36" s="39"/>
      <c r="M36" s="9"/>
      <c r="N36" s="9"/>
      <c r="O36" s="9">
        <f t="shared" si="1"/>
        <v>0</v>
      </c>
      <c r="P36" s="39"/>
      <c r="Q36" s="9">
        <f t="shared" si="2"/>
        <v>0</v>
      </c>
      <c r="R36" s="39"/>
      <c r="S36" s="39"/>
      <c r="T36" s="39"/>
      <c r="U36" s="9"/>
      <c r="V36" s="9"/>
      <c r="W36" s="9">
        <f t="shared" si="3"/>
        <v>0</v>
      </c>
      <c r="X36" s="9">
        <f t="shared" si="4"/>
        <v>0</v>
      </c>
      <c r="Y36" s="20">
        <f t="shared" si="0"/>
        <v>120000</v>
      </c>
      <c r="Z36" s="9">
        <f t="shared" si="6"/>
        <v>0</v>
      </c>
    </row>
    <row r="37" spans="1:26" ht="19.5" customHeight="1" x14ac:dyDescent="0.25">
      <c r="A37" s="10">
        <v>5</v>
      </c>
      <c r="B37" s="10">
        <v>2</v>
      </c>
      <c r="C37" s="10">
        <v>2</v>
      </c>
      <c r="D37" s="10">
        <v>15</v>
      </c>
      <c r="E37" s="11" t="s">
        <v>32</v>
      </c>
      <c r="F37" s="10"/>
      <c r="G37" s="10"/>
      <c r="H37" s="12" t="s">
        <v>50</v>
      </c>
      <c r="I37" s="9">
        <v>107950000</v>
      </c>
      <c r="J37" s="39"/>
      <c r="K37" s="39"/>
      <c r="L37" s="39"/>
      <c r="M37" s="9"/>
      <c r="N37" s="9">
        <v>8680000</v>
      </c>
      <c r="O37" s="9">
        <f t="shared" ref="O37" si="7">M37+N37</f>
        <v>8680000</v>
      </c>
      <c r="P37" s="39"/>
      <c r="Q37" s="9">
        <f t="shared" ref="Q37" si="8">M37+O37</f>
        <v>8680000</v>
      </c>
      <c r="R37" s="39"/>
      <c r="S37" s="39"/>
      <c r="T37" s="39"/>
      <c r="U37" s="9"/>
      <c r="V37" s="9">
        <v>8680000</v>
      </c>
      <c r="W37" s="9">
        <f t="shared" ref="W37" si="9">U37+V37</f>
        <v>8680000</v>
      </c>
      <c r="X37" s="9">
        <f t="shared" ref="X37" si="10">U37+W37</f>
        <v>8680000</v>
      </c>
      <c r="Y37" s="20">
        <f t="shared" si="0"/>
        <v>99270000</v>
      </c>
      <c r="Z37" s="9">
        <f t="shared" si="6"/>
        <v>0</v>
      </c>
    </row>
    <row r="38" spans="1:26" ht="19.5" customHeight="1" x14ac:dyDescent="0.25">
      <c r="A38" s="10">
        <v>5</v>
      </c>
      <c r="B38" s="10">
        <v>2</v>
      </c>
      <c r="C38" s="10">
        <v>2</v>
      </c>
      <c r="D38" s="10">
        <v>15</v>
      </c>
      <c r="E38" s="11" t="s">
        <v>39</v>
      </c>
      <c r="F38" s="10"/>
      <c r="G38" s="10"/>
      <c r="H38" s="12" t="s">
        <v>43</v>
      </c>
      <c r="I38" s="9">
        <v>11500000</v>
      </c>
      <c r="J38" s="39"/>
      <c r="K38" s="39"/>
      <c r="L38" s="39"/>
      <c r="M38" s="9"/>
      <c r="N38" s="9"/>
      <c r="O38" s="9"/>
      <c r="P38" s="39"/>
      <c r="Q38" s="9"/>
      <c r="R38" s="39"/>
      <c r="S38" s="39"/>
      <c r="T38" s="39"/>
      <c r="U38" s="9"/>
      <c r="V38" s="9"/>
      <c r="W38" s="9"/>
      <c r="X38" s="9"/>
      <c r="Y38" s="20">
        <f t="shared" si="0"/>
        <v>11500000</v>
      </c>
      <c r="Z38" s="9">
        <f t="shared" si="6"/>
        <v>0</v>
      </c>
    </row>
    <row r="39" spans="1:26" ht="31.5" x14ac:dyDescent="0.25">
      <c r="A39" s="29">
        <v>2</v>
      </c>
      <c r="B39" s="29">
        <v>12</v>
      </c>
      <c r="C39" s="29">
        <v>2</v>
      </c>
      <c r="D39" s="29">
        <v>12</v>
      </c>
      <c r="E39" s="30" t="s">
        <v>32</v>
      </c>
      <c r="F39" s="29">
        <v>17</v>
      </c>
      <c r="G39" s="30" t="s">
        <v>33</v>
      </c>
      <c r="H39" s="25" t="s">
        <v>68</v>
      </c>
      <c r="I39" s="26">
        <f>I40+I41+I42+I43+I44+I45+I46</f>
        <v>45579500</v>
      </c>
      <c r="J39" s="39"/>
      <c r="K39" s="39"/>
      <c r="L39" s="39"/>
      <c r="M39" s="27"/>
      <c r="N39" s="27"/>
      <c r="O39" s="27"/>
      <c r="P39" s="39"/>
      <c r="Q39" s="27"/>
      <c r="R39" s="39"/>
      <c r="S39" s="39"/>
      <c r="T39" s="39"/>
      <c r="U39" s="27"/>
      <c r="V39" s="27"/>
      <c r="W39" s="27"/>
      <c r="X39" s="27"/>
      <c r="Y39" s="28">
        <f>I39-L39-O39</f>
        <v>45579500</v>
      </c>
      <c r="Z39" s="27"/>
    </row>
    <row r="40" spans="1:26" ht="18" customHeight="1" x14ac:dyDescent="0.25">
      <c r="A40" s="10">
        <v>5</v>
      </c>
      <c r="B40" s="10">
        <v>2</v>
      </c>
      <c r="C40" s="10">
        <v>2</v>
      </c>
      <c r="D40" s="11" t="s">
        <v>32</v>
      </c>
      <c r="E40" s="11" t="s">
        <v>32</v>
      </c>
      <c r="F40" s="10"/>
      <c r="G40" s="10"/>
      <c r="H40" s="12" t="s">
        <v>34</v>
      </c>
      <c r="I40" s="9">
        <v>394500</v>
      </c>
      <c r="J40" s="39"/>
      <c r="K40" s="39"/>
      <c r="L40" s="39"/>
      <c r="M40" s="9">
        <v>0</v>
      </c>
      <c r="N40" s="9">
        <v>0</v>
      </c>
      <c r="O40" s="9">
        <f>M40+N40</f>
        <v>0</v>
      </c>
      <c r="P40" s="39"/>
      <c r="Q40" s="9">
        <f>L40+O40</f>
        <v>0</v>
      </c>
      <c r="R40" s="39"/>
      <c r="S40" s="39"/>
      <c r="T40" s="39"/>
      <c r="U40" s="9">
        <v>0</v>
      </c>
      <c r="V40" s="9">
        <v>0</v>
      </c>
      <c r="W40" s="9">
        <f>U40+V40</f>
        <v>0</v>
      </c>
      <c r="X40" s="9">
        <f>T40+W40</f>
        <v>0</v>
      </c>
      <c r="Y40" s="20">
        <f>I40-L40-O40</f>
        <v>394500</v>
      </c>
      <c r="Z40" s="9">
        <f t="shared" ref="Z40:Z46" si="11">Q40-X40</f>
        <v>0</v>
      </c>
    </row>
    <row r="41" spans="1:26" ht="36.75" customHeight="1" x14ac:dyDescent="0.25">
      <c r="A41" s="10">
        <v>5</v>
      </c>
      <c r="B41" s="10">
        <v>2</v>
      </c>
      <c r="C41" s="10">
        <v>2</v>
      </c>
      <c r="D41" s="11" t="s">
        <v>35</v>
      </c>
      <c r="E41" s="10">
        <v>84</v>
      </c>
      <c r="F41" s="10"/>
      <c r="G41" s="10"/>
      <c r="H41" s="13" t="s">
        <v>36</v>
      </c>
      <c r="I41" s="9">
        <v>11400000</v>
      </c>
      <c r="J41" s="39"/>
      <c r="K41" s="39"/>
      <c r="L41" s="39"/>
      <c r="M41" s="9"/>
      <c r="N41" s="9"/>
      <c r="O41" s="9">
        <f t="shared" ref="O41:O50" si="12">M41+N41</f>
        <v>0</v>
      </c>
      <c r="P41" s="39"/>
      <c r="Q41" s="9">
        <f t="shared" ref="Q41:Q50" si="13">L41+O41</f>
        <v>0</v>
      </c>
      <c r="R41" s="39"/>
      <c r="S41" s="39"/>
      <c r="T41" s="39"/>
      <c r="U41" s="9"/>
      <c r="V41" s="9"/>
      <c r="W41" s="9">
        <f t="shared" ref="W41:W50" si="14">U41+V41</f>
        <v>0</v>
      </c>
      <c r="X41" s="9">
        <f t="shared" ref="X41:X50" si="15">T41+W41</f>
        <v>0</v>
      </c>
      <c r="Y41" s="20">
        <f>I41-L41-O41</f>
        <v>11400000</v>
      </c>
      <c r="Z41" s="9">
        <f t="shared" si="11"/>
        <v>0</v>
      </c>
    </row>
    <row r="42" spans="1:26" ht="19.5" customHeight="1" x14ac:dyDescent="0.25">
      <c r="A42" s="10">
        <v>5</v>
      </c>
      <c r="B42" s="10">
        <v>2</v>
      </c>
      <c r="C42" s="10">
        <v>2</v>
      </c>
      <c r="D42" s="11" t="s">
        <v>37</v>
      </c>
      <c r="E42" s="11" t="s">
        <v>32</v>
      </c>
      <c r="F42" s="10"/>
      <c r="G42" s="10"/>
      <c r="H42" s="12" t="s">
        <v>38</v>
      </c>
      <c r="I42" s="9">
        <v>1720000</v>
      </c>
      <c r="J42" s="39"/>
      <c r="K42" s="39"/>
      <c r="L42" s="39"/>
      <c r="M42" s="9"/>
      <c r="N42" s="9"/>
      <c r="O42" s="9">
        <f t="shared" si="12"/>
        <v>0</v>
      </c>
      <c r="P42" s="39"/>
      <c r="Q42" s="9">
        <f t="shared" si="13"/>
        <v>0</v>
      </c>
      <c r="R42" s="39"/>
      <c r="S42" s="39"/>
      <c r="T42" s="39"/>
      <c r="U42" s="9"/>
      <c r="V42" s="9"/>
      <c r="W42" s="9">
        <f t="shared" si="14"/>
        <v>0</v>
      </c>
      <c r="X42" s="9">
        <f t="shared" si="15"/>
        <v>0</v>
      </c>
      <c r="Y42" s="20">
        <f t="shared" ref="Y42:Y51" si="16">I42-L42-O42</f>
        <v>1720000</v>
      </c>
      <c r="Z42" s="9">
        <f t="shared" si="11"/>
        <v>0</v>
      </c>
    </row>
    <row r="43" spans="1:26" ht="20.25" customHeight="1" x14ac:dyDescent="0.25">
      <c r="A43" s="10">
        <v>5</v>
      </c>
      <c r="B43" s="10">
        <v>2</v>
      </c>
      <c r="C43" s="10">
        <v>2</v>
      </c>
      <c r="D43" s="11" t="s">
        <v>37</v>
      </c>
      <c r="E43" s="11" t="s">
        <v>39</v>
      </c>
      <c r="F43" s="10"/>
      <c r="G43" s="10"/>
      <c r="H43" s="12" t="s">
        <v>40</v>
      </c>
      <c r="I43" s="9">
        <v>1050000</v>
      </c>
      <c r="J43" s="39"/>
      <c r="K43" s="39"/>
      <c r="L43" s="39"/>
      <c r="M43" s="9">
        <v>0</v>
      </c>
      <c r="N43" s="9">
        <v>0</v>
      </c>
      <c r="O43" s="9">
        <f t="shared" si="12"/>
        <v>0</v>
      </c>
      <c r="P43" s="39"/>
      <c r="Q43" s="9">
        <f t="shared" si="13"/>
        <v>0</v>
      </c>
      <c r="R43" s="39"/>
      <c r="S43" s="39"/>
      <c r="T43" s="39"/>
      <c r="U43" s="9">
        <v>0</v>
      </c>
      <c r="V43" s="9">
        <v>0</v>
      </c>
      <c r="W43" s="9">
        <f t="shared" si="14"/>
        <v>0</v>
      </c>
      <c r="X43" s="9">
        <f t="shared" si="15"/>
        <v>0</v>
      </c>
      <c r="Y43" s="20">
        <f t="shared" si="16"/>
        <v>1050000</v>
      </c>
      <c r="Z43" s="9">
        <f t="shared" si="11"/>
        <v>0</v>
      </c>
    </row>
    <row r="44" spans="1:26" ht="21" customHeight="1" x14ac:dyDescent="0.25">
      <c r="A44" s="10">
        <v>5</v>
      </c>
      <c r="B44" s="10">
        <v>2</v>
      </c>
      <c r="C44" s="10">
        <v>2</v>
      </c>
      <c r="D44" s="11" t="s">
        <v>37</v>
      </c>
      <c r="E44" s="11" t="s">
        <v>35</v>
      </c>
      <c r="F44" s="10"/>
      <c r="G44" s="10"/>
      <c r="H44" s="12" t="s">
        <v>41</v>
      </c>
      <c r="I44" s="9">
        <v>375000</v>
      </c>
      <c r="J44" s="39"/>
      <c r="K44" s="39"/>
      <c r="L44" s="39"/>
      <c r="M44" s="9"/>
      <c r="N44" s="9"/>
      <c r="O44" s="9">
        <f t="shared" si="12"/>
        <v>0</v>
      </c>
      <c r="P44" s="39"/>
      <c r="Q44" s="9">
        <f t="shared" si="13"/>
        <v>0</v>
      </c>
      <c r="R44" s="39"/>
      <c r="S44" s="39"/>
      <c r="T44" s="39"/>
      <c r="U44" s="9"/>
      <c r="V44" s="9"/>
      <c r="W44" s="9">
        <f t="shared" si="14"/>
        <v>0</v>
      </c>
      <c r="X44" s="9">
        <f t="shared" si="15"/>
        <v>0</v>
      </c>
      <c r="Y44" s="20">
        <f t="shared" si="16"/>
        <v>375000</v>
      </c>
      <c r="Z44" s="9">
        <f t="shared" si="11"/>
        <v>0</v>
      </c>
    </row>
    <row r="45" spans="1:26" ht="20.25" customHeight="1" x14ac:dyDescent="0.25">
      <c r="A45" s="10">
        <v>5</v>
      </c>
      <c r="B45" s="10">
        <v>2</v>
      </c>
      <c r="C45" s="10">
        <v>2</v>
      </c>
      <c r="D45" s="10">
        <v>11</v>
      </c>
      <c r="E45" s="11" t="s">
        <v>39</v>
      </c>
      <c r="F45" s="10"/>
      <c r="G45" s="10"/>
      <c r="H45" s="12" t="s">
        <v>42</v>
      </c>
      <c r="I45" s="9">
        <v>2640000</v>
      </c>
      <c r="J45" s="39"/>
      <c r="K45" s="39"/>
      <c r="L45" s="39"/>
      <c r="M45" s="9"/>
      <c r="N45" s="9"/>
      <c r="O45" s="9">
        <f t="shared" si="12"/>
        <v>0</v>
      </c>
      <c r="P45" s="39"/>
      <c r="Q45" s="9">
        <f t="shared" si="13"/>
        <v>0</v>
      </c>
      <c r="R45" s="39"/>
      <c r="S45" s="39"/>
      <c r="T45" s="39"/>
      <c r="U45" s="9"/>
      <c r="V45" s="9"/>
      <c r="W45" s="9">
        <f t="shared" si="14"/>
        <v>0</v>
      </c>
      <c r="X45" s="9">
        <f t="shared" si="15"/>
        <v>0</v>
      </c>
      <c r="Y45" s="20">
        <f t="shared" si="16"/>
        <v>2640000</v>
      </c>
      <c r="Z45" s="9">
        <f t="shared" si="11"/>
        <v>0</v>
      </c>
    </row>
    <row r="46" spans="1:26" ht="20.25" customHeight="1" x14ac:dyDescent="0.25">
      <c r="A46" s="10">
        <v>5</v>
      </c>
      <c r="B46" s="10">
        <v>2</v>
      </c>
      <c r="C46" s="10">
        <v>2</v>
      </c>
      <c r="D46" s="10">
        <v>15</v>
      </c>
      <c r="E46" s="11" t="s">
        <v>39</v>
      </c>
      <c r="F46" s="10"/>
      <c r="G46" s="10"/>
      <c r="H46" s="12" t="s">
        <v>43</v>
      </c>
      <c r="I46" s="9">
        <v>28000000</v>
      </c>
      <c r="J46" s="39"/>
      <c r="K46" s="39"/>
      <c r="L46" s="39"/>
      <c r="M46" s="9"/>
      <c r="N46" s="9">
        <v>0</v>
      </c>
      <c r="O46" s="9">
        <f t="shared" si="12"/>
        <v>0</v>
      </c>
      <c r="P46" s="39"/>
      <c r="Q46" s="9">
        <f t="shared" si="13"/>
        <v>0</v>
      </c>
      <c r="R46" s="39"/>
      <c r="S46" s="39"/>
      <c r="T46" s="39"/>
      <c r="U46" s="9"/>
      <c r="V46" s="9">
        <v>0</v>
      </c>
      <c r="W46" s="9">
        <f t="shared" si="14"/>
        <v>0</v>
      </c>
      <c r="X46" s="9">
        <f t="shared" si="15"/>
        <v>0</v>
      </c>
      <c r="Y46" s="20">
        <f t="shared" si="16"/>
        <v>28000000</v>
      </c>
      <c r="Z46" s="9">
        <f t="shared" si="11"/>
        <v>0</v>
      </c>
    </row>
    <row r="47" spans="1:26" ht="31.5" x14ac:dyDescent="0.25">
      <c r="A47" s="23">
        <v>2</v>
      </c>
      <c r="B47" s="23">
        <v>12</v>
      </c>
      <c r="C47" s="23">
        <v>2</v>
      </c>
      <c r="D47" s="23">
        <v>12</v>
      </c>
      <c r="E47" s="24" t="s">
        <v>32</v>
      </c>
      <c r="F47" s="23">
        <v>17</v>
      </c>
      <c r="G47" s="24">
        <v>12</v>
      </c>
      <c r="H47" s="25" t="s">
        <v>57</v>
      </c>
      <c r="I47" s="26">
        <f>I48+I49+I50</f>
        <v>126693000</v>
      </c>
      <c r="J47" s="39"/>
      <c r="K47" s="39"/>
      <c r="L47" s="39"/>
      <c r="M47" s="27"/>
      <c r="N47" s="27"/>
      <c r="O47" s="27">
        <f t="shared" si="12"/>
        <v>0</v>
      </c>
      <c r="P47" s="39"/>
      <c r="Q47" s="27">
        <f t="shared" si="13"/>
        <v>0</v>
      </c>
      <c r="R47" s="39"/>
      <c r="S47" s="39"/>
      <c r="T47" s="39"/>
      <c r="U47" s="27"/>
      <c r="V47" s="27"/>
      <c r="W47" s="27">
        <f t="shared" si="14"/>
        <v>0</v>
      </c>
      <c r="X47" s="27">
        <f t="shared" si="15"/>
        <v>0</v>
      </c>
      <c r="Y47" s="28">
        <f t="shared" si="16"/>
        <v>126693000</v>
      </c>
      <c r="Z47" s="27">
        <f t="shared" ref="Z47:Z50" si="17">Q47-X47</f>
        <v>0</v>
      </c>
    </row>
    <row r="48" spans="1:26" ht="21.75" customHeight="1" x14ac:dyDescent="0.25">
      <c r="A48" s="10">
        <v>5</v>
      </c>
      <c r="B48" s="10">
        <v>2</v>
      </c>
      <c r="C48" s="10">
        <v>2</v>
      </c>
      <c r="D48" s="11" t="s">
        <v>32</v>
      </c>
      <c r="E48" s="11" t="s">
        <v>32</v>
      </c>
      <c r="F48" s="10"/>
      <c r="G48" s="10"/>
      <c r="H48" s="12" t="s">
        <v>34</v>
      </c>
      <c r="I48" s="9">
        <v>456000</v>
      </c>
      <c r="J48" s="39"/>
      <c r="K48" s="39"/>
      <c r="L48" s="39"/>
      <c r="M48" s="9"/>
      <c r="N48" s="9"/>
      <c r="O48" s="9">
        <f t="shared" si="12"/>
        <v>0</v>
      </c>
      <c r="P48" s="39"/>
      <c r="Q48" s="9">
        <f t="shared" si="13"/>
        <v>0</v>
      </c>
      <c r="R48" s="39"/>
      <c r="S48" s="39"/>
      <c r="T48" s="39"/>
      <c r="U48" s="9"/>
      <c r="V48" s="9"/>
      <c r="W48" s="9">
        <f t="shared" si="14"/>
        <v>0</v>
      </c>
      <c r="X48" s="9">
        <f t="shared" si="15"/>
        <v>0</v>
      </c>
      <c r="Y48" s="20">
        <f t="shared" si="16"/>
        <v>456000</v>
      </c>
      <c r="Z48" s="9">
        <f t="shared" si="17"/>
        <v>0</v>
      </c>
    </row>
    <row r="49" spans="1:26" ht="33.75" customHeight="1" x14ac:dyDescent="0.25">
      <c r="A49" s="10">
        <v>5</v>
      </c>
      <c r="B49" s="10">
        <v>2</v>
      </c>
      <c r="C49" s="10">
        <v>2</v>
      </c>
      <c r="D49" s="11" t="s">
        <v>32</v>
      </c>
      <c r="E49" s="11" t="s">
        <v>47</v>
      </c>
      <c r="F49" s="10"/>
      <c r="G49" s="10"/>
      <c r="H49" s="13" t="s">
        <v>48</v>
      </c>
      <c r="I49" s="9">
        <v>237000</v>
      </c>
      <c r="J49" s="39"/>
      <c r="K49" s="39"/>
      <c r="L49" s="39"/>
      <c r="M49" s="9"/>
      <c r="N49" s="9"/>
      <c r="O49" s="9">
        <f t="shared" si="12"/>
        <v>0</v>
      </c>
      <c r="P49" s="39"/>
      <c r="Q49" s="9">
        <f t="shared" si="13"/>
        <v>0</v>
      </c>
      <c r="R49" s="39"/>
      <c r="S49" s="39"/>
      <c r="T49" s="39"/>
      <c r="U49" s="9"/>
      <c r="V49" s="9"/>
      <c r="W49" s="9">
        <f t="shared" si="14"/>
        <v>0</v>
      </c>
      <c r="X49" s="9">
        <f t="shared" si="15"/>
        <v>0</v>
      </c>
      <c r="Y49" s="20">
        <f t="shared" si="16"/>
        <v>237000</v>
      </c>
      <c r="Z49" s="9">
        <f t="shared" si="17"/>
        <v>0</v>
      </c>
    </row>
    <row r="50" spans="1:26" ht="20.25" customHeight="1" thickBot="1" x14ac:dyDescent="0.3">
      <c r="A50" s="14">
        <v>5</v>
      </c>
      <c r="B50" s="14">
        <v>2</v>
      </c>
      <c r="C50" s="14">
        <v>2</v>
      </c>
      <c r="D50" s="14">
        <v>15</v>
      </c>
      <c r="E50" s="15" t="s">
        <v>39</v>
      </c>
      <c r="F50" s="14"/>
      <c r="G50" s="14"/>
      <c r="H50" s="16" t="s">
        <v>43</v>
      </c>
      <c r="I50" s="17">
        <v>126000000</v>
      </c>
      <c r="J50" s="40"/>
      <c r="K50" s="40"/>
      <c r="L50" s="40"/>
      <c r="M50" s="17"/>
      <c r="N50" s="17"/>
      <c r="O50" s="17">
        <f t="shared" si="12"/>
        <v>0</v>
      </c>
      <c r="P50" s="40"/>
      <c r="Q50" s="17">
        <f t="shared" si="13"/>
        <v>0</v>
      </c>
      <c r="R50" s="40"/>
      <c r="S50" s="40"/>
      <c r="T50" s="40"/>
      <c r="U50" s="17"/>
      <c r="V50" s="17"/>
      <c r="W50" s="17">
        <f t="shared" si="14"/>
        <v>0</v>
      </c>
      <c r="X50" s="17">
        <f t="shared" si="15"/>
        <v>0</v>
      </c>
      <c r="Y50" s="17">
        <f t="shared" si="16"/>
        <v>126000000</v>
      </c>
      <c r="Z50" s="9">
        <f t="shared" si="17"/>
        <v>0</v>
      </c>
    </row>
    <row r="51" spans="1:26" ht="46.5" customHeight="1" thickBot="1" x14ac:dyDescent="0.3">
      <c r="A51" s="98" t="s">
        <v>61</v>
      </c>
      <c r="B51" s="99"/>
      <c r="C51" s="99"/>
      <c r="D51" s="99"/>
      <c r="E51" s="99"/>
      <c r="F51" s="99"/>
      <c r="G51" s="99"/>
      <c r="H51" s="100"/>
      <c r="I51" s="22">
        <f>I47+I39+I31+I19</f>
        <v>508817500</v>
      </c>
      <c r="J51" s="41"/>
      <c r="K51" s="41"/>
      <c r="L51" s="41"/>
      <c r="M51" s="21">
        <f>SUM(M20:M50)</f>
        <v>0</v>
      </c>
      <c r="N51" s="21">
        <f>SUM(N20:N50)</f>
        <v>55281500</v>
      </c>
      <c r="O51" s="21">
        <f>SUM(O20:O50)</f>
        <v>55281500</v>
      </c>
      <c r="P51" s="41"/>
      <c r="Q51" s="21">
        <f>SUM(Q20:Q50)</f>
        <v>55281500</v>
      </c>
      <c r="R51" s="41"/>
      <c r="S51" s="41"/>
      <c r="T51" s="41"/>
      <c r="U51" s="21">
        <f>SUM(U20:U50)</f>
        <v>0</v>
      </c>
      <c r="V51" s="21">
        <f>SUM(V20:V50)</f>
        <v>55281500</v>
      </c>
      <c r="W51" s="21">
        <f t="shared" ref="W51:X51" si="18">SUM(W20:W50)</f>
        <v>55281500</v>
      </c>
      <c r="X51" s="21">
        <f t="shared" si="18"/>
        <v>55281500</v>
      </c>
      <c r="Y51" s="17">
        <f t="shared" si="16"/>
        <v>453536000</v>
      </c>
      <c r="Z51" s="21"/>
    </row>
    <row r="52" spans="1:26" x14ac:dyDescent="0.25"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9:26" x14ac:dyDescent="0.25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9:26" x14ac:dyDescent="0.25"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9:26" x14ac:dyDescent="0.25"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9:26" x14ac:dyDescent="0.25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9:26" x14ac:dyDescent="0.25"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9:26" x14ac:dyDescent="0.25"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9:26" x14ac:dyDescent="0.25"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9:26" x14ac:dyDescent="0.25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9:26" x14ac:dyDescent="0.25"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9:26" x14ac:dyDescent="0.25"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9:26" x14ac:dyDescent="0.25"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9:26" x14ac:dyDescent="0.25"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9:26" x14ac:dyDescent="0.25"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9:26" x14ac:dyDescent="0.25"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9:26" x14ac:dyDescent="0.25"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9:26" x14ac:dyDescent="0.25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9:26" x14ac:dyDescent="0.25"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9:26" x14ac:dyDescent="0.25"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9:26" x14ac:dyDescent="0.25"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9:26" x14ac:dyDescent="0.25"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9:26" x14ac:dyDescent="0.25"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9:26" x14ac:dyDescent="0.25"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9:26" x14ac:dyDescent="0.25"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9:26" x14ac:dyDescent="0.25"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9:26" x14ac:dyDescent="0.25"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9:26" x14ac:dyDescent="0.25"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9:26" x14ac:dyDescent="0.25"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9:26" x14ac:dyDescent="0.25"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9:26" x14ac:dyDescent="0.25"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9:26" x14ac:dyDescent="0.25"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9:26" x14ac:dyDescent="0.25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9:26" x14ac:dyDescent="0.25"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9:26" x14ac:dyDescent="0.25"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9:26" x14ac:dyDescent="0.25"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9:26" x14ac:dyDescent="0.25"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9:26" x14ac:dyDescent="0.25"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9:26" x14ac:dyDescent="0.25"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9:26" x14ac:dyDescent="0.25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9:26" x14ac:dyDescent="0.25"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9:26" x14ac:dyDescent="0.25"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9:26" x14ac:dyDescent="0.25"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9:26" x14ac:dyDescent="0.25"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9:26" x14ac:dyDescent="0.25"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9:26" x14ac:dyDescent="0.25"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9:26" x14ac:dyDescent="0.25"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9:26" x14ac:dyDescent="0.25"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9:26" x14ac:dyDescent="0.25"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9:26" x14ac:dyDescent="0.25"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9:26" x14ac:dyDescent="0.25"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9:26" x14ac:dyDescent="0.25"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9:26" x14ac:dyDescent="0.25"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9:26" x14ac:dyDescent="0.25"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9:26" x14ac:dyDescent="0.25"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9:26" x14ac:dyDescent="0.25"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9:26" x14ac:dyDescent="0.25"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9:26" x14ac:dyDescent="0.25"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9:26" x14ac:dyDescent="0.25"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9:26" x14ac:dyDescent="0.25"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9:26" x14ac:dyDescent="0.25"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9:26" x14ac:dyDescent="0.25"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9:26" x14ac:dyDescent="0.25"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9:26" x14ac:dyDescent="0.25"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9:26" x14ac:dyDescent="0.25"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9:26" x14ac:dyDescent="0.25"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9:26" x14ac:dyDescent="0.25"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9:26" x14ac:dyDescent="0.25"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9:26" x14ac:dyDescent="0.25"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9:26" x14ac:dyDescent="0.25"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9:26" x14ac:dyDescent="0.25"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9:26" x14ac:dyDescent="0.25"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9:26" x14ac:dyDescent="0.25"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9:26" x14ac:dyDescent="0.25"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9:26" x14ac:dyDescent="0.25"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9:26" x14ac:dyDescent="0.25"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9:26" x14ac:dyDescent="0.25"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9:26" x14ac:dyDescent="0.25"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9:26" x14ac:dyDescent="0.25"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9:26" x14ac:dyDescent="0.25"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9:26" x14ac:dyDescent="0.25"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9:26" x14ac:dyDescent="0.25"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9:26" x14ac:dyDescent="0.25"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9:26" x14ac:dyDescent="0.25"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9:26" x14ac:dyDescent="0.25"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9:26" x14ac:dyDescent="0.25"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9:26" x14ac:dyDescent="0.25"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9:26" x14ac:dyDescent="0.25"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9:26" x14ac:dyDescent="0.25"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9:26" x14ac:dyDescent="0.25"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9:26" x14ac:dyDescent="0.25"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9:26" x14ac:dyDescent="0.25"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9:26" x14ac:dyDescent="0.25"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9:26" x14ac:dyDescent="0.25"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9:26" x14ac:dyDescent="0.25"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9:26" x14ac:dyDescent="0.25"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9:26" x14ac:dyDescent="0.25"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9:26" x14ac:dyDescent="0.25"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9:26" x14ac:dyDescent="0.25"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9:26" x14ac:dyDescent="0.25"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9:26" x14ac:dyDescent="0.25"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9:26" x14ac:dyDescent="0.25"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9:26" x14ac:dyDescent="0.25"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9:26" x14ac:dyDescent="0.25"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9:26" x14ac:dyDescent="0.25"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9:26" x14ac:dyDescent="0.25"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9:26" x14ac:dyDescent="0.25"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9:26" x14ac:dyDescent="0.25"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9:26" x14ac:dyDescent="0.25"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9:26" x14ac:dyDescent="0.25"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9:26" x14ac:dyDescent="0.25"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9:26" x14ac:dyDescent="0.25"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9:26" x14ac:dyDescent="0.25"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9:26" x14ac:dyDescent="0.25"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9:26" x14ac:dyDescent="0.25"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9:26" x14ac:dyDescent="0.25"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9:26" x14ac:dyDescent="0.25"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9:26" x14ac:dyDescent="0.25"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9:26" x14ac:dyDescent="0.25"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9:26" x14ac:dyDescent="0.25"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9:26" x14ac:dyDescent="0.25"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9:26" x14ac:dyDescent="0.25"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9:26" x14ac:dyDescent="0.25"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9:26" x14ac:dyDescent="0.25"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9:26" x14ac:dyDescent="0.25"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9:26" x14ac:dyDescent="0.25"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9:26" x14ac:dyDescent="0.25"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9:26" x14ac:dyDescent="0.25"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9:26" x14ac:dyDescent="0.25"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9:26" x14ac:dyDescent="0.25"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9:26" x14ac:dyDescent="0.25"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9:26" x14ac:dyDescent="0.25"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9:26" x14ac:dyDescent="0.25"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9:26" x14ac:dyDescent="0.25"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9:26" x14ac:dyDescent="0.25"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9:26" x14ac:dyDescent="0.25"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9:26" x14ac:dyDescent="0.25"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9:26" x14ac:dyDescent="0.25"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9:26" x14ac:dyDescent="0.25"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9:26" x14ac:dyDescent="0.25"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9:26" x14ac:dyDescent="0.25"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9:26" x14ac:dyDescent="0.25"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9:26" x14ac:dyDescent="0.25"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9:26" x14ac:dyDescent="0.25"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9:26" x14ac:dyDescent="0.25"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9:26" x14ac:dyDescent="0.25"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9:26" x14ac:dyDescent="0.25"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9:26" x14ac:dyDescent="0.25"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9:26" x14ac:dyDescent="0.25"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9:26" x14ac:dyDescent="0.25"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9:26" x14ac:dyDescent="0.25"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9:26" x14ac:dyDescent="0.25"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9:26" x14ac:dyDescent="0.25"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9:26" x14ac:dyDescent="0.25"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9:26" x14ac:dyDescent="0.25"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9:26" x14ac:dyDescent="0.25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9:26" x14ac:dyDescent="0.25"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9:26" x14ac:dyDescent="0.25"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9:26" x14ac:dyDescent="0.25"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9:26" x14ac:dyDescent="0.25"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9:26" x14ac:dyDescent="0.25"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9:26" x14ac:dyDescent="0.25"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9:26" x14ac:dyDescent="0.25"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9:26" x14ac:dyDescent="0.25"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9:26" x14ac:dyDescent="0.25"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9:26" x14ac:dyDescent="0.25"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9:26" x14ac:dyDescent="0.25"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9:26" x14ac:dyDescent="0.25"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9:26" x14ac:dyDescent="0.25"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9:26" x14ac:dyDescent="0.25"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9:26" x14ac:dyDescent="0.25"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9:26" x14ac:dyDescent="0.25"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9:26" x14ac:dyDescent="0.25"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9:26" x14ac:dyDescent="0.25"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9:26" x14ac:dyDescent="0.25"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9:26" x14ac:dyDescent="0.25"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9:26" x14ac:dyDescent="0.25"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9:26" x14ac:dyDescent="0.25"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9:26" x14ac:dyDescent="0.25"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9:26" x14ac:dyDescent="0.25"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9:26" x14ac:dyDescent="0.25"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9:26" x14ac:dyDescent="0.25"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9:26" x14ac:dyDescent="0.25"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9:26" x14ac:dyDescent="0.25"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9:26" x14ac:dyDescent="0.25"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9:26" x14ac:dyDescent="0.25"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9:26" x14ac:dyDescent="0.25"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9:26" x14ac:dyDescent="0.25"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9:26" x14ac:dyDescent="0.25"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9:26" x14ac:dyDescent="0.25"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9:26" x14ac:dyDescent="0.25"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9:26" x14ac:dyDescent="0.25"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9:26" x14ac:dyDescent="0.25"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9:26" x14ac:dyDescent="0.25"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9:26" x14ac:dyDescent="0.25"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9:26" x14ac:dyDescent="0.25"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9:26" x14ac:dyDescent="0.25"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9:26" x14ac:dyDescent="0.25"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9:26" x14ac:dyDescent="0.25"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9:26" x14ac:dyDescent="0.25"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9:26" x14ac:dyDescent="0.25"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9:26" x14ac:dyDescent="0.25"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9:26" x14ac:dyDescent="0.25"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9:26" x14ac:dyDescent="0.25"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9:26" x14ac:dyDescent="0.25"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9:26" x14ac:dyDescent="0.25"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9:26" x14ac:dyDescent="0.25"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9:26" x14ac:dyDescent="0.25"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9:26" x14ac:dyDescent="0.25"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9:26" x14ac:dyDescent="0.25"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9:26" x14ac:dyDescent="0.25"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9:26" x14ac:dyDescent="0.25"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9:26" x14ac:dyDescent="0.25"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9:26" x14ac:dyDescent="0.25"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9:26" x14ac:dyDescent="0.25"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9:26" x14ac:dyDescent="0.25"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9:26" x14ac:dyDescent="0.25"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9:26" x14ac:dyDescent="0.25"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9:26" x14ac:dyDescent="0.25"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9:26" x14ac:dyDescent="0.25"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9:26" x14ac:dyDescent="0.25"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9:26" x14ac:dyDescent="0.25"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9:26" x14ac:dyDescent="0.25"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9:26" x14ac:dyDescent="0.25"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9:26" x14ac:dyDescent="0.25"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9:26" x14ac:dyDescent="0.25"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9:26" x14ac:dyDescent="0.25"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9:26" x14ac:dyDescent="0.25"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9:26" x14ac:dyDescent="0.25"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9:26" x14ac:dyDescent="0.25"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9:26" x14ac:dyDescent="0.25"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9:26" x14ac:dyDescent="0.25"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9:26" x14ac:dyDescent="0.25"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9:26" x14ac:dyDescent="0.25"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9:26" x14ac:dyDescent="0.25"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9:26" x14ac:dyDescent="0.25"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9:26" x14ac:dyDescent="0.25"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9:26" x14ac:dyDescent="0.25"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9:26" x14ac:dyDescent="0.25"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9:26" x14ac:dyDescent="0.25"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9:26" x14ac:dyDescent="0.25"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9:26" x14ac:dyDescent="0.25"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9:26" x14ac:dyDescent="0.25"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9:26" x14ac:dyDescent="0.25"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9:26" x14ac:dyDescent="0.25"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9:26" x14ac:dyDescent="0.25"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9:26" x14ac:dyDescent="0.25"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9:26" x14ac:dyDescent="0.25"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9:26" x14ac:dyDescent="0.25"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9:26" x14ac:dyDescent="0.25"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9:26" x14ac:dyDescent="0.25"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9:26" x14ac:dyDescent="0.25"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9:26" x14ac:dyDescent="0.25"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9:26" x14ac:dyDescent="0.25"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9:26" x14ac:dyDescent="0.25"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9:26" x14ac:dyDescent="0.25"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9:26" x14ac:dyDescent="0.25"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9:26" x14ac:dyDescent="0.25"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9:26" x14ac:dyDescent="0.25"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9:26" x14ac:dyDescent="0.25"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9:26" x14ac:dyDescent="0.25"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9:26" x14ac:dyDescent="0.25"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9:26" x14ac:dyDescent="0.25"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9:26" x14ac:dyDescent="0.25"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9:26" x14ac:dyDescent="0.25"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9:26" x14ac:dyDescent="0.25"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9:26" x14ac:dyDescent="0.25"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9:26" x14ac:dyDescent="0.25"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9:26" x14ac:dyDescent="0.25"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9:26" x14ac:dyDescent="0.25"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9:26" x14ac:dyDescent="0.25"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9:26" x14ac:dyDescent="0.25"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9:26" x14ac:dyDescent="0.25"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9:26" x14ac:dyDescent="0.25"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9:26" x14ac:dyDescent="0.25"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9:26" x14ac:dyDescent="0.25"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9:26" x14ac:dyDescent="0.25"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9:26" x14ac:dyDescent="0.25"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9:26" x14ac:dyDescent="0.25"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9:26" x14ac:dyDescent="0.25"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9:26" x14ac:dyDescent="0.25"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9:26" x14ac:dyDescent="0.25"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9:26" x14ac:dyDescent="0.25"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9:26" x14ac:dyDescent="0.25"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9:26" x14ac:dyDescent="0.25"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9:26" x14ac:dyDescent="0.25"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9:26" x14ac:dyDescent="0.25"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9:26" x14ac:dyDescent="0.25"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9:26" x14ac:dyDescent="0.25"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9:26" x14ac:dyDescent="0.25"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9:26" x14ac:dyDescent="0.25"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9:26" x14ac:dyDescent="0.25"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9:26" x14ac:dyDescent="0.25"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9:26" x14ac:dyDescent="0.25"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9:26" x14ac:dyDescent="0.25"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9:26" x14ac:dyDescent="0.25"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9:26" x14ac:dyDescent="0.25"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9:26" x14ac:dyDescent="0.25"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9:26" x14ac:dyDescent="0.25"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9:26" x14ac:dyDescent="0.25"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9:26" x14ac:dyDescent="0.25"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9:26" x14ac:dyDescent="0.25"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9:26" x14ac:dyDescent="0.25"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9:26" x14ac:dyDescent="0.25"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9:26" x14ac:dyDescent="0.25"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9:26" x14ac:dyDescent="0.25"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9:26" x14ac:dyDescent="0.25"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9:26" x14ac:dyDescent="0.25"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9:26" x14ac:dyDescent="0.25"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9:26" x14ac:dyDescent="0.25"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9:26" x14ac:dyDescent="0.25"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9:26" x14ac:dyDescent="0.25"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9:26" x14ac:dyDescent="0.25"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9:26" x14ac:dyDescent="0.25"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9:26" x14ac:dyDescent="0.25"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9:26" x14ac:dyDescent="0.25"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9:26" x14ac:dyDescent="0.25"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9:26" x14ac:dyDescent="0.25"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9:26" x14ac:dyDescent="0.25"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9:26" x14ac:dyDescent="0.25"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9:26" x14ac:dyDescent="0.25"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9:26" x14ac:dyDescent="0.25"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9:26" x14ac:dyDescent="0.25"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9:26" x14ac:dyDescent="0.25"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9:26" x14ac:dyDescent="0.25"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9:26" x14ac:dyDescent="0.25"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9:26" x14ac:dyDescent="0.25"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9:26" x14ac:dyDescent="0.25"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9:26" x14ac:dyDescent="0.25"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9:26" x14ac:dyDescent="0.25"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9:26" x14ac:dyDescent="0.25"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9:26" x14ac:dyDescent="0.25"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9:26" x14ac:dyDescent="0.25"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9:26" x14ac:dyDescent="0.25"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9:26" x14ac:dyDescent="0.25"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9:26" x14ac:dyDescent="0.25"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9:26" x14ac:dyDescent="0.25"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9:26" x14ac:dyDescent="0.25"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9:26" x14ac:dyDescent="0.25"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9:26" x14ac:dyDescent="0.25"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9:26" x14ac:dyDescent="0.25"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9:26" x14ac:dyDescent="0.25"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9:26" x14ac:dyDescent="0.25"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9:26" x14ac:dyDescent="0.25"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9:26" x14ac:dyDescent="0.25"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9:26" x14ac:dyDescent="0.25"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9:26" x14ac:dyDescent="0.25"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9:26" x14ac:dyDescent="0.25"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9:26" x14ac:dyDescent="0.25"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9:26" x14ac:dyDescent="0.25"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9:26" x14ac:dyDescent="0.25"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9:26" x14ac:dyDescent="0.25"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9:26" x14ac:dyDescent="0.25"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9:26" x14ac:dyDescent="0.25"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9:26" x14ac:dyDescent="0.25"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9:26" x14ac:dyDescent="0.25"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9:26" x14ac:dyDescent="0.25"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9:26" x14ac:dyDescent="0.25"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9:26" x14ac:dyDescent="0.25"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9:26" x14ac:dyDescent="0.25"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9:26" x14ac:dyDescent="0.25"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9:26" x14ac:dyDescent="0.25"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9:26" x14ac:dyDescent="0.25"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9:26" x14ac:dyDescent="0.25"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9:26" x14ac:dyDescent="0.25"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9:26" x14ac:dyDescent="0.25"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9:26" x14ac:dyDescent="0.25"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9:26" x14ac:dyDescent="0.25"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9:26" x14ac:dyDescent="0.25"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9:26" x14ac:dyDescent="0.25"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9:26" x14ac:dyDescent="0.25"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9:26" x14ac:dyDescent="0.25"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9:26" x14ac:dyDescent="0.25"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9:26" x14ac:dyDescent="0.25"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9:26" x14ac:dyDescent="0.25"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9:26" x14ac:dyDescent="0.25"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9:26" x14ac:dyDescent="0.25"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9:26" x14ac:dyDescent="0.25"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9:26" x14ac:dyDescent="0.25"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9:26" x14ac:dyDescent="0.25"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9:26" x14ac:dyDescent="0.25"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9:26" x14ac:dyDescent="0.25"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9:26" x14ac:dyDescent="0.25"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9:26" x14ac:dyDescent="0.25"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9:26" x14ac:dyDescent="0.25"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9:26" x14ac:dyDescent="0.25"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9:26" x14ac:dyDescent="0.25"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9:26" x14ac:dyDescent="0.25"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9:26" x14ac:dyDescent="0.25"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9:26" x14ac:dyDescent="0.25"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9:26" x14ac:dyDescent="0.25"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9:26" x14ac:dyDescent="0.25"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9:26" x14ac:dyDescent="0.25"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9:26" x14ac:dyDescent="0.25"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9:26" x14ac:dyDescent="0.25"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9:26" x14ac:dyDescent="0.25"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9:26" x14ac:dyDescent="0.25"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9:26" x14ac:dyDescent="0.25"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9:26" x14ac:dyDescent="0.25"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9:26" x14ac:dyDescent="0.25"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9:26" x14ac:dyDescent="0.25"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9:26" x14ac:dyDescent="0.25"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9:26" x14ac:dyDescent="0.25"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9:26" x14ac:dyDescent="0.25"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9:26" x14ac:dyDescent="0.25"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9:26" x14ac:dyDescent="0.25"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9:26" x14ac:dyDescent="0.25"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9:26" x14ac:dyDescent="0.25"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9:26" x14ac:dyDescent="0.25"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9:26" x14ac:dyDescent="0.25"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9:26" x14ac:dyDescent="0.25"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9:26" x14ac:dyDescent="0.25"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9:26" x14ac:dyDescent="0.25"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9:26" x14ac:dyDescent="0.25"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9:26" x14ac:dyDescent="0.25"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9:26" x14ac:dyDescent="0.25"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9:26" x14ac:dyDescent="0.25"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9:26" x14ac:dyDescent="0.25"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9:26" x14ac:dyDescent="0.25"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9:26" x14ac:dyDescent="0.25"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9:26" x14ac:dyDescent="0.25"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9:26" x14ac:dyDescent="0.25"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9:26" x14ac:dyDescent="0.25"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9:26" x14ac:dyDescent="0.25"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9:26" x14ac:dyDescent="0.25"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9:26" x14ac:dyDescent="0.25"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9:26" x14ac:dyDescent="0.25"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9:26" x14ac:dyDescent="0.25"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9:26" x14ac:dyDescent="0.25"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9:26" x14ac:dyDescent="0.25"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9:26" x14ac:dyDescent="0.25"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9:26" x14ac:dyDescent="0.25"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9:26" x14ac:dyDescent="0.25"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9:26" x14ac:dyDescent="0.25"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9:26" x14ac:dyDescent="0.25"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9:26" x14ac:dyDescent="0.25"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9:26" x14ac:dyDescent="0.25"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9:26" x14ac:dyDescent="0.25"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9:26" x14ac:dyDescent="0.25"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9:26" x14ac:dyDescent="0.25"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9:26" x14ac:dyDescent="0.25"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9:26" x14ac:dyDescent="0.25"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9:26" x14ac:dyDescent="0.25"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9:26" x14ac:dyDescent="0.25"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9:26" x14ac:dyDescent="0.25"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9:26" x14ac:dyDescent="0.25"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9:26" x14ac:dyDescent="0.25"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9:26" x14ac:dyDescent="0.25"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9:26" x14ac:dyDescent="0.25"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9:26" x14ac:dyDescent="0.25"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9:26" x14ac:dyDescent="0.25"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9:26" x14ac:dyDescent="0.25"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9:26" x14ac:dyDescent="0.25"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9:26" x14ac:dyDescent="0.25"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9:26" x14ac:dyDescent="0.25"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9:26" x14ac:dyDescent="0.25"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9:26" x14ac:dyDescent="0.25"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9:26" x14ac:dyDescent="0.25"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9:26" x14ac:dyDescent="0.25"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9:26" x14ac:dyDescent="0.25"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9:26" x14ac:dyDescent="0.25"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9:26" x14ac:dyDescent="0.25"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9:26" x14ac:dyDescent="0.25"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9:26" x14ac:dyDescent="0.25"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9:26" x14ac:dyDescent="0.25"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9:26" x14ac:dyDescent="0.25"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9:26" x14ac:dyDescent="0.25"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9:26" x14ac:dyDescent="0.25"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9:26" x14ac:dyDescent="0.25"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9:26" x14ac:dyDescent="0.25"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9:26" x14ac:dyDescent="0.25"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9:26" x14ac:dyDescent="0.25"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9:26" x14ac:dyDescent="0.25"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9:26" x14ac:dyDescent="0.25"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9:26" x14ac:dyDescent="0.25"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9:26" x14ac:dyDescent="0.25"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9:26" x14ac:dyDescent="0.25"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9:26" x14ac:dyDescent="0.25"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9:26" x14ac:dyDescent="0.25"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9:26" x14ac:dyDescent="0.25"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9:26" x14ac:dyDescent="0.25"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9:26" x14ac:dyDescent="0.25"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9:26" x14ac:dyDescent="0.25"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9:26" x14ac:dyDescent="0.25"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9:26" x14ac:dyDescent="0.25"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9:26" x14ac:dyDescent="0.25"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9:26" x14ac:dyDescent="0.25"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9:26" x14ac:dyDescent="0.25"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9:26" x14ac:dyDescent="0.25"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9:26" x14ac:dyDescent="0.25"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9:26" x14ac:dyDescent="0.25"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9:26" x14ac:dyDescent="0.25"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9:26" x14ac:dyDescent="0.25"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9:26" x14ac:dyDescent="0.25"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9:26" x14ac:dyDescent="0.25"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9:26" x14ac:dyDescent="0.25"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9:26" x14ac:dyDescent="0.25"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9:26" x14ac:dyDescent="0.25"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9:26" x14ac:dyDescent="0.25"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9:26" x14ac:dyDescent="0.25"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9:26" x14ac:dyDescent="0.25"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9:26" x14ac:dyDescent="0.25"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9:26" x14ac:dyDescent="0.25"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9:26" x14ac:dyDescent="0.25"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9:26" x14ac:dyDescent="0.25"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9:26" x14ac:dyDescent="0.25"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9:26" x14ac:dyDescent="0.25"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9:26" x14ac:dyDescent="0.25"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9:26" x14ac:dyDescent="0.25"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9:26" x14ac:dyDescent="0.25"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9:26" x14ac:dyDescent="0.25"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9:26" x14ac:dyDescent="0.25"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9:26" x14ac:dyDescent="0.25"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9:26" x14ac:dyDescent="0.25"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9:26" x14ac:dyDescent="0.25"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9:26" x14ac:dyDescent="0.25"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9:26" x14ac:dyDescent="0.25"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9:26" x14ac:dyDescent="0.25"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9:26" x14ac:dyDescent="0.25"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9:26" x14ac:dyDescent="0.25"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9:26" x14ac:dyDescent="0.25"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9:26" x14ac:dyDescent="0.25"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9:26" x14ac:dyDescent="0.25"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9:26" x14ac:dyDescent="0.25"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9:26" x14ac:dyDescent="0.25"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9:26" x14ac:dyDescent="0.25"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9:26" x14ac:dyDescent="0.25"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9:26" x14ac:dyDescent="0.25"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9:26" x14ac:dyDescent="0.25"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9:26" x14ac:dyDescent="0.25"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9:26" x14ac:dyDescent="0.25"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9:26" x14ac:dyDescent="0.25"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9:26" x14ac:dyDescent="0.25"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9:26" x14ac:dyDescent="0.25"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9:26" x14ac:dyDescent="0.25"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9:26" x14ac:dyDescent="0.25"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9:26" x14ac:dyDescent="0.25"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9:26" x14ac:dyDescent="0.25"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9:26" x14ac:dyDescent="0.25"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9:26" x14ac:dyDescent="0.25"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9:26" x14ac:dyDescent="0.25"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9:26" x14ac:dyDescent="0.25"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9:26" x14ac:dyDescent="0.25"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9:26" x14ac:dyDescent="0.25"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9:26" x14ac:dyDescent="0.25"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9:26" x14ac:dyDescent="0.25"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9:26" x14ac:dyDescent="0.25"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9:26" x14ac:dyDescent="0.25"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9:26" x14ac:dyDescent="0.25"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9:26" x14ac:dyDescent="0.25"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9:26" x14ac:dyDescent="0.25"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9:26" x14ac:dyDescent="0.25"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9:26" x14ac:dyDescent="0.25"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9:26" x14ac:dyDescent="0.25"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9:26" x14ac:dyDescent="0.25"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9:26" x14ac:dyDescent="0.25"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9:26" x14ac:dyDescent="0.25"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9:26" x14ac:dyDescent="0.25"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9:26" x14ac:dyDescent="0.25"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9:26" x14ac:dyDescent="0.25"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9:26" x14ac:dyDescent="0.25"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9:26" x14ac:dyDescent="0.25"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9:26" x14ac:dyDescent="0.25"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9:26" x14ac:dyDescent="0.25"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9:26" x14ac:dyDescent="0.25"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9:26" x14ac:dyDescent="0.25"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9:26" x14ac:dyDescent="0.25"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9:26" x14ac:dyDescent="0.25"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9:26" x14ac:dyDescent="0.25"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9:26" x14ac:dyDescent="0.25"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9:26" x14ac:dyDescent="0.25"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9:26" x14ac:dyDescent="0.25"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9:26" x14ac:dyDescent="0.25"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9:26" x14ac:dyDescent="0.25"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9:26" x14ac:dyDescent="0.25"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9:26" x14ac:dyDescent="0.25"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9:26" x14ac:dyDescent="0.25"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9:26" x14ac:dyDescent="0.25"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9:26" x14ac:dyDescent="0.25"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9:26" x14ac:dyDescent="0.25"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9:26" x14ac:dyDescent="0.25"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9:26" x14ac:dyDescent="0.25"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9:26" x14ac:dyDescent="0.25"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9:26" x14ac:dyDescent="0.25"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9:26" x14ac:dyDescent="0.25"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9:26" x14ac:dyDescent="0.25"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9:26" x14ac:dyDescent="0.25"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9:26" x14ac:dyDescent="0.25"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9:26" x14ac:dyDescent="0.25"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9:26" x14ac:dyDescent="0.25"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9:26" x14ac:dyDescent="0.25"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9:26" x14ac:dyDescent="0.25"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9:26" x14ac:dyDescent="0.25"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9:26" x14ac:dyDescent="0.25"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9:26" x14ac:dyDescent="0.25"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9:26" x14ac:dyDescent="0.25"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9:26" x14ac:dyDescent="0.25"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9:26" x14ac:dyDescent="0.25"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9:26" x14ac:dyDescent="0.25"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9:26" x14ac:dyDescent="0.25"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9:26" x14ac:dyDescent="0.25"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9:26" x14ac:dyDescent="0.25"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9:26" x14ac:dyDescent="0.25"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9:26" x14ac:dyDescent="0.25"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9:26" x14ac:dyDescent="0.25"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9:26" x14ac:dyDescent="0.25"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9:26" x14ac:dyDescent="0.25"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9:26" x14ac:dyDescent="0.25"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9:26" x14ac:dyDescent="0.25"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9:26" x14ac:dyDescent="0.25"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9:26" x14ac:dyDescent="0.25"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9:26" x14ac:dyDescent="0.25"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9:26" x14ac:dyDescent="0.25"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9:26" x14ac:dyDescent="0.25"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9:26" x14ac:dyDescent="0.25"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9:26" x14ac:dyDescent="0.25"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9:26" x14ac:dyDescent="0.25"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9:26" x14ac:dyDescent="0.25"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9:26" x14ac:dyDescent="0.25"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9:26" x14ac:dyDescent="0.25"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9:26" x14ac:dyDescent="0.25"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9:26" x14ac:dyDescent="0.25"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9:26" x14ac:dyDescent="0.25"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9:26" x14ac:dyDescent="0.25"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9:26" x14ac:dyDescent="0.25"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9:26" x14ac:dyDescent="0.25"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9:26" x14ac:dyDescent="0.25"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9:26" x14ac:dyDescent="0.25"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9:26" x14ac:dyDescent="0.25"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9:26" x14ac:dyDescent="0.25"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9:26" x14ac:dyDescent="0.25"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9:26" x14ac:dyDescent="0.25"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9:26" x14ac:dyDescent="0.25"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9:26" x14ac:dyDescent="0.25"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9:26" x14ac:dyDescent="0.25"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9:26" x14ac:dyDescent="0.25"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9:26" x14ac:dyDescent="0.25"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9:26" x14ac:dyDescent="0.25"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9:26" x14ac:dyDescent="0.25"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9:26" x14ac:dyDescent="0.25"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9:26" x14ac:dyDescent="0.25"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9:26" x14ac:dyDescent="0.25"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9:26" x14ac:dyDescent="0.25"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9:26" x14ac:dyDescent="0.25"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9:26" x14ac:dyDescent="0.25"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9:26" x14ac:dyDescent="0.25"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9:26" x14ac:dyDescent="0.25"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9:26" x14ac:dyDescent="0.25"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9:26" x14ac:dyDescent="0.25"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9:26" x14ac:dyDescent="0.25"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9:26" x14ac:dyDescent="0.25"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9:26" x14ac:dyDescent="0.25"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9:26" x14ac:dyDescent="0.25"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9:26" x14ac:dyDescent="0.25"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9:26" x14ac:dyDescent="0.25"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9:26" x14ac:dyDescent="0.25"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9:26" x14ac:dyDescent="0.25"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9:26" x14ac:dyDescent="0.25"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9:26" x14ac:dyDescent="0.25"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9:26" x14ac:dyDescent="0.25"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9:26" x14ac:dyDescent="0.25"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9:26" x14ac:dyDescent="0.25"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9:26" x14ac:dyDescent="0.25"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9:26" x14ac:dyDescent="0.25"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9:26" x14ac:dyDescent="0.25"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9:26" x14ac:dyDescent="0.25"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9:26" x14ac:dyDescent="0.25"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9:26" x14ac:dyDescent="0.25"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9:26" x14ac:dyDescent="0.25"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9:26" x14ac:dyDescent="0.25"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9:26" x14ac:dyDescent="0.25"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9:26" x14ac:dyDescent="0.25"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9:26" x14ac:dyDescent="0.25"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9:26" x14ac:dyDescent="0.25"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9:26" x14ac:dyDescent="0.25"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9:26" x14ac:dyDescent="0.25"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9:26" x14ac:dyDescent="0.25"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9:26" x14ac:dyDescent="0.25"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9:26" x14ac:dyDescent="0.25"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9:26" x14ac:dyDescent="0.25"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9:26" x14ac:dyDescent="0.25"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9:26" x14ac:dyDescent="0.25"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9:26" x14ac:dyDescent="0.25"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9:26" x14ac:dyDescent="0.25"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9:26" x14ac:dyDescent="0.25"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9:26" x14ac:dyDescent="0.25"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9:26" x14ac:dyDescent="0.25"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9:26" x14ac:dyDescent="0.25"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9:26" x14ac:dyDescent="0.25"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9:26" x14ac:dyDescent="0.25"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9:26" x14ac:dyDescent="0.25"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9:26" x14ac:dyDescent="0.25"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9:26" x14ac:dyDescent="0.25"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9:26" x14ac:dyDescent="0.25"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9:26" x14ac:dyDescent="0.25"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9:26" x14ac:dyDescent="0.25"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9:26" x14ac:dyDescent="0.25"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9:26" x14ac:dyDescent="0.25"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9:26" x14ac:dyDescent="0.25"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9:26" x14ac:dyDescent="0.25"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9:26" x14ac:dyDescent="0.25"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9:26" x14ac:dyDescent="0.25"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9:26" x14ac:dyDescent="0.25"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9:26" x14ac:dyDescent="0.25"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9:26" x14ac:dyDescent="0.25"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9:26" x14ac:dyDescent="0.25"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9:26" x14ac:dyDescent="0.25"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9:26" x14ac:dyDescent="0.25"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9:26" x14ac:dyDescent="0.25"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9:26" x14ac:dyDescent="0.25"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9:26" x14ac:dyDescent="0.25"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9:26" x14ac:dyDescent="0.25"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9:26" x14ac:dyDescent="0.25"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9:26" x14ac:dyDescent="0.25"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9:26" x14ac:dyDescent="0.25"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9:26" x14ac:dyDescent="0.25"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9:26" x14ac:dyDescent="0.25"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9:26" x14ac:dyDescent="0.25"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9:26" x14ac:dyDescent="0.25"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9:26" x14ac:dyDescent="0.25"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9:26" x14ac:dyDescent="0.25"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9:26" x14ac:dyDescent="0.25"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9:26" x14ac:dyDescent="0.25"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9:26" x14ac:dyDescent="0.25"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9:26" x14ac:dyDescent="0.25"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9:26" x14ac:dyDescent="0.25"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9:26" x14ac:dyDescent="0.25"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9:26" x14ac:dyDescent="0.25"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9:26" x14ac:dyDescent="0.25"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9:26" x14ac:dyDescent="0.25"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9:26" x14ac:dyDescent="0.25"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9:26" x14ac:dyDescent="0.25"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9:26" x14ac:dyDescent="0.25"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9:26" x14ac:dyDescent="0.25"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9:26" x14ac:dyDescent="0.25"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9:26" x14ac:dyDescent="0.25"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9:26" x14ac:dyDescent="0.25"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9:26" x14ac:dyDescent="0.25"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9:26" x14ac:dyDescent="0.25"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9:26" x14ac:dyDescent="0.25"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9:26" x14ac:dyDescent="0.25"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9:26" x14ac:dyDescent="0.25"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9:26" x14ac:dyDescent="0.25"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9:26" x14ac:dyDescent="0.25"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9:26" x14ac:dyDescent="0.25"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9:26" x14ac:dyDescent="0.25"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9:26" x14ac:dyDescent="0.25"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9:26" x14ac:dyDescent="0.25"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9:26" x14ac:dyDescent="0.25"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9:26" x14ac:dyDescent="0.25"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9:26" x14ac:dyDescent="0.25"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9:26" x14ac:dyDescent="0.25"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9:26" x14ac:dyDescent="0.25"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9:26" x14ac:dyDescent="0.25"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9:26" x14ac:dyDescent="0.25"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9:26" x14ac:dyDescent="0.25"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9:26" x14ac:dyDescent="0.25"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9:26" x14ac:dyDescent="0.25"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9:26" x14ac:dyDescent="0.25"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9:26" x14ac:dyDescent="0.25"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9:26" x14ac:dyDescent="0.25"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9:26" x14ac:dyDescent="0.25"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9:26" x14ac:dyDescent="0.25"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9:26" x14ac:dyDescent="0.25"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9:26" x14ac:dyDescent="0.25"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9:26" x14ac:dyDescent="0.25"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9:26" x14ac:dyDescent="0.25"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9:26" x14ac:dyDescent="0.25"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9:26" x14ac:dyDescent="0.25"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9:26" x14ac:dyDescent="0.25"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9:26" x14ac:dyDescent="0.25"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9:26" x14ac:dyDescent="0.25"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9:26" x14ac:dyDescent="0.25"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9:26" x14ac:dyDescent="0.25"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9:26" x14ac:dyDescent="0.25"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9:26" x14ac:dyDescent="0.25"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9:26" x14ac:dyDescent="0.25"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9:26" x14ac:dyDescent="0.25"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9:26" x14ac:dyDescent="0.25"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9:26" x14ac:dyDescent="0.25"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9:26" x14ac:dyDescent="0.25"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9:26" x14ac:dyDescent="0.25"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9:26" x14ac:dyDescent="0.25"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9:26" x14ac:dyDescent="0.25"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9:26" x14ac:dyDescent="0.25"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9:26" x14ac:dyDescent="0.25"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9:26" x14ac:dyDescent="0.25"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9:26" x14ac:dyDescent="0.25"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9:26" x14ac:dyDescent="0.25"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9:26" x14ac:dyDescent="0.25"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9:26" x14ac:dyDescent="0.25"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9:26" x14ac:dyDescent="0.25"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9:26" x14ac:dyDescent="0.25"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9:26" x14ac:dyDescent="0.25"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9:26" x14ac:dyDescent="0.25"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9:26" x14ac:dyDescent="0.25"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9:26" x14ac:dyDescent="0.25"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9:26" x14ac:dyDescent="0.25"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9:26" x14ac:dyDescent="0.25"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9:26" x14ac:dyDescent="0.25"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9:26" x14ac:dyDescent="0.25"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9:26" x14ac:dyDescent="0.25"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9:26" x14ac:dyDescent="0.25"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9:26" x14ac:dyDescent="0.25"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9:26" x14ac:dyDescent="0.25"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9:26" x14ac:dyDescent="0.25"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9:26" x14ac:dyDescent="0.25"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9:26" x14ac:dyDescent="0.25"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9:26" x14ac:dyDescent="0.25"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9:26" x14ac:dyDescent="0.25"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9:26" x14ac:dyDescent="0.25"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9:26" x14ac:dyDescent="0.25"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9:26" x14ac:dyDescent="0.25"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9:26" x14ac:dyDescent="0.25"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9:26" x14ac:dyDescent="0.25"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9:26" x14ac:dyDescent="0.25"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9:26" x14ac:dyDescent="0.25"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9:26" x14ac:dyDescent="0.25"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9:26" x14ac:dyDescent="0.25"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9:26" x14ac:dyDescent="0.25"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9:26" x14ac:dyDescent="0.25"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9:26" x14ac:dyDescent="0.25"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9:26" x14ac:dyDescent="0.25"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9:26" x14ac:dyDescent="0.25"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9:26" x14ac:dyDescent="0.25"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9:26" x14ac:dyDescent="0.25"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9:26" x14ac:dyDescent="0.25"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9:26" x14ac:dyDescent="0.25"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9:26" x14ac:dyDescent="0.25"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9:26" x14ac:dyDescent="0.25"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9:26" x14ac:dyDescent="0.25"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9:26" x14ac:dyDescent="0.25"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9:26" x14ac:dyDescent="0.25"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9:26" x14ac:dyDescent="0.25"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9:26" x14ac:dyDescent="0.25"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9:26" x14ac:dyDescent="0.25"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9:26" x14ac:dyDescent="0.25"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9:26" x14ac:dyDescent="0.25"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9:26" x14ac:dyDescent="0.25"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9:26" x14ac:dyDescent="0.25"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9:26" x14ac:dyDescent="0.25"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9:26" x14ac:dyDescent="0.25"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9:26" x14ac:dyDescent="0.25"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9:26" x14ac:dyDescent="0.25"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9:26" x14ac:dyDescent="0.25"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9:26" x14ac:dyDescent="0.25"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9:26" x14ac:dyDescent="0.25"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9:26" x14ac:dyDescent="0.25"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9:26" x14ac:dyDescent="0.25"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9:26" x14ac:dyDescent="0.25"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9:26" x14ac:dyDescent="0.25"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9:26" x14ac:dyDescent="0.25"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9:26" x14ac:dyDescent="0.25"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9:26" x14ac:dyDescent="0.25"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9:26" x14ac:dyDescent="0.25"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9:26" x14ac:dyDescent="0.25"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9:26" x14ac:dyDescent="0.25"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9:26" x14ac:dyDescent="0.25"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9:26" x14ac:dyDescent="0.25"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9:26" x14ac:dyDescent="0.25"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9:26" x14ac:dyDescent="0.25"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9:26" x14ac:dyDescent="0.25"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9:26" x14ac:dyDescent="0.25"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9:26" x14ac:dyDescent="0.25"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9:26" x14ac:dyDescent="0.25"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9:26" x14ac:dyDescent="0.25"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9:26" x14ac:dyDescent="0.25"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9:26" x14ac:dyDescent="0.25"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9:26" x14ac:dyDescent="0.25"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9:26" x14ac:dyDescent="0.25"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9:26" x14ac:dyDescent="0.25"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9:26" x14ac:dyDescent="0.25"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9:26" x14ac:dyDescent="0.25"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9:26" x14ac:dyDescent="0.25"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9:26" x14ac:dyDescent="0.25"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9:26" x14ac:dyDescent="0.25"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9:26" x14ac:dyDescent="0.25"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9:26" x14ac:dyDescent="0.25"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9:26" x14ac:dyDescent="0.25"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9:26" x14ac:dyDescent="0.25"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9:26" x14ac:dyDescent="0.25"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9:26" x14ac:dyDescent="0.25"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9:26" x14ac:dyDescent="0.25"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9:26" x14ac:dyDescent="0.25"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9:26" x14ac:dyDescent="0.25"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9:26" x14ac:dyDescent="0.25"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9:26" x14ac:dyDescent="0.25"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9:26" x14ac:dyDescent="0.25"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9:26" x14ac:dyDescent="0.25"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9:26" x14ac:dyDescent="0.25"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9:26" x14ac:dyDescent="0.25"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9:26" x14ac:dyDescent="0.25"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9:26" x14ac:dyDescent="0.25"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9:26" x14ac:dyDescent="0.25"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9:26" x14ac:dyDescent="0.25"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9:26" x14ac:dyDescent="0.25"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9:26" x14ac:dyDescent="0.25"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9:26" x14ac:dyDescent="0.25"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9:26" x14ac:dyDescent="0.25"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9:26" x14ac:dyDescent="0.25"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9:26" x14ac:dyDescent="0.25"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9:26" x14ac:dyDescent="0.25"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9:26" x14ac:dyDescent="0.25"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9:26" x14ac:dyDescent="0.25"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9:26" x14ac:dyDescent="0.25"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9:26" x14ac:dyDescent="0.25"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9:26" x14ac:dyDescent="0.25"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9:26" x14ac:dyDescent="0.25"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9:26" x14ac:dyDescent="0.25"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9:26" x14ac:dyDescent="0.25"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9:26" x14ac:dyDescent="0.25"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9:26" x14ac:dyDescent="0.25"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9:26" x14ac:dyDescent="0.25"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9:26" x14ac:dyDescent="0.25"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9:26" x14ac:dyDescent="0.25"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9:26" x14ac:dyDescent="0.25"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9:26" x14ac:dyDescent="0.25"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9:26" x14ac:dyDescent="0.25"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9:26" x14ac:dyDescent="0.25"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9:26" x14ac:dyDescent="0.25"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9:26" x14ac:dyDescent="0.25"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9:26" x14ac:dyDescent="0.25"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9:26" x14ac:dyDescent="0.25"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9:26" x14ac:dyDescent="0.25"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9:26" x14ac:dyDescent="0.25"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9:26" x14ac:dyDescent="0.25"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9:26" x14ac:dyDescent="0.25"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9:26" x14ac:dyDescent="0.25"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9:26" x14ac:dyDescent="0.25"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9:26" x14ac:dyDescent="0.25"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9:26" x14ac:dyDescent="0.25"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9:26" x14ac:dyDescent="0.25"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9:26" x14ac:dyDescent="0.25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9:26" x14ac:dyDescent="0.25"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9:26" x14ac:dyDescent="0.25"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9:26" x14ac:dyDescent="0.25"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9:26" x14ac:dyDescent="0.25"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9:26" x14ac:dyDescent="0.25"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9:26" x14ac:dyDescent="0.25"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9:26" x14ac:dyDescent="0.25"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9:26" x14ac:dyDescent="0.25"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9:26" x14ac:dyDescent="0.25"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9:26" x14ac:dyDescent="0.25"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9:26" x14ac:dyDescent="0.25"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9:26" x14ac:dyDescent="0.25"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9:26" x14ac:dyDescent="0.25"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9:26" x14ac:dyDescent="0.25"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9:26" x14ac:dyDescent="0.25"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9:26" x14ac:dyDescent="0.25"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9:26" x14ac:dyDescent="0.25"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9:26" x14ac:dyDescent="0.25"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9:26" x14ac:dyDescent="0.25"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9:26" x14ac:dyDescent="0.25"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9:26" x14ac:dyDescent="0.25"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9:26" x14ac:dyDescent="0.25"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9:26" x14ac:dyDescent="0.25"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9:26" x14ac:dyDescent="0.25"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9:26" x14ac:dyDescent="0.25"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9:26" x14ac:dyDescent="0.25"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9:26" x14ac:dyDescent="0.25"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9:26" x14ac:dyDescent="0.25"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9:26" x14ac:dyDescent="0.25"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9:26" x14ac:dyDescent="0.25"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9:26" x14ac:dyDescent="0.25"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9:26" x14ac:dyDescent="0.25"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9:26" x14ac:dyDescent="0.25"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9:26" x14ac:dyDescent="0.25"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9:26" x14ac:dyDescent="0.25"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9:26" x14ac:dyDescent="0.25"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9:26" x14ac:dyDescent="0.25"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9:26" x14ac:dyDescent="0.25"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9:26" x14ac:dyDescent="0.25"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9:26" x14ac:dyDescent="0.25"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9:26" x14ac:dyDescent="0.25"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9:26" x14ac:dyDescent="0.25"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9:26" x14ac:dyDescent="0.25"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9:26" x14ac:dyDescent="0.25"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9:26" x14ac:dyDescent="0.25"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9:26" x14ac:dyDescent="0.25"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9:26" x14ac:dyDescent="0.25"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9:26" x14ac:dyDescent="0.25"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9:26" x14ac:dyDescent="0.25"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9:26" x14ac:dyDescent="0.25"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9:26" x14ac:dyDescent="0.25"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9:26" x14ac:dyDescent="0.25"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9:26" x14ac:dyDescent="0.25"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9:26" x14ac:dyDescent="0.25"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9:26" x14ac:dyDescent="0.25"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9:26" x14ac:dyDescent="0.25"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</sheetData>
  <mergeCells count="19">
    <mergeCell ref="A16:G16"/>
    <mergeCell ref="A51:H51"/>
    <mergeCell ref="A1:Z1"/>
    <mergeCell ref="A2:Z2"/>
    <mergeCell ref="A3:Z3"/>
    <mergeCell ref="J14:L14"/>
    <mergeCell ref="M14:O14"/>
    <mergeCell ref="U14:W14"/>
    <mergeCell ref="H14:H15"/>
    <mergeCell ref="I14:I15"/>
    <mergeCell ref="P14:P15"/>
    <mergeCell ref="R14:T14"/>
    <mergeCell ref="Q14:Q15"/>
    <mergeCell ref="A4:Z4"/>
    <mergeCell ref="X14:X15"/>
    <mergeCell ref="Y14:Y15"/>
    <mergeCell ref="A5:Z5"/>
    <mergeCell ref="Z14:Z15"/>
    <mergeCell ref="A14:G15"/>
  </mergeCells>
  <pageMargins left="0.70866141732283472" right="0.70866141732283472" top="0.74803149606299213" bottom="0.74803149606299213" header="0.31496062992125984" footer="0.31496062992125984"/>
  <pageSetup scale="5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35" zoomScaleNormal="100" workbookViewId="0">
      <selection activeCell="K48" sqref="K48"/>
    </sheetView>
  </sheetViews>
  <sheetFormatPr defaultRowHeight="15" x14ac:dyDescent="0.25"/>
  <cols>
    <col min="1" max="1" width="4.28515625" customWidth="1"/>
    <col min="2" max="2" width="3.7109375" customWidth="1"/>
    <col min="3" max="4" width="4.140625" customWidth="1"/>
    <col min="5" max="5" width="3.7109375" customWidth="1"/>
    <col min="6" max="6" width="4.42578125" customWidth="1"/>
    <col min="7" max="7" width="3.28515625" customWidth="1"/>
    <col min="8" max="8" width="33.5703125" customWidth="1"/>
    <col min="9" max="9" width="15.85546875" customWidth="1"/>
    <col min="10" max="11" width="13.5703125" customWidth="1"/>
    <col min="12" max="12" width="13.7109375" customWidth="1"/>
    <col min="13" max="13" width="13" customWidth="1"/>
    <col min="14" max="14" width="15.140625" customWidth="1"/>
  </cols>
  <sheetData>
    <row r="1" spans="1:14" ht="18.75" x14ac:dyDescent="0.3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1:14" ht="18.75" x14ac:dyDescent="0.3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</row>
    <row r="3" spans="1:14" ht="18.75" x14ac:dyDescent="0.3">
      <c r="A3" s="116" t="s">
        <v>2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</row>
    <row r="4" spans="1:14" ht="18.75" x14ac:dyDescent="0.3">
      <c r="A4" s="116" t="s">
        <v>66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</row>
    <row r="5" spans="1:14" ht="18.75" x14ac:dyDescent="0.3">
      <c r="A5" s="116" t="s">
        <v>69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</row>
    <row r="7" spans="1:14" x14ac:dyDescent="0.25">
      <c r="A7" s="42" t="s">
        <v>4</v>
      </c>
      <c r="B7" s="42"/>
      <c r="C7" s="42"/>
      <c r="D7" s="42"/>
      <c r="E7" s="42"/>
      <c r="F7" s="42"/>
      <c r="G7" s="42"/>
      <c r="H7" s="42" t="s">
        <v>72</v>
      </c>
      <c r="I7" s="42"/>
      <c r="J7" s="42"/>
      <c r="K7" s="42"/>
      <c r="L7" s="42"/>
      <c r="M7" s="42"/>
      <c r="N7" s="42"/>
    </row>
    <row r="8" spans="1:14" x14ac:dyDescent="0.25">
      <c r="A8" s="42" t="s">
        <v>5</v>
      </c>
      <c r="B8" s="42"/>
      <c r="C8" s="42"/>
      <c r="D8" s="42"/>
      <c r="E8" s="42"/>
      <c r="F8" s="42"/>
      <c r="G8" s="42"/>
      <c r="H8" s="42" t="s">
        <v>58</v>
      </c>
      <c r="I8" s="42"/>
      <c r="J8" s="42"/>
      <c r="K8" s="42"/>
      <c r="L8" s="42"/>
      <c r="M8" s="42"/>
      <c r="N8" s="42"/>
    </row>
    <row r="9" spans="1:14" x14ac:dyDescent="0.25">
      <c r="A9" s="42" t="s">
        <v>3</v>
      </c>
      <c r="B9" s="42"/>
      <c r="C9" s="42"/>
      <c r="D9" s="42"/>
      <c r="E9" s="42"/>
      <c r="F9" s="42"/>
      <c r="G9" s="42"/>
      <c r="H9" s="42" t="s">
        <v>59</v>
      </c>
      <c r="I9" s="42"/>
      <c r="J9" s="42"/>
      <c r="K9" s="42"/>
      <c r="L9" s="42"/>
      <c r="M9" s="42"/>
      <c r="N9" s="42"/>
    </row>
    <row r="10" spans="1:14" x14ac:dyDescent="0.25">
      <c r="A10" s="42" t="s">
        <v>6</v>
      </c>
      <c r="B10" s="42"/>
      <c r="C10" s="42"/>
      <c r="D10" s="42"/>
      <c r="E10" s="42"/>
      <c r="F10" s="42"/>
      <c r="G10" s="42"/>
      <c r="H10" s="42" t="s">
        <v>60</v>
      </c>
      <c r="I10" s="42"/>
      <c r="J10" s="42"/>
      <c r="K10" s="42"/>
      <c r="L10" s="42"/>
      <c r="M10" s="42"/>
      <c r="N10" s="42"/>
    </row>
    <row r="11" spans="1:14" x14ac:dyDescent="0.25">
      <c r="A11" s="42" t="s">
        <v>7</v>
      </c>
      <c r="B11" s="42"/>
      <c r="C11" s="42"/>
      <c r="D11" s="42"/>
      <c r="E11" s="42"/>
      <c r="F11" s="42"/>
      <c r="G11" s="42"/>
      <c r="H11" s="42" t="s">
        <v>73</v>
      </c>
      <c r="I11" s="42"/>
      <c r="J11" s="42"/>
      <c r="K11" s="42"/>
      <c r="L11" s="42"/>
      <c r="M11" s="42"/>
      <c r="N11" s="42"/>
    </row>
    <row r="12" spans="1:14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</row>
    <row r="13" spans="1:14" ht="15.75" thickBot="1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14" ht="15" customHeight="1" x14ac:dyDescent="0.25">
      <c r="A14" s="114" t="s">
        <v>62</v>
      </c>
      <c r="B14" s="114"/>
      <c r="C14" s="114"/>
      <c r="D14" s="114"/>
      <c r="E14" s="114"/>
      <c r="F14" s="114"/>
      <c r="G14" s="114"/>
      <c r="H14" s="114" t="s">
        <v>63</v>
      </c>
      <c r="I14" s="112" t="s">
        <v>64</v>
      </c>
      <c r="J14" s="114" t="s">
        <v>11</v>
      </c>
      <c r="K14" s="114"/>
      <c r="L14" s="114"/>
      <c r="M14" s="112" t="s">
        <v>18</v>
      </c>
      <c r="N14" s="112" t="s">
        <v>19</v>
      </c>
    </row>
    <row r="15" spans="1:14" x14ac:dyDescent="0.25">
      <c r="A15" s="115"/>
      <c r="B15" s="115"/>
      <c r="C15" s="115"/>
      <c r="D15" s="115"/>
      <c r="E15" s="115"/>
      <c r="F15" s="115"/>
      <c r="G15" s="115"/>
      <c r="H15" s="115"/>
      <c r="I15" s="113"/>
      <c r="J15" s="43" t="s">
        <v>12</v>
      </c>
      <c r="K15" s="43" t="s">
        <v>13</v>
      </c>
      <c r="L15" s="43" t="s">
        <v>10</v>
      </c>
      <c r="M15" s="113"/>
      <c r="N15" s="113"/>
    </row>
    <row r="16" spans="1:14" ht="15.75" thickBot="1" x14ac:dyDescent="0.3">
      <c r="A16" s="106">
        <v>1</v>
      </c>
      <c r="B16" s="107"/>
      <c r="C16" s="107"/>
      <c r="D16" s="107"/>
      <c r="E16" s="107"/>
      <c r="F16" s="107"/>
      <c r="G16" s="108"/>
      <c r="H16" s="44">
        <v>2</v>
      </c>
      <c r="I16" s="44">
        <v>3</v>
      </c>
      <c r="J16" s="44">
        <v>4</v>
      </c>
      <c r="K16" s="44">
        <v>5</v>
      </c>
      <c r="L16" s="44">
        <v>6</v>
      </c>
      <c r="M16" s="44">
        <v>7</v>
      </c>
      <c r="N16" s="44">
        <v>8</v>
      </c>
    </row>
    <row r="17" spans="1:14" x14ac:dyDescent="0.25">
      <c r="A17" s="45">
        <v>5</v>
      </c>
      <c r="B17" s="45"/>
      <c r="C17" s="45"/>
      <c r="D17" s="45"/>
      <c r="E17" s="45"/>
      <c r="F17" s="45"/>
      <c r="G17" s="45"/>
      <c r="H17" s="46" t="s">
        <v>31</v>
      </c>
      <c r="I17" s="65">
        <f>I18</f>
        <v>508817500</v>
      </c>
      <c r="J17" s="66"/>
      <c r="K17" s="66"/>
      <c r="L17" s="66"/>
      <c r="M17" s="66"/>
      <c r="N17" s="67">
        <f>I17-L17</f>
        <v>508817500</v>
      </c>
    </row>
    <row r="18" spans="1:14" x14ac:dyDescent="0.25">
      <c r="A18" s="47">
        <v>5</v>
      </c>
      <c r="B18" s="47">
        <v>2</v>
      </c>
      <c r="C18" s="47"/>
      <c r="D18" s="47"/>
      <c r="E18" s="47"/>
      <c r="F18" s="47"/>
      <c r="G18" s="47"/>
      <c r="H18" s="48" t="s">
        <v>30</v>
      </c>
      <c r="I18" s="68">
        <f>I19+I31+I39+I47</f>
        <v>508817500</v>
      </c>
      <c r="J18" s="69"/>
      <c r="K18" s="69"/>
      <c r="L18" s="69"/>
      <c r="M18" s="69"/>
      <c r="N18" s="67">
        <f t="shared" ref="N18:N19" si="0">I18-L18</f>
        <v>508817500</v>
      </c>
    </row>
    <row r="19" spans="1:14" ht="21" customHeight="1" x14ac:dyDescent="0.25">
      <c r="A19" s="49">
        <v>2</v>
      </c>
      <c r="B19" s="49">
        <v>12</v>
      </c>
      <c r="C19" s="49">
        <v>2</v>
      </c>
      <c r="D19" s="49">
        <v>12</v>
      </c>
      <c r="E19" s="50" t="s">
        <v>32</v>
      </c>
      <c r="F19" s="49">
        <v>17</v>
      </c>
      <c r="G19" s="50" t="s">
        <v>44</v>
      </c>
      <c r="H19" s="51" t="s">
        <v>51</v>
      </c>
      <c r="I19" s="70">
        <f>I20+I21+I22+I23+I24+I25+I26+I27+I28+I29+I30</f>
        <v>200113000</v>
      </c>
      <c r="J19" s="71"/>
      <c r="K19" s="71"/>
      <c r="L19" s="71"/>
      <c r="M19" s="71"/>
      <c r="N19" s="72">
        <f t="shared" si="0"/>
        <v>200113000</v>
      </c>
    </row>
    <row r="20" spans="1:14" x14ac:dyDescent="0.25">
      <c r="A20" s="52">
        <v>5</v>
      </c>
      <c r="B20" s="52">
        <v>2</v>
      </c>
      <c r="C20" s="52">
        <v>1</v>
      </c>
      <c r="D20" s="53" t="s">
        <v>39</v>
      </c>
      <c r="E20" s="53" t="s">
        <v>39</v>
      </c>
      <c r="F20" s="52"/>
      <c r="G20" s="52"/>
      <c r="H20" s="54" t="s">
        <v>46</v>
      </c>
      <c r="I20" s="69">
        <v>14400000</v>
      </c>
      <c r="J20" s="69">
        <v>0</v>
      </c>
      <c r="K20" s="69">
        <v>2400000</v>
      </c>
      <c r="L20" s="69">
        <f>J20+K20</f>
        <v>2400000</v>
      </c>
      <c r="M20" s="69">
        <f>K20+J20</f>
        <v>2400000</v>
      </c>
      <c r="N20" s="67">
        <f>I20-L20</f>
        <v>12000000</v>
      </c>
    </row>
    <row r="21" spans="1:14" x14ac:dyDescent="0.25">
      <c r="A21" s="52">
        <v>5</v>
      </c>
      <c r="B21" s="52">
        <v>2</v>
      </c>
      <c r="C21" s="52">
        <v>1</v>
      </c>
      <c r="D21" s="53" t="s">
        <v>37</v>
      </c>
      <c r="E21" s="53" t="s">
        <v>32</v>
      </c>
      <c r="F21" s="52"/>
      <c r="G21" s="52"/>
      <c r="H21" s="54" t="s">
        <v>52</v>
      </c>
      <c r="I21" s="69">
        <v>36000000</v>
      </c>
      <c r="J21" s="69">
        <v>15000000</v>
      </c>
      <c r="K21" s="69">
        <v>6000000</v>
      </c>
      <c r="L21" s="69">
        <f>K21+J21</f>
        <v>21000000</v>
      </c>
      <c r="M21" s="69">
        <f>K21+J21</f>
        <v>21000000</v>
      </c>
      <c r="N21" s="67">
        <f t="shared" ref="N21:N50" si="1">I21-L21</f>
        <v>15000000</v>
      </c>
    </row>
    <row r="22" spans="1:14" x14ac:dyDescent="0.25">
      <c r="A22" s="52">
        <v>5</v>
      </c>
      <c r="B22" s="52">
        <v>2</v>
      </c>
      <c r="C22" s="52">
        <v>2</v>
      </c>
      <c r="D22" s="53" t="s">
        <v>32</v>
      </c>
      <c r="E22" s="53" t="s">
        <v>32</v>
      </c>
      <c r="F22" s="52"/>
      <c r="G22" s="52"/>
      <c r="H22" s="54" t="s">
        <v>34</v>
      </c>
      <c r="I22" s="69">
        <v>5398000</v>
      </c>
      <c r="J22" s="69">
        <v>3198500</v>
      </c>
      <c r="K22" s="69">
        <v>0</v>
      </c>
      <c r="L22" s="69">
        <f t="shared" ref="L22:L37" si="2">J22+K22</f>
        <v>3198500</v>
      </c>
      <c r="M22" s="69">
        <f t="shared" ref="M22:M30" si="3">K22+J22</f>
        <v>3198500</v>
      </c>
      <c r="N22" s="67">
        <f t="shared" si="1"/>
        <v>2199500</v>
      </c>
    </row>
    <row r="23" spans="1:14" x14ac:dyDescent="0.25">
      <c r="A23" s="52">
        <v>5</v>
      </c>
      <c r="B23" s="52">
        <v>2</v>
      </c>
      <c r="C23" s="52">
        <v>2</v>
      </c>
      <c r="D23" s="53" t="s">
        <v>32</v>
      </c>
      <c r="E23" s="53">
        <v>13</v>
      </c>
      <c r="F23" s="52"/>
      <c r="G23" s="52"/>
      <c r="H23" s="55" t="s">
        <v>53</v>
      </c>
      <c r="I23" s="69">
        <v>400000</v>
      </c>
      <c r="J23" s="69">
        <v>400000</v>
      </c>
      <c r="K23" s="69">
        <v>0</v>
      </c>
      <c r="L23" s="69">
        <f t="shared" si="2"/>
        <v>400000</v>
      </c>
      <c r="M23" s="69">
        <f t="shared" si="3"/>
        <v>400000</v>
      </c>
      <c r="N23" s="67">
        <f t="shared" si="1"/>
        <v>0</v>
      </c>
    </row>
    <row r="24" spans="1:14" x14ac:dyDescent="0.25">
      <c r="A24" s="52">
        <v>5</v>
      </c>
      <c r="B24" s="52">
        <v>2</v>
      </c>
      <c r="C24" s="52">
        <v>2</v>
      </c>
      <c r="D24" s="53" t="s">
        <v>35</v>
      </c>
      <c r="E24" s="53">
        <v>43</v>
      </c>
      <c r="F24" s="52"/>
      <c r="G24" s="52"/>
      <c r="H24" s="54" t="s">
        <v>54</v>
      </c>
      <c r="I24" s="69">
        <v>3600000</v>
      </c>
      <c r="J24" s="69">
        <v>0</v>
      </c>
      <c r="K24" s="69">
        <v>0</v>
      </c>
      <c r="L24" s="69">
        <f t="shared" si="2"/>
        <v>0</v>
      </c>
      <c r="M24" s="69">
        <f t="shared" si="3"/>
        <v>0</v>
      </c>
      <c r="N24" s="67">
        <f t="shared" si="1"/>
        <v>3600000</v>
      </c>
    </row>
    <row r="25" spans="1:14" x14ac:dyDescent="0.25">
      <c r="A25" s="52">
        <v>5</v>
      </c>
      <c r="B25" s="52">
        <v>2</v>
      </c>
      <c r="C25" s="52">
        <v>2</v>
      </c>
      <c r="D25" s="53" t="s">
        <v>37</v>
      </c>
      <c r="E25" s="53" t="s">
        <v>32</v>
      </c>
      <c r="F25" s="52"/>
      <c r="G25" s="52"/>
      <c r="H25" s="54" t="s">
        <v>38</v>
      </c>
      <c r="I25" s="69">
        <v>1200000</v>
      </c>
      <c r="J25" s="69">
        <v>0</v>
      </c>
      <c r="K25" s="69">
        <v>0</v>
      </c>
      <c r="L25" s="69">
        <f t="shared" si="2"/>
        <v>0</v>
      </c>
      <c r="M25" s="69">
        <f t="shared" si="3"/>
        <v>0</v>
      </c>
      <c r="N25" s="67">
        <f t="shared" si="1"/>
        <v>1200000</v>
      </c>
    </row>
    <row r="26" spans="1:14" x14ac:dyDescent="0.25">
      <c r="A26" s="52">
        <v>5</v>
      </c>
      <c r="B26" s="52">
        <v>2</v>
      </c>
      <c r="C26" s="52">
        <v>2</v>
      </c>
      <c r="D26" s="52">
        <v>13</v>
      </c>
      <c r="E26" s="53" t="s">
        <v>32</v>
      </c>
      <c r="F26" s="52"/>
      <c r="G26" s="52"/>
      <c r="H26" s="54" t="s">
        <v>55</v>
      </c>
      <c r="I26" s="69">
        <v>3850000</v>
      </c>
      <c r="J26" s="69">
        <v>3850000</v>
      </c>
      <c r="K26" s="69">
        <v>0</v>
      </c>
      <c r="L26" s="69">
        <f t="shared" si="2"/>
        <v>3850000</v>
      </c>
      <c r="M26" s="69">
        <f t="shared" si="3"/>
        <v>3850000</v>
      </c>
      <c r="N26" s="67">
        <f t="shared" si="1"/>
        <v>0</v>
      </c>
    </row>
    <row r="27" spans="1:14" x14ac:dyDescent="0.25">
      <c r="A27" s="52">
        <v>5</v>
      </c>
      <c r="B27" s="52">
        <v>2</v>
      </c>
      <c r="C27" s="52">
        <v>2</v>
      </c>
      <c r="D27" s="52">
        <v>15</v>
      </c>
      <c r="E27" s="53" t="s">
        <v>39</v>
      </c>
      <c r="F27" s="52"/>
      <c r="G27" s="52"/>
      <c r="H27" s="54" t="s">
        <v>43</v>
      </c>
      <c r="I27" s="69">
        <v>93000000</v>
      </c>
      <c r="J27" s="69">
        <v>20346968</v>
      </c>
      <c r="K27" s="69">
        <v>7737000</v>
      </c>
      <c r="L27" s="69">
        <f t="shared" si="2"/>
        <v>28083968</v>
      </c>
      <c r="M27" s="69">
        <f t="shared" si="3"/>
        <v>28083968</v>
      </c>
      <c r="N27" s="67">
        <f t="shared" si="1"/>
        <v>64916032</v>
      </c>
    </row>
    <row r="28" spans="1:14" ht="22.5" x14ac:dyDescent="0.25">
      <c r="A28" s="52">
        <v>5</v>
      </c>
      <c r="B28" s="52">
        <v>2</v>
      </c>
      <c r="C28" s="52">
        <v>3</v>
      </c>
      <c r="D28" s="52">
        <v>29</v>
      </c>
      <c r="E28" s="53" t="s">
        <v>39</v>
      </c>
      <c r="F28" s="52"/>
      <c r="G28" s="52"/>
      <c r="H28" s="55" t="s">
        <v>56</v>
      </c>
      <c r="I28" s="69">
        <v>36505000</v>
      </c>
      <c r="J28" s="69">
        <v>36505000</v>
      </c>
      <c r="K28" s="69">
        <v>0</v>
      </c>
      <c r="L28" s="69">
        <f t="shared" si="2"/>
        <v>36505000</v>
      </c>
      <c r="M28" s="69">
        <f t="shared" si="3"/>
        <v>36505000</v>
      </c>
      <c r="N28" s="67">
        <f t="shared" si="1"/>
        <v>0</v>
      </c>
    </row>
    <row r="29" spans="1:14" ht="22.5" x14ac:dyDescent="0.25">
      <c r="A29" s="52">
        <v>5</v>
      </c>
      <c r="B29" s="52">
        <v>2</v>
      </c>
      <c r="C29" s="52">
        <v>3</v>
      </c>
      <c r="D29" s="52">
        <v>31</v>
      </c>
      <c r="E29" s="53" t="s">
        <v>47</v>
      </c>
      <c r="F29" s="52"/>
      <c r="G29" s="52"/>
      <c r="H29" s="55" t="s">
        <v>71</v>
      </c>
      <c r="I29" s="69">
        <v>3960000</v>
      </c>
      <c r="J29" s="69">
        <v>3960000</v>
      </c>
      <c r="K29" s="69">
        <v>0</v>
      </c>
      <c r="L29" s="69">
        <f t="shared" si="2"/>
        <v>3960000</v>
      </c>
      <c r="M29" s="69">
        <f t="shared" si="3"/>
        <v>3960000</v>
      </c>
      <c r="N29" s="67">
        <f t="shared" si="1"/>
        <v>0</v>
      </c>
    </row>
    <row r="30" spans="1:14" x14ac:dyDescent="0.25">
      <c r="A30" s="56">
        <v>5</v>
      </c>
      <c r="B30" s="56">
        <v>2</v>
      </c>
      <c r="C30" s="56">
        <v>2</v>
      </c>
      <c r="D30" s="56"/>
      <c r="E30" s="57"/>
      <c r="F30" s="56"/>
      <c r="G30" s="56"/>
      <c r="H30" s="64" t="s">
        <v>67</v>
      </c>
      <c r="I30" s="73">
        <v>1800000</v>
      </c>
      <c r="J30" s="73">
        <v>450000</v>
      </c>
      <c r="K30" s="73">
        <v>0</v>
      </c>
      <c r="L30" s="73">
        <f t="shared" si="2"/>
        <v>450000</v>
      </c>
      <c r="M30" s="73">
        <f t="shared" si="3"/>
        <v>450000</v>
      </c>
      <c r="N30" s="74">
        <f t="shared" si="1"/>
        <v>1350000</v>
      </c>
    </row>
    <row r="31" spans="1:14" x14ac:dyDescent="0.25">
      <c r="A31" s="49">
        <v>2</v>
      </c>
      <c r="B31" s="49">
        <v>12</v>
      </c>
      <c r="C31" s="49">
        <v>2</v>
      </c>
      <c r="D31" s="49">
        <v>12</v>
      </c>
      <c r="E31" s="50" t="s">
        <v>32</v>
      </c>
      <c r="F31" s="49">
        <v>17</v>
      </c>
      <c r="G31" s="50" t="s">
        <v>44</v>
      </c>
      <c r="H31" s="51" t="s">
        <v>45</v>
      </c>
      <c r="I31" s="70">
        <f>I32+I33+I34+I35+I36+I37+I38</f>
        <v>136432000</v>
      </c>
      <c r="J31" s="71"/>
      <c r="K31" s="71"/>
      <c r="L31" s="71"/>
      <c r="M31" s="71"/>
      <c r="N31" s="72">
        <f t="shared" si="1"/>
        <v>136432000</v>
      </c>
    </row>
    <row r="32" spans="1:14" x14ac:dyDescent="0.25">
      <c r="A32" s="52">
        <v>5</v>
      </c>
      <c r="B32" s="52">
        <v>2</v>
      </c>
      <c r="C32" s="52">
        <v>1</v>
      </c>
      <c r="D32" s="53" t="s">
        <v>39</v>
      </c>
      <c r="E32" s="53" t="s">
        <v>39</v>
      </c>
      <c r="F32" s="52"/>
      <c r="G32" s="52"/>
      <c r="H32" s="54" t="s">
        <v>46</v>
      </c>
      <c r="I32" s="69">
        <v>14400000</v>
      </c>
      <c r="J32" s="69">
        <v>12000000</v>
      </c>
      <c r="K32" s="69">
        <v>2400000</v>
      </c>
      <c r="L32" s="69">
        <f t="shared" si="2"/>
        <v>14400000</v>
      </c>
      <c r="M32" s="69">
        <f t="shared" ref="M32:M38" si="4">K32+J32</f>
        <v>14400000</v>
      </c>
      <c r="N32" s="67">
        <f t="shared" si="1"/>
        <v>0</v>
      </c>
    </row>
    <row r="33" spans="1:14" x14ac:dyDescent="0.25">
      <c r="A33" s="52">
        <v>5</v>
      </c>
      <c r="B33" s="52">
        <v>2</v>
      </c>
      <c r="C33" s="52">
        <v>2</v>
      </c>
      <c r="D33" s="53" t="s">
        <v>32</v>
      </c>
      <c r="E33" s="53" t="s">
        <v>32</v>
      </c>
      <c r="F33" s="52"/>
      <c r="G33" s="52"/>
      <c r="H33" s="54" t="s">
        <v>34</v>
      </c>
      <c r="I33" s="69">
        <v>1878000</v>
      </c>
      <c r="J33" s="69">
        <v>73000</v>
      </c>
      <c r="K33" s="69"/>
      <c r="L33" s="69">
        <f t="shared" si="2"/>
        <v>73000</v>
      </c>
      <c r="M33" s="69">
        <f t="shared" si="4"/>
        <v>73000</v>
      </c>
      <c r="N33" s="67">
        <f t="shared" si="1"/>
        <v>1805000</v>
      </c>
    </row>
    <row r="34" spans="1:14" ht="22.5" x14ac:dyDescent="0.25">
      <c r="A34" s="52">
        <v>5</v>
      </c>
      <c r="B34" s="52">
        <v>2</v>
      </c>
      <c r="C34" s="52">
        <v>2</v>
      </c>
      <c r="D34" s="53" t="s">
        <v>32</v>
      </c>
      <c r="E34" s="53" t="s">
        <v>47</v>
      </c>
      <c r="F34" s="52"/>
      <c r="G34" s="52"/>
      <c r="H34" s="55" t="s">
        <v>48</v>
      </c>
      <c r="I34" s="69">
        <v>284000</v>
      </c>
      <c r="J34" s="69">
        <v>86000</v>
      </c>
      <c r="K34" s="69">
        <v>0</v>
      </c>
      <c r="L34" s="69">
        <f t="shared" si="2"/>
        <v>86000</v>
      </c>
      <c r="M34" s="69">
        <f t="shared" si="4"/>
        <v>86000</v>
      </c>
      <c r="N34" s="67">
        <f t="shared" si="1"/>
        <v>198000</v>
      </c>
    </row>
    <row r="35" spans="1:14" x14ac:dyDescent="0.25">
      <c r="A35" s="52">
        <v>5</v>
      </c>
      <c r="B35" s="52">
        <v>2</v>
      </c>
      <c r="C35" s="52">
        <v>2</v>
      </c>
      <c r="D35" s="53" t="s">
        <v>37</v>
      </c>
      <c r="E35" s="53" t="s">
        <v>39</v>
      </c>
      <c r="F35" s="52"/>
      <c r="G35" s="52"/>
      <c r="H35" s="54" t="s">
        <v>40</v>
      </c>
      <c r="I35" s="69">
        <v>300000</v>
      </c>
      <c r="J35" s="69">
        <v>150000</v>
      </c>
      <c r="K35" s="69">
        <v>0</v>
      </c>
      <c r="L35" s="69">
        <f t="shared" si="2"/>
        <v>150000</v>
      </c>
      <c r="M35" s="69">
        <f t="shared" si="4"/>
        <v>150000</v>
      </c>
      <c r="N35" s="67">
        <f t="shared" si="1"/>
        <v>150000</v>
      </c>
    </row>
    <row r="36" spans="1:14" x14ac:dyDescent="0.25">
      <c r="A36" s="52">
        <v>5</v>
      </c>
      <c r="B36" s="52">
        <v>2</v>
      </c>
      <c r="C36" s="52">
        <v>2</v>
      </c>
      <c r="D36" s="53" t="s">
        <v>37</v>
      </c>
      <c r="E36" s="53" t="s">
        <v>47</v>
      </c>
      <c r="F36" s="52"/>
      <c r="G36" s="52"/>
      <c r="H36" s="54" t="s">
        <v>49</v>
      </c>
      <c r="I36" s="69">
        <v>120000</v>
      </c>
      <c r="J36" s="69"/>
      <c r="K36" s="69"/>
      <c r="L36" s="69">
        <f t="shared" si="2"/>
        <v>0</v>
      </c>
      <c r="M36" s="69">
        <f t="shared" si="4"/>
        <v>0</v>
      </c>
      <c r="N36" s="67">
        <f t="shared" si="1"/>
        <v>120000</v>
      </c>
    </row>
    <row r="37" spans="1:14" x14ac:dyDescent="0.25">
      <c r="A37" s="52">
        <v>5</v>
      </c>
      <c r="B37" s="52">
        <v>2</v>
      </c>
      <c r="C37" s="52">
        <v>2</v>
      </c>
      <c r="D37" s="52">
        <v>15</v>
      </c>
      <c r="E37" s="53" t="s">
        <v>32</v>
      </c>
      <c r="F37" s="52"/>
      <c r="G37" s="52"/>
      <c r="H37" s="54" t="s">
        <v>50</v>
      </c>
      <c r="I37" s="69">
        <v>107950000</v>
      </c>
      <c r="J37" s="69">
        <v>20990000</v>
      </c>
      <c r="K37" s="69">
        <v>11640000</v>
      </c>
      <c r="L37" s="69">
        <f t="shared" si="2"/>
        <v>32630000</v>
      </c>
      <c r="M37" s="69">
        <f t="shared" si="4"/>
        <v>32630000</v>
      </c>
      <c r="N37" s="67">
        <f t="shared" si="1"/>
        <v>75320000</v>
      </c>
    </row>
    <row r="38" spans="1:14" x14ac:dyDescent="0.25">
      <c r="A38" s="52">
        <v>5</v>
      </c>
      <c r="B38" s="52">
        <v>2</v>
      </c>
      <c r="C38" s="52">
        <v>2</v>
      </c>
      <c r="D38" s="52">
        <v>15</v>
      </c>
      <c r="E38" s="53" t="s">
        <v>39</v>
      </c>
      <c r="F38" s="52"/>
      <c r="G38" s="52"/>
      <c r="H38" s="54" t="s">
        <v>43</v>
      </c>
      <c r="I38" s="69">
        <v>11500000</v>
      </c>
      <c r="J38" s="69"/>
      <c r="K38" s="69"/>
      <c r="L38" s="69"/>
      <c r="M38" s="69">
        <f t="shared" si="4"/>
        <v>0</v>
      </c>
      <c r="N38" s="67">
        <f t="shared" si="1"/>
        <v>11500000</v>
      </c>
    </row>
    <row r="39" spans="1:14" ht="22.5" x14ac:dyDescent="0.25">
      <c r="A39" s="58">
        <v>2</v>
      </c>
      <c r="B39" s="58">
        <v>12</v>
      </c>
      <c r="C39" s="58">
        <v>2</v>
      </c>
      <c r="D39" s="58">
        <v>12</v>
      </c>
      <c r="E39" s="59" t="s">
        <v>32</v>
      </c>
      <c r="F39" s="58">
        <v>17</v>
      </c>
      <c r="G39" s="59" t="s">
        <v>33</v>
      </c>
      <c r="H39" s="51" t="s">
        <v>68</v>
      </c>
      <c r="I39" s="70">
        <f>I40+I41+I42+I43+I44+I45+I46</f>
        <v>45579500</v>
      </c>
      <c r="J39" s="71"/>
      <c r="K39" s="71"/>
      <c r="L39" s="71"/>
      <c r="M39" s="71"/>
      <c r="N39" s="72">
        <f t="shared" si="1"/>
        <v>45579500</v>
      </c>
    </row>
    <row r="40" spans="1:14" x14ac:dyDescent="0.25">
      <c r="A40" s="52">
        <v>5</v>
      </c>
      <c r="B40" s="52">
        <v>2</v>
      </c>
      <c r="C40" s="52">
        <v>2</v>
      </c>
      <c r="D40" s="53" t="s">
        <v>32</v>
      </c>
      <c r="E40" s="53" t="s">
        <v>32</v>
      </c>
      <c r="F40" s="52"/>
      <c r="G40" s="52"/>
      <c r="H40" s="54" t="s">
        <v>34</v>
      </c>
      <c r="I40" s="69">
        <v>394500</v>
      </c>
      <c r="J40" s="69">
        <v>0</v>
      </c>
      <c r="K40" s="69">
        <v>0</v>
      </c>
      <c r="L40" s="69">
        <f>J40+K40</f>
        <v>0</v>
      </c>
      <c r="M40" s="69">
        <f t="shared" ref="M40:M46" si="5">K40+J40</f>
        <v>0</v>
      </c>
      <c r="N40" s="67">
        <f t="shared" si="1"/>
        <v>394500</v>
      </c>
    </row>
    <row r="41" spans="1:14" x14ac:dyDescent="0.25">
      <c r="A41" s="52">
        <v>5</v>
      </c>
      <c r="B41" s="52">
        <v>2</v>
      </c>
      <c r="C41" s="52">
        <v>2</v>
      </c>
      <c r="D41" s="53" t="s">
        <v>35</v>
      </c>
      <c r="E41" s="52">
        <v>84</v>
      </c>
      <c r="F41" s="52"/>
      <c r="G41" s="52"/>
      <c r="H41" s="55" t="s">
        <v>36</v>
      </c>
      <c r="I41" s="69">
        <v>11400000</v>
      </c>
      <c r="J41" s="69"/>
      <c r="K41" s="69"/>
      <c r="L41" s="69">
        <f t="shared" ref="L41:L50" si="6">J41+K41</f>
        <v>0</v>
      </c>
      <c r="M41" s="69">
        <f t="shared" si="5"/>
        <v>0</v>
      </c>
      <c r="N41" s="67">
        <f t="shared" si="1"/>
        <v>11400000</v>
      </c>
    </row>
    <row r="42" spans="1:14" x14ac:dyDescent="0.25">
      <c r="A42" s="52">
        <v>5</v>
      </c>
      <c r="B42" s="52">
        <v>2</v>
      </c>
      <c r="C42" s="52">
        <v>2</v>
      </c>
      <c r="D42" s="53" t="s">
        <v>37</v>
      </c>
      <c r="E42" s="53" t="s">
        <v>32</v>
      </c>
      <c r="F42" s="52"/>
      <c r="G42" s="52"/>
      <c r="H42" s="54" t="s">
        <v>38</v>
      </c>
      <c r="I42" s="69">
        <v>1720000</v>
      </c>
      <c r="J42" s="69"/>
      <c r="K42" s="69"/>
      <c r="L42" s="69">
        <f t="shared" si="6"/>
        <v>0</v>
      </c>
      <c r="M42" s="69">
        <f t="shared" si="5"/>
        <v>0</v>
      </c>
      <c r="N42" s="67">
        <f t="shared" si="1"/>
        <v>1720000</v>
      </c>
    </row>
    <row r="43" spans="1:14" x14ac:dyDescent="0.25">
      <c r="A43" s="52">
        <v>5</v>
      </c>
      <c r="B43" s="52">
        <v>2</v>
      </c>
      <c r="C43" s="52">
        <v>2</v>
      </c>
      <c r="D43" s="53" t="s">
        <v>37</v>
      </c>
      <c r="E43" s="53" t="s">
        <v>39</v>
      </c>
      <c r="F43" s="52"/>
      <c r="G43" s="52"/>
      <c r="H43" s="54" t="s">
        <v>40</v>
      </c>
      <c r="I43" s="69">
        <v>1050000</v>
      </c>
      <c r="J43" s="69">
        <v>0</v>
      </c>
      <c r="K43" s="69">
        <v>0</v>
      </c>
      <c r="L43" s="69">
        <f t="shared" si="6"/>
        <v>0</v>
      </c>
      <c r="M43" s="69">
        <f t="shared" si="5"/>
        <v>0</v>
      </c>
      <c r="N43" s="67">
        <f t="shared" si="1"/>
        <v>1050000</v>
      </c>
    </row>
    <row r="44" spans="1:14" x14ac:dyDescent="0.25">
      <c r="A44" s="52">
        <v>5</v>
      </c>
      <c r="B44" s="52">
        <v>2</v>
      </c>
      <c r="C44" s="52">
        <v>2</v>
      </c>
      <c r="D44" s="53" t="s">
        <v>37</v>
      </c>
      <c r="E44" s="53" t="s">
        <v>35</v>
      </c>
      <c r="F44" s="52"/>
      <c r="G44" s="52"/>
      <c r="H44" s="54" t="s">
        <v>41</v>
      </c>
      <c r="I44" s="69">
        <v>375000</v>
      </c>
      <c r="J44" s="69"/>
      <c r="K44" s="69"/>
      <c r="L44" s="69">
        <f t="shared" si="6"/>
        <v>0</v>
      </c>
      <c r="M44" s="69">
        <f t="shared" si="5"/>
        <v>0</v>
      </c>
      <c r="N44" s="67">
        <f t="shared" si="1"/>
        <v>375000</v>
      </c>
    </row>
    <row r="45" spans="1:14" x14ac:dyDescent="0.25">
      <c r="A45" s="52">
        <v>5</v>
      </c>
      <c r="B45" s="52">
        <v>2</v>
      </c>
      <c r="C45" s="52">
        <v>2</v>
      </c>
      <c r="D45" s="52">
        <v>11</v>
      </c>
      <c r="E45" s="53" t="s">
        <v>39</v>
      </c>
      <c r="F45" s="52"/>
      <c r="G45" s="52"/>
      <c r="H45" s="54" t="s">
        <v>42</v>
      </c>
      <c r="I45" s="69">
        <v>2640000</v>
      </c>
      <c r="J45" s="69"/>
      <c r="K45" s="69"/>
      <c r="L45" s="69">
        <f t="shared" si="6"/>
        <v>0</v>
      </c>
      <c r="M45" s="69">
        <f t="shared" si="5"/>
        <v>0</v>
      </c>
      <c r="N45" s="67">
        <f t="shared" si="1"/>
        <v>2640000</v>
      </c>
    </row>
    <row r="46" spans="1:14" x14ac:dyDescent="0.25">
      <c r="A46" s="52">
        <v>5</v>
      </c>
      <c r="B46" s="52">
        <v>2</v>
      </c>
      <c r="C46" s="52">
        <v>2</v>
      </c>
      <c r="D46" s="52">
        <v>15</v>
      </c>
      <c r="E46" s="53" t="s">
        <v>39</v>
      </c>
      <c r="F46" s="52"/>
      <c r="G46" s="52"/>
      <c r="H46" s="54" t="s">
        <v>43</v>
      </c>
      <c r="I46" s="69">
        <v>28000000</v>
      </c>
      <c r="J46" s="69"/>
      <c r="K46" s="69">
        <v>0</v>
      </c>
      <c r="L46" s="69">
        <f t="shared" si="6"/>
        <v>0</v>
      </c>
      <c r="M46" s="69">
        <f t="shared" si="5"/>
        <v>0</v>
      </c>
      <c r="N46" s="67">
        <f t="shared" si="1"/>
        <v>28000000</v>
      </c>
    </row>
    <row r="47" spans="1:14" ht="22.5" x14ac:dyDescent="0.25">
      <c r="A47" s="49">
        <v>2</v>
      </c>
      <c r="B47" s="49">
        <v>12</v>
      </c>
      <c r="C47" s="49">
        <v>2</v>
      </c>
      <c r="D47" s="49">
        <v>12</v>
      </c>
      <c r="E47" s="50" t="s">
        <v>32</v>
      </c>
      <c r="F47" s="49">
        <v>17</v>
      </c>
      <c r="G47" s="50">
        <v>12</v>
      </c>
      <c r="H47" s="51" t="s">
        <v>57</v>
      </c>
      <c r="I47" s="70">
        <f>I48+I49+I50</f>
        <v>126693000</v>
      </c>
      <c r="J47" s="71"/>
      <c r="K47" s="71"/>
      <c r="L47" s="71">
        <f t="shared" si="6"/>
        <v>0</v>
      </c>
      <c r="M47" s="71"/>
      <c r="N47" s="72">
        <f t="shared" si="1"/>
        <v>126693000</v>
      </c>
    </row>
    <row r="48" spans="1:14" x14ac:dyDescent="0.25">
      <c r="A48" s="52">
        <v>5</v>
      </c>
      <c r="B48" s="52">
        <v>2</v>
      </c>
      <c r="C48" s="52">
        <v>2</v>
      </c>
      <c r="D48" s="53" t="s">
        <v>32</v>
      </c>
      <c r="E48" s="53" t="s">
        <v>32</v>
      </c>
      <c r="F48" s="52"/>
      <c r="G48" s="52"/>
      <c r="H48" s="54" t="s">
        <v>34</v>
      </c>
      <c r="I48" s="69">
        <v>456000</v>
      </c>
      <c r="J48" s="69"/>
      <c r="K48" s="69"/>
      <c r="L48" s="69">
        <f t="shared" si="6"/>
        <v>0</v>
      </c>
      <c r="M48" s="69">
        <f t="shared" ref="M48:M50" si="7">K48+J48</f>
        <v>0</v>
      </c>
      <c r="N48" s="67">
        <f t="shared" si="1"/>
        <v>456000</v>
      </c>
    </row>
    <row r="49" spans="1:14" ht="22.5" x14ac:dyDescent="0.25">
      <c r="A49" s="52">
        <v>5</v>
      </c>
      <c r="B49" s="52">
        <v>2</v>
      </c>
      <c r="C49" s="52">
        <v>2</v>
      </c>
      <c r="D49" s="53" t="s">
        <v>32</v>
      </c>
      <c r="E49" s="53" t="s">
        <v>47</v>
      </c>
      <c r="F49" s="52"/>
      <c r="G49" s="52"/>
      <c r="H49" s="55" t="s">
        <v>48</v>
      </c>
      <c r="I49" s="69">
        <v>237000</v>
      </c>
      <c r="J49" s="69"/>
      <c r="K49" s="69"/>
      <c r="L49" s="69">
        <f t="shared" si="6"/>
        <v>0</v>
      </c>
      <c r="M49" s="69">
        <f t="shared" si="7"/>
        <v>0</v>
      </c>
      <c r="N49" s="67">
        <f t="shared" si="1"/>
        <v>237000</v>
      </c>
    </row>
    <row r="50" spans="1:14" ht="15.75" thickBot="1" x14ac:dyDescent="0.3">
      <c r="A50" s="60">
        <v>5</v>
      </c>
      <c r="B50" s="60">
        <v>2</v>
      </c>
      <c r="C50" s="60">
        <v>2</v>
      </c>
      <c r="D50" s="60">
        <v>15</v>
      </c>
      <c r="E50" s="61" t="s">
        <v>39</v>
      </c>
      <c r="F50" s="60"/>
      <c r="G50" s="60"/>
      <c r="H50" s="62" t="s">
        <v>43</v>
      </c>
      <c r="I50" s="75">
        <v>126000000</v>
      </c>
      <c r="J50" s="75"/>
      <c r="K50" s="75"/>
      <c r="L50" s="75">
        <f t="shared" si="6"/>
        <v>0</v>
      </c>
      <c r="M50" s="69">
        <f t="shared" si="7"/>
        <v>0</v>
      </c>
      <c r="N50" s="76">
        <f t="shared" si="1"/>
        <v>126000000</v>
      </c>
    </row>
    <row r="51" spans="1:14" ht="32.25" customHeight="1" thickBot="1" x14ac:dyDescent="0.3">
      <c r="A51" s="109" t="s">
        <v>61</v>
      </c>
      <c r="B51" s="110"/>
      <c r="C51" s="110"/>
      <c r="D51" s="110"/>
      <c r="E51" s="110"/>
      <c r="F51" s="110"/>
      <c r="G51" s="110"/>
      <c r="H51" s="111"/>
      <c r="I51" s="77">
        <f>I47+I39+I31+I19</f>
        <v>508817500</v>
      </c>
      <c r="J51" s="78">
        <f>SUM(J20:J50)</f>
        <v>117009468</v>
      </c>
      <c r="K51" s="78">
        <f>SUM(K20:K50)</f>
        <v>30177000</v>
      </c>
      <c r="L51" s="78">
        <f>SUM(L20:L50)</f>
        <v>147186468</v>
      </c>
      <c r="M51" s="78">
        <f t="shared" ref="M51" si="8">SUM(M20:M50)</f>
        <v>147186468</v>
      </c>
      <c r="N51" s="79">
        <f>I51-M51</f>
        <v>361631032</v>
      </c>
    </row>
  </sheetData>
  <mergeCells count="13">
    <mergeCell ref="A1:N1"/>
    <mergeCell ref="A2:N2"/>
    <mergeCell ref="A3:N3"/>
    <mergeCell ref="A4:N4"/>
    <mergeCell ref="A5:N5"/>
    <mergeCell ref="A16:G16"/>
    <mergeCell ref="A51:H51"/>
    <mergeCell ref="M14:M15"/>
    <mergeCell ref="N14:N15"/>
    <mergeCell ref="A14:G15"/>
    <mergeCell ref="H14:H15"/>
    <mergeCell ref="I14:I15"/>
    <mergeCell ref="J14:L1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16" zoomScaleNormal="100" workbookViewId="0">
      <selection activeCell="I29" sqref="I29"/>
    </sheetView>
  </sheetViews>
  <sheetFormatPr defaultRowHeight="15" x14ac:dyDescent="0.25"/>
  <cols>
    <col min="1" max="1" width="3.85546875" customWidth="1"/>
    <col min="2" max="4" width="4" customWidth="1"/>
    <col min="5" max="7" width="4.28515625" customWidth="1"/>
    <col min="8" max="8" width="29.28515625" customWidth="1"/>
    <col min="9" max="9" width="17.140625" customWidth="1"/>
    <col min="10" max="10" width="16.7109375" customWidth="1"/>
    <col min="11" max="11" width="13.7109375" customWidth="1"/>
    <col min="12" max="12" width="12.85546875" customWidth="1"/>
    <col min="13" max="13" width="15.140625" customWidth="1"/>
    <col min="14" max="14" width="12.7109375" customWidth="1"/>
    <col min="16" max="16" width="14.28515625" bestFit="1" customWidth="1"/>
    <col min="17" max="17" width="11.5703125" bestFit="1" customWidth="1"/>
  </cols>
  <sheetData>
    <row r="1" spans="1:14" ht="18.75" x14ac:dyDescent="0.3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1:14" ht="18.75" x14ac:dyDescent="0.3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</row>
    <row r="3" spans="1:14" ht="18.75" x14ac:dyDescent="0.3">
      <c r="A3" s="116" t="s">
        <v>2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</row>
    <row r="4" spans="1:14" ht="18.75" x14ac:dyDescent="0.3">
      <c r="A4" s="116" t="s">
        <v>66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</row>
    <row r="5" spans="1:14" ht="18.75" x14ac:dyDescent="0.3">
      <c r="A5" s="116" t="s">
        <v>69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</row>
    <row r="7" spans="1:14" x14ac:dyDescent="0.25">
      <c r="A7" s="42" t="s">
        <v>4</v>
      </c>
      <c r="B7" s="42"/>
      <c r="C7" s="42"/>
      <c r="D7" s="42"/>
      <c r="E7" s="42"/>
      <c r="F7" s="42"/>
      <c r="G7" s="42"/>
      <c r="H7" s="42" t="s">
        <v>72</v>
      </c>
      <c r="I7" s="42"/>
      <c r="J7" s="42"/>
      <c r="K7" s="42"/>
      <c r="L7" s="42"/>
      <c r="M7" s="42"/>
      <c r="N7" s="42"/>
    </row>
    <row r="8" spans="1:14" x14ac:dyDescent="0.25">
      <c r="A8" s="42" t="s">
        <v>5</v>
      </c>
      <c r="B8" s="42"/>
      <c r="C8" s="42"/>
      <c r="D8" s="42"/>
      <c r="E8" s="42"/>
      <c r="F8" s="42"/>
      <c r="G8" s="42"/>
      <c r="H8" s="42" t="s">
        <v>58</v>
      </c>
      <c r="I8" s="42"/>
      <c r="J8" s="42"/>
      <c r="K8" s="42"/>
      <c r="L8" s="42"/>
      <c r="M8" s="42"/>
      <c r="N8" s="42"/>
    </row>
    <row r="9" spans="1:14" x14ac:dyDescent="0.25">
      <c r="A9" s="42" t="s">
        <v>3</v>
      </c>
      <c r="B9" s="42"/>
      <c r="C9" s="42"/>
      <c r="D9" s="42"/>
      <c r="E9" s="42"/>
      <c r="F9" s="42"/>
      <c r="G9" s="42"/>
      <c r="H9" s="42" t="s">
        <v>59</v>
      </c>
      <c r="I9" s="42"/>
      <c r="J9" s="42"/>
      <c r="K9" s="42"/>
      <c r="L9" s="42"/>
      <c r="M9" s="42"/>
      <c r="N9" s="42"/>
    </row>
    <row r="10" spans="1:14" x14ac:dyDescent="0.25">
      <c r="A10" s="42" t="s">
        <v>6</v>
      </c>
      <c r="B10" s="42"/>
      <c r="C10" s="42"/>
      <c r="D10" s="42"/>
      <c r="E10" s="42"/>
      <c r="F10" s="42"/>
      <c r="G10" s="42"/>
      <c r="H10" s="42" t="s">
        <v>60</v>
      </c>
      <c r="I10" s="42"/>
      <c r="J10" s="42"/>
      <c r="K10" s="42"/>
      <c r="L10" s="42"/>
      <c r="M10" s="42"/>
      <c r="N10" s="42"/>
    </row>
    <row r="11" spans="1:14" x14ac:dyDescent="0.25">
      <c r="A11" s="42" t="s">
        <v>7</v>
      </c>
      <c r="B11" s="42"/>
      <c r="C11" s="42"/>
      <c r="D11" s="42"/>
      <c r="E11" s="42"/>
      <c r="F11" s="42"/>
      <c r="G11" s="42"/>
      <c r="H11" s="42" t="s">
        <v>73</v>
      </c>
      <c r="I11" s="42"/>
      <c r="J11" s="42"/>
      <c r="K11" s="42"/>
      <c r="L11" s="42"/>
      <c r="M11" s="42"/>
      <c r="N11" s="42"/>
    </row>
    <row r="12" spans="1:14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</row>
    <row r="13" spans="1:14" ht="15.75" thickBot="1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14" x14ac:dyDescent="0.25">
      <c r="A14" s="114" t="s">
        <v>62</v>
      </c>
      <c r="B14" s="114"/>
      <c r="C14" s="114"/>
      <c r="D14" s="114"/>
      <c r="E14" s="114"/>
      <c r="F14" s="114"/>
      <c r="G14" s="114"/>
      <c r="H14" s="114" t="s">
        <v>63</v>
      </c>
      <c r="I14" s="112" t="s">
        <v>64</v>
      </c>
      <c r="J14" s="114" t="s">
        <v>11</v>
      </c>
      <c r="K14" s="114"/>
      <c r="L14" s="114"/>
      <c r="M14" s="112" t="s">
        <v>18</v>
      </c>
      <c r="N14" s="112" t="s">
        <v>19</v>
      </c>
    </row>
    <row r="15" spans="1:14" x14ac:dyDescent="0.25">
      <c r="A15" s="115"/>
      <c r="B15" s="115"/>
      <c r="C15" s="115"/>
      <c r="D15" s="115"/>
      <c r="E15" s="115"/>
      <c r="F15" s="115"/>
      <c r="G15" s="115"/>
      <c r="H15" s="115"/>
      <c r="I15" s="113"/>
      <c r="J15" s="63" t="s">
        <v>12</v>
      </c>
      <c r="K15" s="63" t="s">
        <v>13</v>
      </c>
      <c r="L15" s="63" t="s">
        <v>10</v>
      </c>
      <c r="M15" s="113"/>
      <c r="N15" s="113"/>
    </row>
    <row r="16" spans="1:14" ht="15.75" thickBot="1" x14ac:dyDescent="0.3">
      <c r="A16" s="106">
        <v>1</v>
      </c>
      <c r="B16" s="107"/>
      <c r="C16" s="107"/>
      <c r="D16" s="107"/>
      <c r="E16" s="107"/>
      <c r="F16" s="107"/>
      <c r="G16" s="108"/>
      <c r="H16" s="44">
        <v>2</v>
      </c>
      <c r="I16" s="44">
        <v>3</v>
      </c>
      <c r="J16" s="44">
        <v>4</v>
      </c>
      <c r="K16" s="44">
        <v>5</v>
      </c>
      <c r="L16" s="44">
        <v>6</v>
      </c>
      <c r="M16" s="44">
        <v>7</v>
      </c>
      <c r="N16" s="44">
        <v>8</v>
      </c>
    </row>
    <row r="17" spans="1:23" x14ac:dyDescent="0.25">
      <c r="A17" s="45">
        <v>5</v>
      </c>
      <c r="B17" s="45"/>
      <c r="C17" s="45"/>
      <c r="D17" s="45"/>
      <c r="E17" s="45"/>
      <c r="F17" s="45"/>
      <c r="G17" s="45"/>
      <c r="H17" s="46" t="s">
        <v>31</v>
      </c>
      <c r="I17" s="65">
        <f>I18</f>
        <v>508817500</v>
      </c>
      <c r="J17" s="66"/>
      <c r="K17" s="66"/>
      <c r="L17" s="66"/>
      <c r="M17" s="66"/>
      <c r="N17" s="67">
        <f>I17-L17</f>
        <v>508817500</v>
      </c>
    </row>
    <row r="18" spans="1:23" x14ac:dyDescent="0.25">
      <c r="A18" s="47">
        <v>5</v>
      </c>
      <c r="B18" s="47">
        <v>2</v>
      </c>
      <c r="C18" s="47"/>
      <c r="D18" s="47"/>
      <c r="E18" s="47"/>
      <c r="F18" s="47"/>
      <c r="G18" s="47"/>
      <c r="H18" s="48" t="s">
        <v>30</v>
      </c>
      <c r="I18" s="68">
        <f>I19+I31+I39+I47</f>
        <v>508817500</v>
      </c>
      <c r="J18" s="69"/>
      <c r="K18" s="69"/>
      <c r="L18" s="69"/>
      <c r="M18" s="69"/>
      <c r="N18" s="67">
        <f t="shared" ref="N18:N19" si="0">I18-L18</f>
        <v>508817500</v>
      </c>
    </row>
    <row r="19" spans="1:23" ht="22.5" x14ac:dyDescent="0.25">
      <c r="A19" s="49">
        <v>2</v>
      </c>
      <c r="B19" s="49">
        <v>12</v>
      </c>
      <c r="C19" s="49">
        <v>2</v>
      </c>
      <c r="D19" s="49">
        <v>12</v>
      </c>
      <c r="E19" s="50" t="s">
        <v>32</v>
      </c>
      <c r="F19" s="49">
        <v>17</v>
      </c>
      <c r="G19" s="50" t="s">
        <v>44</v>
      </c>
      <c r="H19" s="51" t="s">
        <v>51</v>
      </c>
      <c r="I19" s="70">
        <f>I20+I21+I22+I23+I24+I25+I26+I27+I28+I29+I30</f>
        <v>200113000</v>
      </c>
      <c r="J19" s="71"/>
      <c r="K19" s="71"/>
      <c r="L19" s="71"/>
      <c r="M19" s="71"/>
      <c r="N19" s="72">
        <f t="shared" si="0"/>
        <v>200113000</v>
      </c>
    </row>
    <row r="20" spans="1:23" x14ac:dyDescent="0.25">
      <c r="A20" s="52">
        <v>5</v>
      </c>
      <c r="B20" s="52">
        <v>2</v>
      </c>
      <c r="C20" s="52">
        <v>1</v>
      </c>
      <c r="D20" s="53" t="s">
        <v>39</v>
      </c>
      <c r="E20" s="53" t="s">
        <v>39</v>
      </c>
      <c r="F20" s="52"/>
      <c r="G20" s="52"/>
      <c r="H20" s="54" t="s">
        <v>46</v>
      </c>
      <c r="I20" s="69">
        <v>14400000</v>
      </c>
      <c r="J20" s="69">
        <v>0</v>
      </c>
      <c r="K20" s="69">
        <v>2400000</v>
      </c>
      <c r="L20" s="69">
        <f>J20+K20</f>
        <v>2400000</v>
      </c>
      <c r="M20" s="69">
        <f>K20+J20</f>
        <v>2400000</v>
      </c>
      <c r="N20" s="67">
        <f>I20-L20</f>
        <v>12000000</v>
      </c>
    </row>
    <row r="21" spans="1:23" x14ac:dyDescent="0.25">
      <c r="A21" s="52">
        <v>5</v>
      </c>
      <c r="B21" s="52">
        <v>2</v>
      </c>
      <c r="C21" s="52">
        <v>1</v>
      </c>
      <c r="D21" s="53" t="s">
        <v>37</v>
      </c>
      <c r="E21" s="53" t="s">
        <v>32</v>
      </c>
      <c r="F21" s="52"/>
      <c r="G21" s="52"/>
      <c r="H21" s="54" t="s">
        <v>52</v>
      </c>
      <c r="I21" s="69">
        <v>36000000</v>
      </c>
      <c r="J21" s="69">
        <v>15000000</v>
      </c>
      <c r="K21" s="69">
        <v>6000000</v>
      </c>
      <c r="L21" s="69">
        <f>K21+J21</f>
        <v>21000000</v>
      </c>
      <c r="M21" s="69">
        <f>K21+J21</f>
        <v>21000000</v>
      </c>
      <c r="N21" s="67">
        <f t="shared" ref="N21:N50" si="1">I21-L21</f>
        <v>15000000</v>
      </c>
    </row>
    <row r="22" spans="1:23" x14ac:dyDescent="0.25">
      <c r="A22" s="52">
        <v>5</v>
      </c>
      <c r="B22" s="52">
        <v>2</v>
      </c>
      <c r="C22" s="52">
        <v>2</v>
      </c>
      <c r="D22" s="53" t="s">
        <v>32</v>
      </c>
      <c r="E22" s="53" t="s">
        <v>32</v>
      </c>
      <c r="F22" s="52"/>
      <c r="G22" s="52"/>
      <c r="H22" s="54" t="s">
        <v>34</v>
      </c>
      <c r="I22" s="69">
        <v>5398000</v>
      </c>
      <c r="J22" s="69">
        <v>3198500</v>
      </c>
      <c r="K22" s="69">
        <v>0</v>
      </c>
      <c r="L22" s="69">
        <f t="shared" ref="L22:L37" si="2">J22+K22</f>
        <v>3198500</v>
      </c>
      <c r="M22" s="69">
        <f t="shared" ref="M22:M30" si="3">K22+J22</f>
        <v>3198500</v>
      </c>
      <c r="N22" s="67">
        <f t="shared" si="1"/>
        <v>2199500</v>
      </c>
    </row>
    <row r="23" spans="1:23" ht="22.5" x14ac:dyDescent="0.25">
      <c r="A23" s="52">
        <v>5</v>
      </c>
      <c r="B23" s="52">
        <v>2</v>
      </c>
      <c r="C23" s="52">
        <v>2</v>
      </c>
      <c r="D23" s="53" t="s">
        <v>32</v>
      </c>
      <c r="E23" s="53">
        <v>13</v>
      </c>
      <c r="F23" s="52"/>
      <c r="G23" s="52"/>
      <c r="H23" s="55" t="s">
        <v>53</v>
      </c>
      <c r="I23" s="69">
        <v>400000</v>
      </c>
      <c r="J23" s="69">
        <v>400000</v>
      </c>
      <c r="K23" s="69">
        <v>0</v>
      </c>
      <c r="L23" s="69">
        <f t="shared" si="2"/>
        <v>400000</v>
      </c>
      <c r="M23" s="69">
        <f t="shared" si="3"/>
        <v>400000</v>
      </c>
      <c r="N23" s="67">
        <f t="shared" si="1"/>
        <v>0</v>
      </c>
    </row>
    <row r="24" spans="1:23" x14ac:dyDescent="0.25">
      <c r="A24" s="52">
        <v>5</v>
      </c>
      <c r="B24" s="52">
        <v>2</v>
      </c>
      <c r="C24" s="52">
        <v>2</v>
      </c>
      <c r="D24" s="53" t="s">
        <v>35</v>
      </c>
      <c r="E24" s="53">
        <v>43</v>
      </c>
      <c r="F24" s="52"/>
      <c r="G24" s="52"/>
      <c r="H24" s="54" t="s">
        <v>54</v>
      </c>
      <c r="I24" s="69">
        <v>3600000</v>
      </c>
      <c r="J24" s="69">
        <v>0</v>
      </c>
      <c r="K24" s="69">
        <v>0</v>
      </c>
      <c r="L24" s="69">
        <f t="shared" si="2"/>
        <v>0</v>
      </c>
      <c r="M24" s="69">
        <f t="shared" si="3"/>
        <v>0</v>
      </c>
      <c r="N24" s="67">
        <f t="shared" si="1"/>
        <v>3600000</v>
      </c>
    </row>
    <row r="25" spans="1:23" x14ac:dyDescent="0.25">
      <c r="A25" s="52">
        <v>5</v>
      </c>
      <c r="B25" s="52">
        <v>2</v>
      </c>
      <c r="C25" s="52">
        <v>2</v>
      </c>
      <c r="D25" s="53" t="s">
        <v>37</v>
      </c>
      <c r="E25" s="53" t="s">
        <v>32</v>
      </c>
      <c r="F25" s="52"/>
      <c r="G25" s="52"/>
      <c r="H25" s="54" t="s">
        <v>38</v>
      </c>
      <c r="I25" s="69">
        <v>1200000</v>
      </c>
      <c r="J25" s="69">
        <v>0</v>
      </c>
      <c r="K25" s="69">
        <v>0</v>
      </c>
      <c r="L25" s="69">
        <f t="shared" si="2"/>
        <v>0</v>
      </c>
      <c r="M25" s="69">
        <f t="shared" si="3"/>
        <v>0</v>
      </c>
      <c r="N25" s="67">
        <f t="shared" si="1"/>
        <v>1200000</v>
      </c>
    </row>
    <row r="26" spans="1:23" x14ac:dyDescent="0.25">
      <c r="A26" s="52">
        <v>5</v>
      </c>
      <c r="B26" s="52">
        <v>2</v>
      </c>
      <c r="C26" s="52">
        <v>2</v>
      </c>
      <c r="D26" s="52">
        <v>13</v>
      </c>
      <c r="E26" s="53" t="s">
        <v>32</v>
      </c>
      <c r="F26" s="52"/>
      <c r="G26" s="52"/>
      <c r="H26" s="54" t="s">
        <v>55</v>
      </c>
      <c r="I26" s="69">
        <v>3850000</v>
      </c>
      <c r="J26" s="69">
        <v>3850000</v>
      </c>
      <c r="K26" s="69">
        <v>0</v>
      </c>
      <c r="L26" s="69">
        <f t="shared" si="2"/>
        <v>3850000</v>
      </c>
      <c r="M26" s="69">
        <f t="shared" si="3"/>
        <v>3850000</v>
      </c>
      <c r="N26" s="67">
        <f t="shared" si="1"/>
        <v>0</v>
      </c>
    </row>
    <row r="27" spans="1:23" x14ac:dyDescent="0.25">
      <c r="A27" s="52">
        <v>5</v>
      </c>
      <c r="B27" s="52">
        <v>2</v>
      </c>
      <c r="C27" s="52">
        <v>2</v>
      </c>
      <c r="D27" s="52">
        <v>15</v>
      </c>
      <c r="E27" s="53" t="s">
        <v>39</v>
      </c>
      <c r="F27" s="52"/>
      <c r="G27" s="52"/>
      <c r="H27" s="54" t="s">
        <v>43</v>
      </c>
      <c r="I27" s="69">
        <v>93000000</v>
      </c>
      <c r="J27" s="69">
        <v>20346968</v>
      </c>
      <c r="K27" s="69">
        <v>12782000</v>
      </c>
      <c r="L27" s="69">
        <f t="shared" si="2"/>
        <v>33128968</v>
      </c>
      <c r="M27" s="69">
        <f t="shared" si="3"/>
        <v>33128968</v>
      </c>
      <c r="N27" s="67">
        <f t="shared" si="1"/>
        <v>59871032</v>
      </c>
      <c r="P27">
        <v>66000000</v>
      </c>
      <c r="Q27" s="83">
        <f>M27-P27</f>
        <v>-32871032</v>
      </c>
      <c r="T27">
        <v>800000</v>
      </c>
      <c r="U27">
        <v>2</v>
      </c>
      <c r="V27">
        <f>U27*T27</f>
        <v>1600000</v>
      </c>
    </row>
    <row r="28" spans="1:23" ht="22.5" x14ac:dyDescent="0.25">
      <c r="A28" s="52">
        <v>5</v>
      </c>
      <c r="B28" s="52">
        <v>2</v>
      </c>
      <c r="C28" s="52">
        <v>3</v>
      </c>
      <c r="D28" s="52">
        <v>29</v>
      </c>
      <c r="E28" s="53" t="s">
        <v>39</v>
      </c>
      <c r="F28" s="52"/>
      <c r="G28" s="52"/>
      <c r="H28" s="55" t="s">
        <v>56</v>
      </c>
      <c r="I28" s="69">
        <v>36505000</v>
      </c>
      <c r="J28" s="69">
        <v>36505000</v>
      </c>
      <c r="K28" s="69">
        <v>0</v>
      </c>
      <c r="L28" s="69">
        <f t="shared" si="2"/>
        <v>36505000</v>
      </c>
      <c r="M28" s="69">
        <f t="shared" si="3"/>
        <v>36505000</v>
      </c>
      <c r="N28" s="67">
        <f t="shared" si="1"/>
        <v>0</v>
      </c>
      <c r="P28" t="s">
        <v>74</v>
      </c>
      <c r="T28">
        <v>1344100</v>
      </c>
      <c r="V28">
        <f>T28</f>
        <v>1344100</v>
      </c>
    </row>
    <row r="29" spans="1:23" ht="22.5" x14ac:dyDescent="0.25">
      <c r="A29" s="52">
        <v>5</v>
      </c>
      <c r="B29" s="52">
        <v>2</v>
      </c>
      <c r="C29" s="52">
        <v>3</v>
      </c>
      <c r="D29" s="52">
        <v>31</v>
      </c>
      <c r="E29" s="53" t="s">
        <v>47</v>
      </c>
      <c r="F29" s="52"/>
      <c r="G29" s="52"/>
      <c r="H29" s="55" t="s">
        <v>71</v>
      </c>
      <c r="I29" s="69">
        <v>3960000</v>
      </c>
      <c r="J29" s="69">
        <v>3960000</v>
      </c>
      <c r="K29" s="69">
        <v>0</v>
      </c>
      <c r="L29" s="69">
        <f t="shared" si="2"/>
        <v>3960000</v>
      </c>
      <c r="M29" s="69">
        <f t="shared" si="3"/>
        <v>3960000</v>
      </c>
      <c r="N29" s="67">
        <f t="shared" si="1"/>
        <v>0</v>
      </c>
      <c r="T29">
        <v>240000</v>
      </c>
      <c r="U29">
        <v>2</v>
      </c>
      <c r="V29">
        <f>U29*T29</f>
        <v>480000</v>
      </c>
    </row>
    <row r="30" spans="1:23" x14ac:dyDescent="0.25">
      <c r="A30" s="56">
        <v>5</v>
      </c>
      <c r="B30" s="56">
        <v>2</v>
      </c>
      <c r="C30" s="56">
        <v>2</v>
      </c>
      <c r="D30" s="56"/>
      <c r="E30" s="57"/>
      <c r="F30" s="56"/>
      <c r="G30" s="56"/>
      <c r="H30" s="64" t="s">
        <v>67</v>
      </c>
      <c r="I30" s="73">
        <v>1800000</v>
      </c>
      <c r="J30" s="73">
        <v>450000</v>
      </c>
      <c r="K30" s="73">
        <v>0</v>
      </c>
      <c r="L30" s="73">
        <f t="shared" si="2"/>
        <v>450000</v>
      </c>
      <c r="M30" s="73">
        <f t="shared" si="3"/>
        <v>450000</v>
      </c>
      <c r="N30" s="74">
        <f t="shared" si="1"/>
        <v>1350000</v>
      </c>
      <c r="V30">
        <f>SUM(V27:V29)</f>
        <v>3424100</v>
      </c>
      <c r="W30" t="s">
        <v>75</v>
      </c>
    </row>
    <row r="31" spans="1:23" ht="22.5" x14ac:dyDescent="0.25">
      <c r="A31" s="49">
        <v>2</v>
      </c>
      <c r="B31" s="49">
        <v>12</v>
      </c>
      <c r="C31" s="49">
        <v>2</v>
      </c>
      <c r="D31" s="49">
        <v>12</v>
      </c>
      <c r="E31" s="50" t="s">
        <v>32</v>
      </c>
      <c r="F31" s="49">
        <v>17</v>
      </c>
      <c r="G31" s="50" t="s">
        <v>44</v>
      </c>
      <c r="H31" s="51" t="s">
        <v>45</v>
      </c>
      <c r="I31" s="70">
        <f>I32+I33+I34+I35+I36+I37+I38</f>
        <v>136432000</v>
      </c>
      <c r="J31" s="71"/>
      <c r="K31" s="71"/>
      <c r="L31" s="71"/>
      <c r="M31" s="71"/>
      <c r="N31" s="72">
        <f t="shared" si="1"/>
        <v>136432000</v>
      </c>
    </row>
    <row r="32" spans="1:23" x14ac:dyDescent="0.25">
      <c r="A32" s="52">
        <v>5</v>
      </c>
      <c r="B32" s="52">
        <v>2</v>
      </c>
      <c r="C32" s="52">
        <v>1</v>
      </c>
      <c r="D32" s="53" t="s">
        <v>39</v>
      </c>
      <c r="E32" s="53" t="s">
        <v>39</v>
      </c>
      <c r="F32" s="52"/>
      <c r="G32" s="52"/>
      <c r="H32" s="54" t="s">
        <v>46</v>
      </c>
      <c r="I32" s="69">
        <v>14400000</v>
      </c>
      <c r="J32" s="69">
        <v>12000000</v>
      </c>
      <c r="K32" s="69">
        <v>2400000</v>
      </c>
      <c r="L32" s="69">
        <f t="shared" si="2"/>
        <v>14400000</v>
      </c>
      <c r="M32" s="69">
        <f t="shared" ref="M32:M38" si="4">K32+J32</f>
        <v>14400000</v>
      </c>
      <c r="N32" s="67">
        <f t="shared" si="1"/>
        <v>0</v>
      </c>
      <c r="S32">
        <v>1745000</v>
      </c>
    </row>
    <row r="33" spans="1:19" x14ac:dyDescent="0.25">
      <c r="A33" s="52">
        <v>5</v>
      </c>
      <c r="B33" s="52">
        <v>2</v>
      </c>
      <c r="C33" s="52">
        <v>2</v>
      </c>
      <c r="D33" s="53" t="s">
        <v>32</v>
      </c>
      <c r="E33" s="53" t="s">
        <v>32</v>
      </c>
      <c r="F33" s="52"/>
      <c r="G33" s="52"/>
      <c r="H33" s="54" t="s">
        <v>34</v>
      </c>
      <c r="I33" s="69">
        <v>1878000</v>
      </c>
      <c r="J33" s="69">
        <v>73000</v>
      </c>
      <c r="K33" s="69">
        <v>851500</v>
      </c>
      <c r="L33" s="69">
        <f t="shared" si="2"/>
        <v>924500</v>
      </c>
      <c r="M33" s="69">
        <f t="shared" si="4"/>
        <v>924500</v>
      </c>
      <c r="N33" s="67">
        <f t="shared" si="1"/>
        <v>953500</v>
      </c>
      <c r="S33">
        <v>3424100</v>
      </c>
    </row>
    <row r="34" spans="1:19" ht="22.5" x14ac:dyDescent="0.25">
      <c r="A34" s="52">
        <v>5</v>
      </c>
      <c r="B34" s="52">
        <v>2</v>
      </c>
      <c r="C34" s="52">
        <v>2</v>
      </c>
      <c r="D34" s="53" t="s">
        <v>32</v>
      </c>
      <c r="E34" s="53" t="s">
        <v>47</v>
      </c>
      <c r="F34" s="52"/>
      <c r="G34" s="52"/>
      <c r="H34" s="55" t="s">
        <v>48</v>
      </c>
      <c r="I34" s="69">
        <v>284000</v>
      </c>
      <c r="J34" s="69">
        <v>86000</v>
      </c>
      <c r="K34" s="69">
        <v>0</v>
      </c>
      <c r="L34" s="69">
        <f t="shared" si="2"/>
        <v>86000</v>
      </c>
      <c r="M34" s="69">
        <f t="shared" si="4"/>
        <v>86000</v>
      </c>
      <c r="N34" s="67">
        <f t="shared" si="1"/>
        <v>198000</v>
      </c>
      <c r="S34">
        <v>9313700</v>
      </c>
    </row>
    <row r="35" spans="1:19" x14ac:dyDescent="0.25">
      <c r="A35" s="52">
        <v>5</v>
      </c>
      <c r="B35" s="52">
        <v>2</v>
      </c>
      <c r="C35" s="52">
        <v>2</v>
      </c>
      <c r="D35" s="53" t="s">
        <v>37</v>
      </c>
      <c r="E35" s="53" t="s">
        <v>39</v>
      </c>
      <c r="F35" s="52"/>
      <c r="G35" s="52"/>
      <c r="H35" s="54" t="s">
        <v>40</v>
      </c>
      <c r="I35" s="69">
        <v>300000</v>
      </c>
      <c r="J35" s="69">
        <v>150000</v>
      </c>
      <c r="K35" s="69">
        <v>0</v>
      </c>
      <c r="L35" s="69">
        <f t="shared" si="2"/>
        <v>150000</v>
      </c>
      <c r="M35" s="69">
        <f t="shared" si="4"/>
        <v>150000</v>
      </c>
      <c r="N35" s="67">
        <f t="shared" si="1"/>
        <v>150000</v>
      </c>
      <c r="S35">
        <f>SUM(S32:S34)</f>
        <v>14482800</v>
      </c>
    </row>
    <row r="36" spans="1:19" x14ac:dyDescent="0.25">
      <c r="A36" s="52">
        <v>5</v>
      </c>
      <c r="B36" s="52">
        <v>2</v>
      </c>
      <c r="C36" s="52">
        <v>2</v>
      </c>
      <c r="D36" s="53" t="s">
        <v>37</v>
      </c>
      <c r="E36" s="53" t="s">
        <v>47</v>
      </c>
      <c r="F36" s="52"/>
      <c r="G36" s="52"/>
      <c r="H36" s="54" t="s">
        <v>49</v>
      </c>
      <c r="I36" s="69">
        <v>120000</v>
      </c>
      <c r="J36" s="69"/>
      <c r="K36" s="69"/>
      <c r="L36" s="69">
        <f t="shared" si="2"/>
        <v>0</v>
      </c>
      <c r="M36" s="69">
        <f t="shared" si="4"/>
        <v>0</v>
      </c>
      <c r="N36" s="67">
        <f t="shared" si="1"/>
        <v>120000</v>
      </c>
      <c r="Q36">
        <v>32871032</v>
      </c>
    </row>
    <row r="37" spans="1:19" x14ac:dyDescent="0.25">
      <c r="A37" s="52">
        <v>5</v>
      </c>
      <c r="B37" s="52">
        <v>2</v>
      </c>
      <c r="C37" s="52">
        <v>2</v>
      </c>
      <c r="D37" s="52">
        <v>15</v>
      </c>
      <c r="E37" s="53" t="s">
        <v>32</v>
      </c>
      <c r="F37" s="52"/>
      <c r="G37" s="52"/>
      <c r="H37" s="54" t="s">
        <v>50</v>
      </c>
      <c r="I37" s="69">
        <v>107950000</v>
      </c>
      <c r="J37" s="69">
        <v>20990000</v>
      </c>
      <c r="K37" s="69">
        <v>22160000</v>
      </c>
      <c r="L37" s="69">
        <f t="shared" si="2"/>
        <v>43150000</v>
      </c>
      <c r="M37" s="69">
        <f t="shared" si="4"/>
        <v>43150000</v>
      </c>
      <c r="N37" s="67">
        <f t="shared" si="1"/>
        <v>64800000</v>
      </c>
      <c r="P37" s="81">
        <v>75000000</v>
      </c>
      <c r="S37">
        <f>Q36-S35</f>
        <v>18388232</v>
      </c>
    </row>
    <row r="38" spans="1:19" x14ac:dyDescent="0.25">
      <c r="A38" s="52">
        <v>5</v>
      </c>
      <c r="B38" s="52">
        <v>2</v>
      </c>
      <c r="C38" s="52">
        <v>2</v>
      </c>
      <c r="D38" s="52">
        <v>15</v>
      </c>
      <c r="E38" s="53" t="s">
        <v>39</v>
      </c>
      <c r="F38" s="52"/>
      <c r="G38" s="52"/>
      <c r="H38" s="54" t="s">
        <v>43</v>
      </c>
      <c r="I38" s="69">
        <v>11500000</v>
      </c>
      <c r="J38" s="69"/>
      <c r="K38" s="69"/>
      <c r="L38" s="69"/>
      <c r="M38" s="69">
        <f t="shared" si="4"/>
        <v>0</v>
      </c>
      <c r="N38" s="67">
        <f t="shared" si="1"/>
        <v>11500000</v>
      </c>
    </row>
    <row r="39" spans="1:19" ht="22.5" x14ac:dyDescent="0.25">
      <c r="A39" s="58">
        <v>2</v>
      </c>
      <c r="B39" s="58">
        <v>12</v>
      </c>
      <c r="C39" s="58">
        <v>2</v>
      </c>
      <c r="D39" s="58">
        <v>12</v>
      </c>
      <c r="E39" s="59" t="s">
        <v>32</v>
      </c>
      <c r="F39" s="58">
        <v>17</v>
      </c>
      <c r="G39" s="59" t="s">
        <v>33</v>
      </c>
      <c r="H39" s="51" t="s">
        <v>68</v>
      </c>
      <c r="I39" s="70">
        <f>I40+I41+I42+I43+I44+I45+I46</f>
        <v>45579500</v>
      </c>
      <c r="J39" s="71"/>
      <c r="K39" s="71"/>
      <c r="L39" s="71"/>
      <c r="M39" s="71"/>
      <c r="N39" s="72">
        <f t="shared" si="1"/>
        <v>45579500</v>
      </c>
      <c r="P39" s="82">
        <f>P37-M37</f>
        <v>31850000</v>
      </c>
    </row>
    <row r="40" spans="1:19" x14ac:dyDescent="0.25">
      <c r="A40" s="52">
        <v>5</v>
      </c>
      <c r="B40" s="52">
        <v>2</v>
      </c>
      <c r="C40" s="52">
        <v>2</v>
      </c>
      <c r="D40" s="53" t="s">
        <v>32</v>
      </c>
      <c r="E40" s="53" t="s">
        <v>32</v>
      </c>
      <c r="F40" s="52"/>
      <c r="G40" s="52"/>
      <c r="H40" s="54" t="s">
        <v>34</v>
      </c>
      <c r="I40" s="69">
        <v>394500</v>
      </c>
      <c r="J40" s="69">
        <v>0</v>
      </c>
      <c r="K40" s="69">
        <v>0</v>
      </c>
      <c r="L40" s="69">
        <f>J40+K40</f>
        <v>0</v>
      </c>
      <c r="M40" s="69">
        <f t="shared" ref="M40:M46" si="5">K40+J40</f>
        <v>0</v>
      </c>
      <c r="N40" s="67">
        <f t="shared" si="1"/>
        <v>394500</v>
      </c>
    </row>
    <row r="41" spans="1:19" ht="22.5" x14ac:dyDescent="0.25">
      <c r="A41" s="52">
        <v>5</v>
      </c>
      <c r="B41" s="52">
        <v>2</v>
      </c>
      <c r="C41" s="52">
        <v>2</v>
      </c>
      <c r="D41" s="53" t="s">
        <v>35</v>
      </c>
      <c r="E41" s="52">
        <v>84</v>
      </c>
      <c r="F41" s="52"/>
      <c r="G41" s="52"/>
      <c r="H41" s="55" t="s">
        <v>36</v>
      </c>
      <c r="I41" s="69">
        <v>11400000</v>
      </c>
      <c r="J41" s="69"/>
      <c r="K41" s="69"/>
      <c r="L41" s="69">
        <f t="shared" ref="L41:L50" si="6">J41+K41</f>
        <v>0</v>
      </c>
      <c r="M41" s="69">
        <f t="shared" si="5"/>
        <v>0</v>
      </c>
      <c r="N41" s="67">
        <f t="shared" si="1"/>
        <v>11400000</v>
      </c>
    </row>
    <row r="42" spans="1:19" x14ac:dyDescent="0.25">
      <c r="A42" s="52">
        <v>5</v>
      </c>
      <c r="B42" s="52">
        <v>2</v>
      </c>
      <c r="C42" s="52">
        <v>2</v>
      </c>
      <c r="D42" s="53" t="s">
        <v>37</v>
      </c>
      <c r="E42" s="53" t="s">
        <v>32</v>
      </c>
      <c r="F42" s="52"/>
      <c r="G42" s="52"/>
      <c r="H42" s="54" t="s">
        <v>38</v>
      </c>
      <c r="I42" s="69">
        <v>1720000</v>
      </c>
      <c r="J42" s="69"/>
      <c r="K42" s="69"/>
      <c r="L42" s="69">
        <f t="shared" si="6"/>
        <v>0</v>
      </c>
      <c r="M42" s="69">
        <f t="shared" si="5"/>
        <v>0</v>
      </c>
      <c r="N42" s="67">
        <f t="shared" si="1"/>
        <v>1720000</v>
      </c>
    </row>
    <row r="43" spans="1:19" x14ac:dyDescent="0.25">
      <c r="A43" s="52">
        <v>5</v>
      </c>
      <c r="B43" s="52">
        <v>2</v>
      </c>
      <c r="C43" s="52">
        <v>2</v>
      </c>
      <c r="D43" s="53" t="s">
        <v>37</v>
      </c>
      <c r="E43" s="53" t="s">
        <v>39</v>
      </c>
      <c r="F43" s="52"/>
      <c r="G43" s="52"/>
      <c r="H43" s="54" t="s">
        <v>40</v>
      </c>
      <c r="I43" s="69">
        <v>1050000</v>
      </c>
      <c r="J43" s="69">
        <v>0</v>
      </c>
      <c r="K43" s="69">
        <v>0</v>
      </c>
      <c r="L43" s="69">
        <f t="shared" si="6"/>
        <v>0</v>
      </c>
      <c r="M43" s="69">
        <f t="shared" si="5"/>
        <v>0</v>
      </c>
      <c r="N43" s="67">
        <f t="shared" si="1"/>
        <v>1050000</v>
      </c>
    </row>
    <row r="44" spans="1:19" x14ac:dyDescent="0.25">
      <c r="A44" s="52">
        <v>5</v>
      </c>
      <c r="B44" s="52">
        <v>2</v>
      </c>
      <c r="C44" s="52">
        <v>2</v>
      </c>
      <c r="D44" s="53" t="s">
        <v>37</v>
      </c>
      <c r="E44" s="53" t="s">
        <v>35</v>
      </c>
      <c r="F44" s="52"/>
      <c r="G44" s="52"/>
      <c r="H44" s="54" t="s">
        <v>41</v>
      </c>
      <c r="I44" s="69">
        <v>375000</v>
      </c>
      <c r="J44" s="69"/>
      <c r="K44" s="69"/>
      <c r="L44" s="69">
        <f t="shared" si="6"/>
        <v>0</v>
      </c>
      <c r="M44" s="69">
        <f t="shared" si="5"/>
        <v>0</v>
      </c>
      <c r="N44" s="67">
        <f t="shared" si="1"/>
        <v>375000</v>
      </c>
    </row>
    <row r="45" spans="1:19" x14ac:dyDescent="0.25">
      <c r="A45" s="52">
        <v>5</v>
      </c>
      <c r="B45" s="52">
        <v>2</v>
      </c>
      <c r="C45" s="52">
        <v>2</v>
      </c>
      <c r="D45" s="52">
        <v>11</v>
      </c>
      <c r="E45" s="53" t="s">
        <v>39</v>
      </c>
      <c r="F45" s="52"/>
      <c r="G45" s="52"/>
      <c r="H45" s="54" t="s">
        <v>42</v>
      </c>
      <c r="I45" s="69">
        <v>2640000</v>
      </c>
      <c r="J45" s="69"/>
      <c r="K45" s="69"/>
      <c r="L45" s="69">
        <f t="shared" si="6"/>
        <v>0</v>
      </c>
      <c r="M45" s="69">
        <f t="shared" si="5"/>
        <v>0</v>
      </c>
      <c r="N45" s="67">
        <f t="shared" si="1"/>
        <v>2640000</v>
      </c>
    </row>
    <row r="46" spans="1:19" x14ac:dyDescent="0.25">
      <c r="A46" s="52">
        <v>5</v>
      </c>
      <c r="B46" s="52">
        <v>2</v>
      </c>
      <c r="C46" s="52">
        <v>2</v>
      </c>
      <c r="D46" s="52">
        <v>15</v>
      </c>
      <c r="E46" s="53" t="s">
        <v>39</v>
      </c>
      <c r="F46" s="52"/>
      <c r="G46" s="52"/>
      <c r="H46" s="54" t="s">
        <v>43</v>
      </c>
      <c r="I46" s="69">
        <v>28000000</v>
      </c>
      <c r="J46" s="69"/>
      <c r="K46" s="69">
        <v>0</v>
      </c>
      <c r="L46" s="69">
        <f t="shared" si="6"/>
        <v>0</v>
      </c>
      <c r="M46" s="69">
        <f t="shared" si="5"/>
        <v>0</v>
      </c>
      <c r="N46" s="67">
        <f t="shared" si="1"/>
        <v>28000000</v>
      </c>
    </row>
    <row r="47" spans="1:19" ht="22.5" x14ac:dyDescent="0.25">
      <c r="A47" s="49">
        <v>2</v>
      </c>
      <c r="B47" s="49">
        <v>12</v>
      </c>
      <c r="C47" s="49">
        <v>2</v>
      </c>
      <c r="D47" s="49">
        <v>12</v>
      </c>
      <c r="E47" s="50" t="s">
        <v>32</v>
      </c>
      <c r="F47" s="49">
        <v>17</v>
      </c>
      <c r="G47" s="50">
        <v>12</v>
      </c>
      <c r="H47" s="51" t="s">
        <v>57</v>
      </c>
      <c r="I47" s="70">
        <f>I48+I49+I50</f>
        <v>126693000</v>
      </c>
      <c r="J47" s="71"/>
      <c r="K47" s="71"/>
      <c r="L47" s="71">
        <f t="shared" si="6"/>
        <v>0</v>
      </c>
      <c r="M47" s="71"/>
      <c r="N47" s="72">
        <f t="shared" si="1"/>
        <v>126693000</v>
      </c>
    </row>
    <row r="48" spans="1:19" x14ac:dyDescent="0.25">
      <c r="A48" s="52">
        <v>5</v>
      </c>
      <c r="B48" s="52">
        <v>2</v>
      </c>
      <c r="C48" s="52">
        <v>2</v>
      </c>
      <c r="D48" s="53" t="s">
        <v>32</v>
      </c>
      <c r="E48" s="53" t="s">
        <v>32</v>
      </c>
      <c r="F48" s="52"/>
      <c r="G48" s="52"/>
      <c r="H48" s="54" t="s">
        <v>34</v>
      </c>
      <c r="I48" s="69">
        <v>456000</v>
      </c>
      <c r="J48" s="69"/>
      <c r="K48" s="69">
        <v>0</v>
      </c>
      <c r="L48" s="69">
        <f t="shared" si="6"/>
        <v>0</v>
      </c>
      <c r="M48" s="69">
        <f t="shared" ref="M48:M50" si="7">K48+J48</f>
        <v>0</v>
      </c>
      <c r="N48" s="67">
        <f t="shared" si="1"/>
        <v>456000</v>
      </c>
    </row>
    <row r="49" spans="1:14" ht="22.5" x14ac:dyDescent="0.25">
      <c r="A49" s="52">
        <v>5</v>
      </c>
      <c r="B49" s="52">
        <v>2</v>
      </c>
      <c r="C49" s="52">
        <v>2</v>
      </c>
      <c r="D49" s="53" t="s">
        <v>32</v>
      </c>
      <c r="E49" s="53" t="s">
        <v>47</v>
      </c>
      <c r="F49" s="52"/>
      <c r="G49" s="52"/>
      <c r="H49" s="55" t="s">
        <v>48</v>
      </c>
      <c r="I49" s="69">
        <v>237000</v>
      </c>
      <c r="J49" s="69"/>
      <c r="K49" s="69">
        <v>0</v>
      </c>
      <c r="L49" s="69">
        <f t="shared" si="6"/>
        <v>0</v>
      </c>
      <c r="M49" s="69">
        <f t="shared" si="7"/>
        <v>0</v>
      </c>
      <c r="N49" s="67">
        <f t="shared" si="1"/>
        <v>237000</v>
      </c>
    </row>
    <row r="50" spans="1:14" ht="15.75" thickBot="1" x14ac:dyDescent="0.3">
      <c r="A50" s="60">
        <v>5</v>
      </c>
      <c r="B50" s="60">
        <v>2</v>
      </c>
      <c r="C50" s="60">
        <v>2</v>
      </c>
      <c r="D50" s="60">
        <v>15</v>
      </c>
      <c r="E50" s="61" t="s">
        <v>39</v>
      </c>
      <c r="F50" s="60"/>
      <c r="G50" s="60"/>
      <c r="H50" s="62" t="s">
        <v>43</v>
      </c>
      <c r="I50" s="75">
        <v>126000000</v>
      </c>
      <c r="J50" s="75">
        <v>0</v>
      </c>
      <c r="K50" s="75">
        <v>0</v>
      </c>
      <c r="L50" s="75">
        <f t="shared" si="6"/>
        <v>0</v>
      </c>
      <c r="M50" s="69">
        <f t="shared" si="7"/>
        <v>0</v>
      </c>
      <c r="N50" s="76">
        <f t="shared" si="1"/>
        <v>126000000</v>
      </c>
    </row>
    <row r="51" spans="1:14" ht="30" customHeight="1" thickBot="1" x14ac:dyDescent="0.3">
      <c r="A51" s="109" t="s">
        <v>61</v>
      </c>
      <c r="B51" s="110"/>
      <c r="C51" s="110"/>
      <c r="D51" s="110"/>
      <c r="E51" s="110"/>
      <c r="F51" s="110"/>
      <c r="G51" s="110"/>
      <c r="H51" s="111"/>
      <c r="I51" s="77">
        <f>I47+I39+I31+I19</f>
        <v>508817500</v>
      </c>
      <c r="J51" s="78">
        <f>SUM(J20:J50)</f>
        <v>117009468</v>
      </c>
      <c r="K51" s="78">
        <f>SUM(K20:K50)</f>
        <v>46593500</v>
      </c>
      <c r="L51" s="78">
        <f>SUM(L20:L50)</f>
        <v>163602968</v>
      </c>
      <c r="M51" s="78">
        <f t="shared" ref="M51" si="8">SUM(M20:M50)</f>
        <v>163602968</v>
      </c>
      <c r="N51" s="79">
        <f>I51-M51</f>
        <v>345214532</v>
      </c>
    </row>
  </sheetData>
  <mergeCells count="13">
    <mergeCell ref="N14:N15"/>
    <mergeCell ref="A16:G16"/>
    <mergeCell ref="A51:H51"/>
    <mergeCell ref="A1:N1"/>
    <mergeCell ref="A2:N2"/>
    <mergeCell ref="A3:N3"/>
    <mergeCell ref="A4:N4"/>
    <mergeCell ref="A5:N5"/>
    <mergeCell ref="A14:G15"/>
    <mergeCell ref="H14:H15"/>
    <mergeCell ref="I14:I15"/>
    <mergeCell ref="J14:L14"/>
    <mergeCell ref="M14:M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H18" workbookViewId="0">
      <selection activeCell="K25" sqref="K25"/>
    </sheetView>
  </sheetViews>
  <sheetFormatPr defaultRowHeight="15" x14ac:dyDescent="0.25"/>
  <cols>
    <col min="1" max="1" width="4.42578125" customWidth="1"/>
    <col min="2" max="2" width="3.85546875" customWidth="1"/>
    <col min="3" max="3" width="3.7109375" customWidth="1"/>
    <col min="4" max="4" width="4" customWidth="1"/>
    <col min="5" max="5" width="3.7109375" customWidth="1"/>
    <col min="6" max="6" width="4" customWidth="1"/>
    <col min="7" max="7" width="4.42578125" customWidth="1"/>
    <col min="8" max="8" width="41.140625" customWidth="1"/>
    <col min="9" max="9" width="14.42578125" customWidth="1"/>
    <col min="10" max="10" width="14" customWidth="1"/>
    <col min="11" max="11" width="14.42578125" customWidth="1"/>
    <col min="12" max="12" width="13.42578125" customWidth="1"/>
    <col min="13" max="13" width="13" customWidth="1"/>
    <col min="14" max="14" width="12.7109375" customWidth="1"/>
    <col min="16" max="16" width="14.28515625" bestFit="1" customWidth="1"/>
    <col min="17" max="17" width="12.5703125" bestFit="1" customWidth="1"/>
  </cols>
  <sheetData>
    <row r="1" spans="1:14" ht="18.75" x14ac:dyDescent="0.3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1:14" ht="18.75" x14ac:dyDescent="0.3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</row>
    <row r="3" spans="1:14" ht="18.75" x14ac:dyDescent="0.3">
      <c r="A3" s="116" t="s">
        <v>2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</row>
    <row r="4" spans="1:14" ht="18.75" x14ac:dyDescent="0.3">
      <c r="A4" s="116" t="s">
        <v>66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</row>
    <row r="5" spans="1:14" ht="18.75" x14ac:dyDescent="0.3">
      <c r="A5" s="116" t="s">
        <v>69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</row>
    <row r="7" spans="1:14" x14ac:dyDescent="0.25">
      <c r="A7" s="42" t="s">
        <v>4</v>
      </c>
      <c r="B7" s="42"/>
      <c r="C7" s="42"/>
      <c r="D7" s="42"/>
      <c r="E7" s="42"/>
      <c r="F7" s="42"/>
      <c r="G7" s="42"/>
      <c r="H7" s="42" t="s">
        <v>72</v>
      </c>
      <c r="I7" s="42"/>
      <c r="J7" s="42"/>
      <c r="K7" s="42"/>
      <c r="L7" s="42"/>
      <c r="M7" s="42"/>
      <c r="N7" s="42"/>
    </row>
    <row r="8" spans="1:14" x14ac:dyDescent="0.25">
      <c r="A8" s="42" t="s">
        <v>5</v>
      </c>
      <c r="B8" s="42"/>
      <c r="C8" s="42"/>
      <c r="D8" s="42"/>
      <c r="E8" s="42"/>
      <c r="F8" s="42"/>
      <c r="G8" s="42"/>
      <c r="H8" s="42" t="s">
        <v>58</v>
      </c>
      <c r="I8" s="42"/>
      <c r="J8" s="42"/>
      <c r="K8" s="42"/>
      <c r="L8" s="42"/>
      <c r="M8" s="42"/>
      <c r="N8" s="42"/>
    </row>
    <row r="9" spans="1:14" x14ac:dyDescent="0.25">
      <c r="A9" s="42" t="s">
        <v>3</v>
      </c>
      <c r="B9" s="42"/>
      <c r="C9" s="42"/>
      <c r="D9" s="42"/>
      <c r="E9" s="42"/>
      <c r="F9" s="42"/>
      <c r="G9" s="42"/>
      <c r="H9" s="42" t="s">
        <v>59</v>
      </c>
      <c r="I9" s="42"/>
      <c r="J9" s="42"/>
      <c r="K9" s="42"/>
      <c r="L9" s="42"/>
      <c r="M9" s="42"/>
      <c r="N9" s="42"/>
    </row>
    <row r="10" spans="1:14" x14ac:dyDescent="0.25">
      <c r="A10" s="42" t="s">
        <v>6</v>
      </c>
      <c r="B10" s="42"/>
      <c r="C10" s="42"/>
      <c r="D10" s="42"/>
      <c r="E10" s="42"/>
      <c r="F10" s="42"/>
      <c r="G10" s="42"/>
      <c r="H10" s="42" t="s">
        <v>60</v>
      </c>
      <c r="I10" s="42"/>
      <c r="J10" s="42"/>
      <c r="K10" s="42"/>
      <c r="L10" s="42"/>
      <c r="M10" s="42"/>
      <c r="N10" s="42"/>
    </row>
    <row r="11" spans="1:14" x14ac:dyDescent="0.25">
      <c r="A11" s="42" t="s">
        <v>7</v>
      </c>
      <c r="B11" s="42"/>
      <c r="C11" s="42"/>
      <c r="D11" s="42"/>
      <c r="E11" s="42"/>
      <c r="F11" s="42"/>
      <c r="G11" s="42"/>
      <c r="H11" s="42" t="s">
        <v>73</v>
      </c>
      <c r="I11" s="42"/>
      <c r="J11" s="42"/>
      <c r="K11" s="42"/>
      <c r="L11" s="42"/>
      <c r="M11" s="42"/>
      <c r="N11" s="42"/>
    </row>
    <row r="12" spans="1:14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</row>
    <row r="13" spans="1:14" ht="15.75" thickBot="1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14" x14ac:dyDescent="0.25">
      <c r="A14" s="114" t="s">
        <v>62</v>
      </c>
      <c r="B14" s="114"/>
      <c r="C14" s="114"/>
      <c r="D14" s="114"/>
      <c r="E14" s="114"/>
      <c r="F14" s="114"/>
      <c r="G14" s="114"/>
      <c r="H14" s="114" t="s">
        <v>63</v>
      </c>
      <c r="I14" s="112" t="s">
        <v>64</v>
      </c>
      <c r="J14" s="114" t="s">
        <v>11</v>
      </c>
      <c r="K14" s="114"/>
      <c r="L14" s="114"/>
      <c r="M14" s="112" t="s">
        <v>18</v>
      </c>
      <c r="N14" s="112" t="s">
        <v>19</v>
      </c>
    </row>
    <row r="15" spans="1:14" x14ac:dyDescent="0.25">
      <c r="A15" s="115"/>
      <c r="B15" s="115"/>
      <c r="C15" s="115"/>
      <c r="D15" s="115"/>
      <c r="E15" s="115"/>
      <c r="F15" s="115"/>
      <c r="G15" s="115"/>
      <c r="H15" s="115"/>
      <c r="I15" s="113"/>
      <c r="J15" s="80" t="s">
        <v>12</v>
      </c>
      <c r="K15" s="80" t="s">
        <v>13</v>
      </c>
      <c r="L15" s="80" t="s">
        <v>10</v>
      </c>
      <c r="M15" s="113"/>
      <c r="N15" s="113"/>
    </row>
    <row r="16" spans="1:14" ht="15.75" thickBot="1" x14ac:dyDescent="0.3">
      <c r="A16" s="106">
        <v>1</v>
      </c>
      <c r="B16" s="107"/>
      <c r="C16" s="107"/>
      <c r="D16" s="107"/>
      <c r="E16" s="107"/>
      <c r="F16" s="107"/>
      <c r="G16" s="108"/>
      <c r="H16" s="44">
        <v>2</v>
      </c>
      <c r="I16" s="44">
        <v>3</v>
      </c>
      <c r="J16" s="44">
        <v>4</v>
      </c>
      <c r="K16" s="44">
        <v>5</v>
      </c>
      <c r="L16" s="44">
        <v>6</v>
      </c>
      <c r="M16" s="44">
        <v>7</v>
      </c>
      <c r="N16" s="44">
        <v>8</v>
      </c>
    </row>
    <row r="17" spans="1:18" x14ac:dyDescent="0.25">
      <c r="A17" s="45">
        <v>5</v>
      </c>
      <c r="B17" s="45"/>
      <c r="C17" s="45"/>
      <c r="D17" s="45"/>
      <c r="E17" s="45"/>
      <c r="F17" s="45"/>
      <c r="G17" s="45"/>
      <c r="H17" s="46" t="s">
        <v>31</v>
      </c>
      <c r="I17" s="65">
        <f>I18</f>
        <v>452517500</v>
      </c>
      <c r="J17" s="66"/>
      <c r="K17" s="66"/>
      <c r="L17" s="66"/>
      <c r="M17" s="66"/>
      <c r="N17" s="67">
        <f>I17-L17</f>
        <v>452517500</v>
      </c>
    </row>
    <row r="18" spans="1:18" x14ac:dyDescent="0.25">
      <c r="A18" s="47">
        <v>5</v>
      </c>
      <c r="B18" s="47">
        <v>2</v>
      </c>
      <c r="C18" s="47"/>
      <c r="D18" s="47"/>
      <c r="E18" s="47"/>
      <c r="F18" s="47"/>
      <c r="G18" s="47"/>
      <c r="H18" s="48" t="s">
        <v>30</v>
      </c>
      <c r="I18" s="68">
        <f>I19+I31+I39+I47</f>
        <v>452517500</v>
      </c>
      <c r="J18" s="69"/>
      <c r="K18" s="69"/>
      <c r="L18" s="69"/>
      <c r="M18" s="69"/>
      <c r="N18" s="67">
        <f t="shared" ref="N18:N19" si="0">I18-L18</f>
        <v>452517500</v>
      </c>
    </row>
    <row r="19" spans="1:18" x14ac:dyDescent="0.25">
      <c r="A19" s="49">
        <v>2</v>
      </c>
      <c r="B19" s="49">
        <v>12</v>
      </c>
      <c r="C19" s="49">
        <v>2</v>
      </c>
      <c r="D19" s="49">
        <v>12</v>
      </c>
      <c r="E19" s="50" t="s">
        <v>32</v>
      </c>
      <c r="F19" s="49">
        <v>17</v>
      </c>
      <c r="G19" s="50" t="s">
        <v>44</v>
      </c>
      <c r="H19" s="121" t="s">
        <v>51</v>
      </c>
      <c r="I19" s="122">
        <v>171763000</v>
      </c>
      <c r="J19" s="123"/>
      <c r="K19" s="123"/>
      <c r="L19" s="123"/>
      <c r="M19" s="123"/>
      <c r="N19" s="124">
        <f t="shared" si="0"/>
        <v>171763000</v>
      </c>
      <c r="P19" s="81">
        <v>22406900</v>
      </c>
      <c r="Q19" s="87">
        <f>N27-P19</f>
        <v>10464132</v>
      </c>
      <c r="R19" t="s">
        <v>76</v>
      </c>
    </row>
    <row r="20" spans="1:18" x14ac:dyDescent="0.25">
      <c r="A20" s="52">
        <v>5</v>
      </c>
      <c r="B20" s="52">
        <v>2</v>
      </c>
      <c r="C20" s="52">
        <v>1</v>
      </c>
      <c r="D20" s="53" t="s">
        <v>39</v>
      </c>
      <c r="E20" s="53" t="s">
        <v>39</v>
      </c>
      <c r="F20" s="52"/>
      <c r="G20" s="52"/>
      <c r="H20" s="125" t="s">
        <v>46</v>
      </c>
      <c r="I20" s="123">
        <v>14400000</v>
      </c>
      <c r="J20" s="123">
        <v>0</v>
      </c>
      <c r="K20" s="123">
        <v>2400000</v>
      </c>
      <c r="L20" s="123">
        <f>J20+K20</f>
        <v>2400000</v>
      </c>
      <c r="M20" s="123">
        <f>K20+J20</f>
        <v>2400000</v>
      </c>
      <c r="N20" s="124">
        <f>I20-L20</f>
        <v>12000000</v>
      </c>
    </row>
    <row r="21" spans="1:18" x14ac:dyDescent="0.25">
      <c r="A21" s="52">
        <v>5</v>
      </c>
      <c r="B21" s="52">
        <v>2</v>
      </c>
      <c r="C21" s="52">
        <v>1</v>
      </c>
      <c r="D21" s="53" t="s">
        <v>37</v>
      </c>
      <c r="E21" s="53" t="s">
        <v>32</v>
      </c>
      <c r="F21" s="52"/>
      <c r="G21" s="52"/>
      <c r="H21" s="125" t="s">
        <v>52</v>
      </c>
      <c r="I21" s="123">
        <v>36000000</v>
      </c>
      <c r="J21" s="123">
        <v>15000000</v>
      </c>
      <c r="K21" s="123">
        <v>6000000</v>
      </c>
      <c r="L21" s="123">
        <f>K21+J21</f>
        <v>21000000</v>
      </c>
      <c r="M21" s="123">
        <f>K21+J21</f>
        <v>21000000</v>
      </c>
      <c r="N21" s="124">
        <f t="shared" ref="N21:N50" si="1">I21-L21</f>
        <v>15000000</v>
      </c>
    </row>
    <row r="22" spans="1:18" x14ac:dyDescent="0.25">
      <c r="A22" s="52">
        <v>5</v>
      </c>
      <c r="B22" s="52">
        <v>2</v>
      </c>
      <c r="C22" s="52">
        <v>2</v>
      </c>
      <c r="D22" s="53" t="s">
        <v>32</v>
      </c>
      <c r="E22" s="53" t="s">
        <v>32</v>
      </c>
      <c r="F22" s="52"/>
      <c r="G22" s="52"/>
      <c r="H22" s="125" t="s">
        <v>34</v>
      </c>
      <c r="I22" s="123">
        <v>5398000</v>
      </c>
      <c r="J22" s="123">
        <v>3198500</v>
      </c>
      <c r="K22" s="123">
        <v>0</v>
      </c>
      <c r="L22" s="123">
        <f t="shared" ref="L22:L37" si="2">J22+K22</f>
        <v>3198500</v>
      </c>
      <c r="M22" s="123">
        <f t="shared" ref="M22:M30" si="3">K22+J22</f>
        <v>3198500</v>
      </c>
      <c r="N22" s="124">
        <f t="shared" si="1"/>
        <v>2199500</v>
      </c>
    </row>
    <row r="23" spans="1:18" x14ac:dyDescent="0.25">
      <c r="A23" s="52">
        <v>5</v>
      </c>
      <c r="B23" s="52">
        <v>2</v>
      </c>
      <c r="C23" s="52">
        <v>2</v>
      </c>
      <c r="D23" s="53" t="s">
        <v>32</v>
      </c>
      <c r="E23" s="53">
        <v>13</v>
      </c>
      <c r="F23" s="52"/>
      <c r="G23" s="52"/>
      <c r="H23" s="126" t="s">
        <v>53</v>
      </c>
      <c r="I23" s="123">
        <v>400000</v>
      </c>
      <c r="J23" s="123">
        <v>400000</v>
      </c>
      <c r="K23" s="123">
        <v>0</v>
      </c>
      <c r="L23" s="123">
        <f t="shared" si="2"/>
        <v>400000</v>
      </c>
      <c r="M23" s="123">
        <f t="shared" si="3"/>
        <v>400000</v>
      </c>
      <c r="N23" s="124">
        <f t="shared" si="1"/>
        <v>0</v>
      </c>
    </row>
    <row r="24" spans="1:18" x14ac:dyDescent="0.25">
      <c r="A24" s="52">
        <v>5</v>
      </c>
      <c r="B24" s="52">
        <v>2</v>
      </c>
      <c r="C24" s="52">
        <v>2</v>
      </c>
      <c r="D24" s="53" t="s">
        <v>35</v>
      </c>
      <c r="E24" s="53">
        <v>43</v>
      </c>
      <c r="F24" s="52"/>
      <c r="G24" s="52"/>
      <c r="H24" s="125" t="s">
        <v>54</v>
      </c>
      <c r="I24" s="123">
        <v>3600000</v>
      </c>
      <c r="J24" s="123">
        <v>0</v>
      </c>
      <c r="K24" s="123">
        <v>0</v>
      </c>
      <c r="L24" s="123">
        <f t="shared" si="2"/>
        <v>0</v>
      </c>
      <c r="M24" s="123">
        <f t="shared" si="3"/>
        <v>0</v>
      </c>
      <c r="N24" s="124">
        <f t="shared" si="1"/>
        <v>3600000</v>
      </c>
      <c r="P24" s="83">
        <f>M27+N27</f>
        <v>66000000</v>
      </c>
      <c r="Q24" s="83">
        <f>P24+P27</f>
        <v>93000000</v>
      </c>
    </row>
    <row r="25" spans="1:18" x14ac:dyDescent="0.25">
      <c r="A25" s="52">
        <v>5</v>
      </c>
      <c r="B25" s="52">
        <v>2</v>
      </c>
      <c r="C25" s="52">
        <v>2</v>
      </c>
      <c r="D25" s="53" t="s">
        <v>37</v>
      </c>
      <c r="E25" s="53" t="s">
        <v>32</v>
      </c>
      <c r="F25" s="52"/>
      <c r="G25" s="52"/>
      <c r="H25" s="125" t="s">
        <v>38</v>
      </c>
      <c r="I25" s="123">
        <v>1200000</v>
      </c>
      <c r="J25" s="123">
        <v>0</v>
      </c>
      <c r="K25" s="123">
        <v>0</v>
      </c>
      <c r="L25" s="123">
        <f t="shared" si="2"/>
        <v>0</v>
      </c>
      <c r="M25" s="123">
        <f t="shared" si="3"/>
        <v>0</v>
      </c>
      <c r="N25" s="124">
        <f t="shared" si="1"/>
        <v>1200000</v>
      </c>
    </row>
    <row r="26" spans="1:18" x14ac:dyDescent="0.25">
      <c r="A26" s="52">
        <v>5</v>
      </c>
      <c r="B26" s="52">
        <v>2</v>
      </c>
      <c r="C26" s="52">
        <v>2</v>
      </c>
      <c r="D26" s="52">
        <v>13</v>
      </c>
      <c r="E26" s="53" t="s">
        <v>32</v>
      </c>
      <c r="F26" s="52"/>
      <c r="G26" s="52"/>
      <c r="H26" s="125" t="s">
        <v>55</v>
      </c>
      <c r="I26" s="123">
        <v>3850000</v>
      </c>
      <c r="J26" s="123">
        <v>3850000</v>
      </c>
      <c r="K26" s="123">
        <v>0</v>
      </c>
      <c r="L26" s="123">
        <f t="shared" si="2"/>
        <v>3850000</v>
      </c>
      <c r="M26" s="123">
        <f t="shared" si="3"/>
        <v>3850000</v>
      </c>
      <c r="N26" s="124">
        <f t="shared" si="1"/>
        <v>0</v>
      </c>
    </row>
    <row r="27" spans="1:18" x14ac:dyDescent="0.25">
      <c r="A27" s="52">
        <v>5</v>
      </c>
      <c r="B27" s="52">
        <v>2</v>
      </c>
      <c r="C27" s="52">
        <v>2</v>
      </c>
      <c r="D27" s="52">
        <v>15</v>
      </c>
      <c r="E27" s="53" t="s">
        <v>39</v>
      </c>
      <c r="F27" s="52"/>
      <c r="G27" s="52"/>
      <c r="H27" s="131" t="s">
        <v>43</v>
      </c>
      <c r="I27" s="129">
        <v>66000000</v>
      </c>
      <c r="J27" s="129">
        <v>20346968</v>
      </c>
      <c r="K27" s="129">
        <v>12782000</v>
      </c>
      <c r="L27" s="129">
        <f t="shared" si="2"/>
        <v>33128968</v>
      </c>
      <c r="M27" s="129">
        <f t="shared" si="3"/>
        <v>33128968</v>
      </c>
      <c r="N27" s="127">
        <f t="shared" si="1"/>
        <v>32871032</v>
      </c>
      <c r="P27" s="81">
        <v>27000000</v>
      </c>
      <c r="Q27" s="83">
        <f>I27-P27</f>
        <v>39000000</v>
      </c>
    </row>
    <row r="28" spans="1:18" ht="22.5" x14ac:dyDescent="0.25">
      <c r="A28" s="52">
        <v>5</v>
      </c>
      <c r="B28" s="52">
        <v>2</v>
      </c>
      <c r="C28" s="52">
        <v>3</v>
      </c>
      <c r="D28" s="52">
        <v>29</v>
      </c>
      <c r="E28" s="53" t="s">
        <v>39</v>
      </c>
      <c r="F28" s="52"/>
      <c r="G28" s="52"/>
      <c r="H28" s="126" t="s">
        <v>56</v>
      </c>
      <c r="I28" s="123">
        <v>36505000</v>
      </c>
      <c r="J28" s="123">
        <v>36505000</v>
      </c>
      <c r="K28" s="123">
        <v>0</v>
      </c>
      <c r="L28" s="123">
        <f t="shared" si="2"/>
        <v>36505000</v>
      </c>
      <c r="M28" s="123">
        <f t="shared" si="3"/>
        <v>36505000</v>
      </c>
      <c r="N28" s="124">
        <f t="shared" si="1"/>
        <v>0</v>
      </c>
      <c r="P28" s="82">
        <f>P27+Q27</f>
        <v>66000000</v>
      </c>
    </row>
    <row r="29" spans="1:18" ht="22.5" x14ac:dyDescent="0.25">
      <c r="A29" s="52">
        <v>5</v>
      </c>
      <c r="B29" s="52">
        <v>2</v>
      </c>
      <c r="C29" s="52">
        <v>3</v>
      </c>
      <c r="D29" s="52">
        <v>31</v>
      </c>
      <c r="E29" s="53" t="s">
        <v>47</v>
      </c>
      <c r="F29" s="52"/>
      <c r="G29" s="52"/>
      <c r="H29" s="126" t="s">
        <v>71</v>
      </c>
      <c r="I29" s="123">
        <v>3960000</v>
      </c>
      <c r="J29" s="123">
        <v>3960000</v>
      </c>
      <c r="K29" s="123">
        <v>0</v>
      </c>
      <c r="L29" s="123">
        <f t="shared" si="2"/>
        <v>3960000</v>
      </c>
      <c r="M29" s="123">
        <f t="shared" si="3"/>
        <v>3960000</v>
      </c>
      <c r="N29" s="124">
        <f t="shared" si="1"/>
        <v>0</v>
      </c>
    </row>
    <row r="30" spans="1:18" x14ac:dyDescent="0.25">
      <c r="A30" s="56">
        <v>5</v>
      </c>
      <c r="B30" s="56">
        <v>2</v>
      </c>
      <c r="C30" s="56">
        <v>2</v>
      </c>
      <c r="D30" s="56"/>
      <c r="E30" s="57"/>
      <c r="F30" s="56"/>
      <c r="G30" s="56"/>
      <c r="H30" s="128" t="s">
        <v>67</v>
      </c>
      <c r="I30" s="129">
        <v>450000</v>
      </c>
      <c r="J30" s="129">
        <v>450000</v>
      </c>
      <c r="K30" s="129">
        <v>0</v>
      </c>
      <c r="L30" s="129">
        <f t="shared" si="2"/>
        <v>450000</v>
      </c>
      <c r="M30" s="129">
        <f t="shared" si="3"/>
        <v>450000</v>
      </c>
      <c r="N30" s="127">
        <f t="shared" si="1"/>
        <v>0</v>
      </c>
    </row>
    <row r="31" spans="1:18" x14ac:dyDescent="0.25">
      <c r="A31" s="49">
        <v>2</v>
      </c>
      <c r="B31" s="49">
        <v>12</v>
      </c>
      <c r="C31" s="49">
        <v>2</v>
      </c>
      <c r="D31" s="49">
        <v>12</v>
      </c>
      <c r="E31" s="50" t="s">
        <v>32</v>
      </c>
      <c r="F31" s="49">
        <v>17</v>
      </c>
      <c r="G31" s="50" t="s">
        <v>44</v>
      </c>
      <c r="H31" s="117" t="s">
        <v>45</v>
      </c>
      <c r="I31" s="118">
        <v>108482000</v>
      </c>
      <c r="J31" s="85"/>
      <c r="K31" s="85"/>
      <c r="L31" s="85"/>
      <c r="M31" s="85"/>
      <c r="N31" s="119">
        <f t="shared" si="1"/>
        <v>108482000</v>
      </c>
    </row>
    <row r="32" spans="1:18" x14ac:dyDescent="0.25">
      <c r="A32" s="52">
        <v>5</v>
      </c>
      <c r="B32" s="52">
        <v>2</v>
      </c>
      <c r="C32" s="52">
        <v>1</v>
      </c>
      <c r="D32" s="53" t="s">
        <v>39</v>
      </c>
      <c r="E32" s="53" t="s">
        <v>39</v>
      </c>
      <c r="F32" s="52"/>
      <c r="G32" s="52"/>
      <c r="H32" s="84" t="s">
        <v>46</v>
      </c>
      <c r="I32" s="85">
        <v>14400000</v>
      </c>
      <c r="J32" s="85">
        <v>12000000</v>
      </c>
      <c r="K32" s="85">
        <v>2400000</v>
      </c>
      <c r="L32" s="85">
        <f t="shared" si="2"/>
        <v>14400000</v>
      </c>
      <c r="M32" s="85">
        <f t="shared" ref="M32:M38" si="4">K32+J32</f>
        <v>14400000</v>
      </c>
      <c r="N32" s="119">
        <f t="shared" si="1"/>
        <v>0</v>
      </c>
      <c r="P32">
        <v>136432000</v>
      </c>
      <c r="R32">
        <v>27950000</v>
      </c>
    </row>
    <row r="33" spans="1:17" x14ac:dyDescent="0.25">
      <c r="A33" s="52">
        <v>5</v>
      </c>
      <c r="B33" s="52">
        <v>2</v>
      </c>
      <c r="C33" s="52">
        <v>2</v>
      </c>
      <c r="D33" s="53" t="s">
        <v>32</v>
      </c>
      <c r="E33" s="53" t="s">
        <v>32</v>
      </c>
      <c r="F33" s="52"/>
      <c r="G33" s="52"/>
      <c r="H33" s="84" t="s">
        <v>34</v>
      </c>
      <c r="I33" s="85">
        <v>1878000</v>
      </c>
      <c r="J33" s="85">
        <v>73000</v>
      </c>
      <c r="K33" s="85">
        <v>851500</v>
      </c>
      <c r="L33" s="85">
        <f t="shared" si="2"/>
        <v>924500</v>
      </c>
      <c r="M33" s="85">
        <f t="shared" si="4"/>
        <v>924500</v>
      </c>
      <c r="N33" s="119">
        <f t="shared" si="1"/>
        <v>953500</v>
      </c>
    </row>
    <row r="34" spans="1:17" x14ac:dyDescent="0.25">
      <c r="A34" s="52">
        <v>5</v>
      </c>
      <c r="B34" s="52">
        <v>2</v>
      </c>
      <c r="C34" s="52">
        <v>2</v>
      </c>
      <c r="D34" s="53" t="s">
        <v>32</v>
      </c>
      <c r="E34" s="53" t="s">
        <v>47</v>
      </c>
      <c r="F34" s="52"/>
      <c r="G34" s="52"/>
      <c r="H34" s="120" t="s">
        <v>48</v>
      </c>
      <c r="I34" s="85">
        <v>284000</v>
      </c>
      <c r="J34" s="85">
        <v>86000</v>
      </c>
      <c r="K34" s="85">
        <v>0</v>
      </c>
      <c r="L34" s="85">
        <f t="shared" si="2"/>
        <v>86000</v>
      </c>
      <c r="M34" s="85">
        <f t="shared" si="4"/>
        <v>86000</v>
      </c>
      <c r="N34" s="119">
        <f t="shared" si="1"/>
        <v>198000</v>
      </c>
      <c r="Q34">
        <f>P32-R32</f>
        <v>108482000</v>
      </c>
    </row>
    <row r="35" spans="1:17" x14ac:dyDescent="0.25">
      <c r="A35" s="52">
        <v>5</v>
      </c>
      <c r="B35" s="52">
        <v>2</v>
      </c>
      <c r="C35" s="52">
        <v>2</v>
      </c>
      <c r="D35" s="53" t="s">
        <v>37</v>
      </c>
      <c r="E35" s="53" t="s">
        <v>39</v>
      </c>
      <c r="F35" s="52"/>
      <c r="G35" s="52"/>
      <c r="H35" s="84" t="s">
        <v>40</v>
      </c>
      <c r="I35" s="85">
        <v>300000</v>
      </c>
      <c r="J35" s="85">
        <v>150000</v>
      </c>
      <c r="K35" s="85">
        <v>0</v>
      </c>
      <c r="L35" s="85">
        <f t="shared" si="2"/>
        <v>150000</v>
      </c>
      <c r="M35" s="85">
        <f t="shared" si="4"/>
        <v>150000</v>
      </c>
      <c r="N35" s="119">
        <f t="shared" si="1"/>
        <v>150000</v>
      </c>
    </row>
    <row r="36" spans="1:17" x14ac:dyDescent="0.25">
      <c r="A36" s="52">
        <v>5</v>
      </c>
      <c r="B36" s="52">
        <v>2</v>
      </c>
      <c r="C36" s="52">
        <v>2</v>
      </c>
      <c r="D36" s="53" t="s">
        <v>37</v>
      </c>
      <c r="E36" s="53" t="s">
        <v>47</v>
      </c>
      <c r="F36" s="52"/>
      <c r="G36" s="52"/>
      <c r="H36" s="84" t="s">
        <v>49</v>
      </c>
      <c r="I36" s="85">
        <v>120000</v>
      </c>
      <c r="J36" s="85"/>
      <c r="K36" s="85"/>
      <c r="L36" s="85">
        <f t="shared" si="2"/>
        <v>0</v>
      </c>
      <c r="M36" s="85">
        <f t="shared" si="4"/>
        <v>0</v>
      </c>
      <c r="N36" s="119">
        <f t="shared" si="1"/>
        <v>120000</v>
      </c>
    </row>
    <row r="37" spans="1:17" x14ac:dyDescent="0.25">
      <c r="A37" s="52">
        <v>5</v>
      </c>
      <c r="B37" s="52">
        <v>2</v>
      </c>
      <c r="C37" s="52">
        <v>2</v>
      </c>
      <c r="D37" s="52">
        <v>15</v>
      </c>
      <c r="E37" s="53" t="s">
        <v>32</v>
      </c>
      <c r="F37" s="52"/>
      <c r="G37" s="52"/>
      <c r="H37" s="132" t="s">
        <v>50</v>
      </c>
      <c r="I37" s="130">
        <v>75000000</v>
      </c>
      <c r="J37" s="130">
        <v>20990000</v>
      </c>
      <c r="K37" s="130">
        <v>22160000</v>
      </c>
      <c r="L37" s="130">
        <f t="shared" si="2"/>
        <v>43150000</v>
      </c>
      <c r="M37" s="130">
        <f t="shared" si="4"/>
        <v>43150000</v>
      </c>
      <c r="N37" s="86">
        <f t="shared" si="1"/>
        <v>31850000</v>
      </c>
    </row>
    <row r="38" spans="1:17" x14ac:dyDescent="0.25">
      <c r="A38" s="52">
        <v>5</v>
      </c>
      <c r="B38" s="52">
        <v>2</v>
      </c>
      <c r="C38" s="52">
        <v>2</v>
      </c>
      <c r="D38" s="52">
        <v>15</v>
      </c>
      <c r="E38" s="53" t="s">
        <v>39</v>
      </c>
      <c r="F38" s="52"/>
      <c r="G38" s="52"/>
      <c r="H38" s="132" t="s">
        <v>43</v>
      </c>
      <c r="I38" s="130">
        <v>16500000</v>
      </c>
      <c r="J38" s="130"/>
      <c r="K38" s="130"/>
      <c r="L38" s="130"/>
      <c r="M38" s="130">
        <f t="shared" si="4"/>
        <v>0</v>
      </c>
      <c r="N38" s="86">
        <f t="shared" si="1"/>
        <v>16500000</v>
      </c>
      <c r="P38" s="83"/>
      <c r="Q38" s="83"/>
    </row>
    <row r="39" spans="1:17" ht="22.5" x14ac:dyDescent="0.25">
      <c r="A39" s="58">
        <v>2</v>
      </c>
      <c r="B39" s="58">
        <v>12</v>
      </c>
      <c r="C39" s="58">
        <v>2</v>
      </c>
      <c r="D39" s="58">
        <v>12</v>
      </c>
      <c r="E39" s="59" t="s">
        <v>32</v>
      </c>
      <c r="F39" s="58">
        <v>17</v>
      </c>
      <c r="G39" s="59" t="s">
        <v>33</v>
      </c>
      <c r="H39" s="51" t="s">
        <v>68</v>
      </c>
      <c r="I39" s="70">
        <f>I40+I41+I42+I43+I44+I45+I46</f>
        <v>45579500</v>
      </c>
      <c r="J39" s="71"/>
      <c r="K39" s="71"/>
      <c r="L39" s="71"/>
      <c r="M39" s="71"/>
      <c r="N39" s="72">
        <f t="shared" si="1"/>
        <v>45579500</v>
      </c>
    </row>
    <row r="40" spans="1:17" x14ac:dyDescent="0.25">
      <c r="A40" s="52">
        <v>5</v>
      </c>
      <c r="B40" s="52">
        <v>2</v>
      </c>
      <c r="C40" s="52">
        <v>2</v>
      </c>
      <c r="D40" s="53" t="s">
        <v>32</v>
      </c>
      <c r="E40" s="53" t="s">
        <v>32</v>
      </c>
      <c r="F40" s="52"/>
      <c r="G40" s="52"/>
      <c r="H40" s="54" t="s">
        <v>34</v>
      </c>
      <c r="I40" s="69">
        <v>394500</v>
      </c>
      <c r="J40" s="69">
        <v>0</v>
      </c>
      <c r="K40" s="69">
        <v>0</v>
      </c>
      <c r="L40" s="69">
        <f>J40+K40</f>
        <v>0</v>
      </c>
      <c r="M40" s="69">
        <f t="shared" ref="M40:M46" si="5">K40+J40</f>
        <v>0</v>
      </c>
      <c r="N40" s="67">
        <f t="shared" si="1"/>
        <v>394500</v>
      </c>
    </row>
    <row r="41" spans="1:17" x14ac:dyDescent="0.25">
      <c r="A41" s="52">
        <v>5</v>
      </c>
      <c r="B41" s="52">
        <v>2</v>
      </c>
      <c r="C41" s="52">
        <v>2</v>
      </c>
      <c r="D41" s="53" t="s">
        <v>35</v>
      </c>
      <c r="E41" s="52">
        <v>84</v>
      </c>
      <c r="F41" s="52"/>
      <c r="G41" s="52"/>
      <c r="H41" s="55" t="s">
        <v>36</v>
      </c>
      <c r="I41" s="69">
        <v>11400000</v>
      </c>
      <c r="J41" s="69"/>
      <c r="K41" s="69"/>
      <c r="L41" s="69">
        <f t="shared" ref="L41:L50" si="6">J41+K41</f>
        <v>0</v>
      </c>
      <c r="M41" s="69">
        <f t="shared" si="5"/>
        <v>0</v>
      </c>
      <c r="N41" s="67">
        <f t="shared" si="1"/>
        <v>11400000</v>
      </c>
    </row>
    <row r="42" spans="1:17" x14ac:dyDescent="0.25">
      <c r="A42" s="52">
        <v>5</v>
      </c>
      <c r="B42" s="52">
        <v>2</v>
      </c>
      <c r="C42" s="52">
        <v>2</v>
      </c>
      <c r="D42" s="53" t="s">
        <v>37</v>
      </c>
      <c r="E42" s="53" t="s">
        <v>32</v>
      </c>
      <c r="F42" s="52"/>
      <c r="G42" s="52"/>
      <c r="H42" s="54" t="s">
        <v>38</v>
      </c>
      <c r="I42" s="69">
        <v>1720000</v>
      </c>
      <c r="J42" s="69"/>
      <c r="K42" s="69"/>
      <c r="L42" s="69">
        <f t="shared" si="6"/>
        <v>0</v>
      </c>
      <c r="M42" s="69">
        <f t="shared" si="5"/>
        <v>0</v>
      </c>
      <c r="N42" s="67">
        <f t="shared" si="1"/>
        <v>1720000</v>
      </c>
    </row>
    <row r="43" spans="1:17" x14ac:dyDescent="0.25">
      <c r="A43" s="52">
        <v>5</v>
      </c>
      <c r="B43" s="52">
        <v>2</v>
      </c>
      <c r="C43" s="52">
        <v>2</v>
      </c>
      <c r="D43" s="53" t="s">
        <v>37</v>
      </c>
      <c r="E43" s="53" t="s">
        <v>39</v>
      </c>
      <c r="F43" s="52"/>
      <c r="G43" s="52"/>
      <c r="H43" s="54" t="s">
        <v>40</v>
      </c>
      <c r="I43" s="69">
        <v>1050000</v>
      </c>
      <c r="J43" s="69">
        <v>0</v>
      </c>
      <c r="K43" s="69">
        <v>0</v>
      </c>
      <c r="L43" s="69">
        <f t="shared" si="6"/>
        <v>0</v>
      </c>
      <c r="M43" s="69">
        <f t="shared" si="5"/>
        <v>0</v>
      </c>
      <c r="N43" s="67">
        <f t="shared" si="1"/>
        <v>1050000</v>
      </c>
    </row>
    <row r="44" spans="1:17" x14ac:dyDescent="0.25">
      <c r="A44" s="52">
        <v>5</v>
      </c>
      <c r="B44" s="52">
        <v>2</v>
      </c>
      <c r="C44" s="52">
        <v>2</v>
      </c>
      <c r="D44" s="53" t="s">
        <v>37</v>
      </c>
      <c r="E44" s="53" t="s">
        <v>35</v>
      </c>
      <c r="F44" s="52"/>
      <c r="G44" s="52"/>
      <c r="H44" s="54" t="s">
        <v>41</v>
      </c>
      <c r="I44" s="69">
        <v>375000</v>
      </c>
      <c r="J44" s="69"/>
      <c r="K44" s="69"/>
      <c r="L44" s="69">
        <f t="shared" si="6"/>
        <v>0</v>
      </c>
      <c r="M44" s="69">
        <f t="shared" si="5"/>
        <v>0</v>
      </c>
      <c r="N44" s="67">
        <f t="shared" si="1"/>
        <v>375000</v>
      </c>
    </row>
    <row r="45" spans="1:17" x14ac:dyDescent="0.25">
      <c r="A45" s="52">
        <v>5</v>
      </c>
      <c r="B45" s="52">
        <v>2</v>
      </c>
      <c r="C45" s="52">
        <v>2</v>
      </c>
      <c r="D45" s="52">
        <v>11</v>
      </c>
      <c r="E45" s="53" t="s">
        <v>39</v>
      </c>
      <c r="F45" s="52"/>
      <c r="G45" s="52"/>
      <c r="H45" s="54" t="s">
        <v>42</v>
      </c>
      <c r="I45" s="69">
        <v>2640000</v>
      </c>
      <c r="J45" s="69"/>
      <c r="K45" s="69"/>
      <c r="L45" s="69">
        <f t="shared" si="6"/>
        <v>0</v>
      </c>
      <c r="M45" s="69">
        <f t="shared" si="5"/>
        <v>0</v>
      </c>
      <c r="N45" s="67">
        <f t="shared" si="1"/>
        <v>2640000</v>
      </c>
    </row>
    <row r="46" spans="1:17" x14ac:dyDescent="0.25">
      <c r="A46" s="52">
        <v>5</v>
      </c>
      <c r="B46" s="52">
        <v>2</v>
      </c>
      <c r="C46" s="52">
        <v>2</v>
      </c>
      <c r="D46" s="52"/>
      <c r="E46" s="53" t="s">
        <v>39</v>
      </c>
      <c r="F46" s="52"/>
      <c r="G46" s="52"/>
      <c r="H46" s="54" t="s">
        <v>43</v>
      </c>
      <c r="I46" s="69">
        <v>28000000</v>
      </c>
      <c r="J46" s="69"/>
      <c r="K46" s="69">
        <v>0</v>
      </c>
      <c r="L46" s="69">
        <f t="shared" si="6"/>
        <v>0</v>
      </c>
      <c r="M46" s="69">
        <f t="shared" si="5"/>
        <v>0</v>
      </c>
      <c r="N46" s="67">
        <f t="shared" si="1"/>
        <v>28000000</v>
      </c>
    </row>
    <row r="47" spans="1:17" x14ac:dyDescent="0.25">
      <c r="A47" s="49">
        <v>2</v>
      </c>
      <c r="B47" s="49">
        <v>12</v>
      </c>
      <c r="C47" s="49">
        <v>2</v>
      </c>
      <c r="D47" s="49">
        <v>12</v>
      </c>
      <c r="E47" s="50" t="s">
        <v>32</v>
      </c>
      <c r="F47" s="49">
        <v>17</v>
      </c>
      <c r="G47" s="50">
        <v>12</v>
      </c>
      <c r="H47" s="51" t="s">
        <v>57</v>
      </c>
      <c r="I47" s="70">
        <f>I48+I49+I50</f>
        <v>126693000</v>
      </c>
      <c r="J47" s="71"/>
      <c r="K47" s="71"/>
      <c r="L47" s="71">
        <f t="shared" si="6"/>
        <v>0</v>
      </c>
      <c r="M47" s="71"/>
      <c r="N47" s="72">
        <f t="shared" si="1"/>
        <v>126693000</v>
      </c>
      <c r="Q47">
        <v>508817500</v>
      </c>
    </row>
    <row r="48" spans="1:17" x14ac:dyDescent="0.25">
      <c r="A48" s="52">
        <v>5</v>
      </c>
      <c r="B48" s="52">
        <v>2</v>
      </c>
      <c r="C48" s="52">
        <v>2</v>
      </c>
      <c r="D48" s="53" t="s">
        <v>32</v>
      </c>
      <c r="E48" s="53" t="s">
        <v>32</v>
      </c>
      <c r="F48" s="52"/>
      <c r="G48" s="52"/>
      <c r="H48" s="54" t="s">
        <v>34</v>
      </c>
      <c r="I48" s="69">
        <v>456000</v>
      </c>
      <c r="J48" s="69"/>
      <c r="K48" s="69">
        <v>0</v>
      </c>
      <c r="L48" s="69">
        <f t="shared" si="6"/>
        <v>0</v>
      </c>
      <c r="M48" s="69">
        <f t="shared" ref="M48:M50" si="7">K48+J48</f>
        <v>0</v>
      </c>
      <c r="N48" s="67">
        <f t="shared" si="1"/>
        <v>456000</v>
      </c>
    </row>
    <row r="49" spans="1:17" x14ac:dyDescent="0.25">
      <c r="A49" s="52">
        <v>5</v>
      </c>
      <c r="B49" s="52">
        <v>2</v>
      </c>
      <c r="C49" s="52">
        <v>2</v>
      </c>
      <c r="D49" s="53" t="s">
        <v>32</v>
      </c>
      <c r="E49" s="53" t="s">
        <v>47</v>
      </c>
      <c r="F49" s="52"/>
      <c r="G49" s="52"/>
      <c r="H49" s="55" t="s">
        <v>48</v>
      </c>
      <c r="I49" s="69">
        <v>237000</v>
      </c>
      <c r="J49" s="69"/>
      <c r="K49" s="69">
        <v>0</v>
      </c>
      <c r="L49" s="69">
        <f t="shared" si="6"/>
        <v>0</v>
      </c>
      <c r="M49" s="69">
        <f t="shared" si="7"/>
        <v>0</v>
      </c>
      <c r="N49" s="67">
        <f t="shared" si="1"/>
        <v>237000</v>
      </c>
      <c r="Q49" s="83">
        <f>I47+I39+I31+I19</f>
        <v>452517500</v>
      </c>
    </row>
    <row r="50" spans="1:17" ht="15.75" thickBot="1" x14ac:dyDescent="0.3">
      <c r="A50" s="60">
        <v>5</v>
      </c>
      <c r="B50" s="60">
        <v>2</v>
      </c>
      <c r="C50" s="60">
        <v>2</v>
      </c>
      <c r="D50" s="60">
        <v>15</v>
      </c>
      <c r="E50" s="61" t="s">
        <v>39</v>
      </c>
      <c r="F50" s="60"/>
      <c r="G50" s="60"/>
      <c r="H50" s="62" t="s">
        <v>43</v>
      </c>
      <c r="I50" s="75">
        <v>126000000</v>
      </c>
      <c r="J50" s="75">
        <v>0</v>
      </c>
      <c r="K50" s="75">
        <v>0</v>
      </c>
      <c r="L50" s="75">
        <f t="shared" si="6"/>
        <v>0</v>
      </c>
      <c r="M50" s="69">
        <f t="shared" si="7"/>
        <v>0</v>
      </c>
      <c r="N50" s="76">
        <f t="shared" si="1"/>
        <v>126000000</v>
      </c>
      <c r="Q50" s="83">
        <f>Q47-Q49</f>
        <v>56300000</v>
      </c>
    </row>
    <row r="51" spans="1:17" ht="30.75" customHeight="1" thickBot="1" x14ac:dyDescent="0.3">
      <c r="A51" s="109" t="s">
        <v>61</v>
      </c>
      <c r="B51" s="110"/>
      <c r="C51" s="110"/>
      <c r="D51" s="110"/>
      <c r="E51" s="110"/>
      <c r="F51" s="110"/>
      <c r="G51" s="110"/>
      <c r="H51" s="111"/>
      <c r="I51" s="77">
        <f>I47+I39+I31+I19</f>
        <v>452517500</v>
      </c>
      <c r="J51" s="78">
        <f>SUM(J20:J50)</f>
        <v>117009468</v>
      </c>
      <c r="K51" s="78">
        <f>SUM(K20:K50)</f>
        <v>46593500</v>
      </c>
      <c r="L51" s="78">
        <f>SUM(L20:L50)</f>
        <v>163602968</v>
      </c>
      <c r="M51" s="78">
        <f t="shared" ref="M51" si="8">SUM(M20:M50)</f>
        <v>163602968</v>
      </c>
      <c r="N51" s="79">
        <f>I51-M51</f>
        <v>288914532</v>
      </c>
    </row>
    <row r="53" spans="1:17" x14ac:dyDescent="0.25">
      <c r="I53" s="83">
        <f>I51-'B. AGUSTUS'!I51</f>
        <v>-56300000</v>
      </c>
      <c r="P53">
        <v>27000000</v>
      </c>
    </row>
    <row r="54" spans="1:17" x14ac:dyDescent="0.25">
      <c r="P54">
        <v>32950000</v>
      </c>
    </row>
    <row r="55" spans="1:17" x14ac:dyDescent="0.25">
      <c r="P55">
        <f>P54+P53</f>
        <v>59950000</v>
      </c>
    </row>
    <row r="56" spans="1:17" x14ac:dyDescent="0.25">
      <c r="P56" s="83">
        <f>I51+P55</f>
        <v>512467500</v>
      </c>
    </row>
  </sheetData>
  <mergeCells count="13">
    <mergeCell ref="N14:N15"/>
    <mergeCell ref="A16:G16"/>
    <mergeCell ref="A51:H51"/>
    <mergeCell ref="A1:N1"/>
    <mergeCell ref="A2:N2"/>
    <mergeCell ref="A3:N3"/>
    <mergeCell ref="A4:N4"/>
    <mergeCell ref="A5:N5"/>
    <mergeCell ref="A14:G15"/>
    <mergeCell ref="H14:H15"/>
    <mergeCell ref="I14:I15"/>
    <mergeCell ref="J14:L14"/>
    <mergeCell ref="M14:M1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SPJ FUNGS. BULAN JANUARI 2019</vt:lpstr>
      <vt:lpstr>B. AGUSTUS</vt:lpstr>
      <vt:lpstr>Sheet1</vt:lpstr>
      <vt:lpstr>Perubahan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2019-01-24T08:34:40Z</cp:lastPrinted>
  <dcterms:created xsi:type="dcterms:W3CDTF">2018-11-12T13:05:22Z</dcterms:created>
  <dcterms:modified xsi:type="dcterms:W3CDTF">2019-09-30T12:51:51Z</dcterms:modified>
</cp:coreProperties>
</file>