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973618FC-D893-479A-A873-11E3797CD0C2}" xr6:coauthVersionLast="47" xr6:coauthVersionMax="47" xr10:uidLastSave="{00000000-0000-0000-0000-000000000000}"/>
  <bookViews>
    <workbookView xWindow="0" yWindow="0" windowWidth="23040" windowHeight="12240" xr2:uid="{582816C4-03FC-4552-848C-C6BC02D68E20}"/>
  </bookViews>
  <sheets>
    <sheet name="Sheet1" sheetId="1" r:id="rId1"/>
  </sheets>
  <definedNames>
    <definedName name="_xlnm._FilterDatabase" localSheetId="0" hidden="1">Sheet1!$B$9:$C$13</definedName>
    <definedName name="_xlchart.v1.0" hidden="1">Sheet1!$I$306:$I$312</definedName>
    <definedName name="_xlchart.v1.1" hidden="1">Sheet1!$J$306:$J$312</definedName>
    <definedName name="_xlnm.Extract" localSheetId="0">Sheet1!$J$10:$K$10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24" i="1" l="1"/>
  <c r="N823" i="1"/>
  <c r="O796" i="1"/>
  <c r="N795" i="1"/>
  <c r="O776" i="1"/>
  <c r="N775" i="1"/>
  <c r="N766" i="1" l="1"/>
  <c r="N765" i="1"/>
  <c r="K747" i="1"/>
  <c r="K746" i="1"/>
  <c r="K716" i="1"/>
  <c r="K715" i="1"/>
  <c r="K694" i="1"/>
  <c r="K693" i="1"/>
  <c r="K666" i="1"/>
  <c r="K665" i="1"/>
  <c r="K638" i="1"/>
  <c r="K637" i="1"/>
  <c r="I614" i="1"/>
  <c r="J616" i="1"/>
  <c r="J615" i="1"/>
  <c r="J614" i="1"/>
  <c r="I616" i="1"/>
  <c r="I615" i="1"/>
  <c r="J583" i="1"/>
  <c r="J582" i="1"/>
  <c r="J581" i="1"/>
  <c r="I583" i="1"/>
  <c r="I582" i="1"/>
  <c r="I581" i="1"/>
  <c r="J551" i="1"/>
  <c r="J550" i="1"/>
  <c r="J549" i="1"/>
  <c r="I551" i="1"/>
  <c r="I550" i="1"/>
  <c r="I549" i="1"/>
  <c r="J516" i="1" l="1"/>
  <c r="J517" i="1"/>
  <c r="I517" i="1"/>
  <c r="I516" i="1"/>
  <c r="J515" i="1"/>
  <c r="I515" i="1"/>
  <c r="J488" i="1"/>
  <c r="J487" i="1"/>
  <c r="I489" i="1"/>
  <c r="I488" i="1"/>
  <c r="I487" i="1"/>
  <c r="I486" i="1"/>
  <c r="J486" i="1"/>
  <c r="L455" i="1"/>
  <c r="L454" i="1"/>
  <c r="K455" i="1"/>
  <c r="K454" i="1"/>
  <c r="J454" i="1"/>
  <c r="J455" i="1"/>
  <c r="N449" i="1"/>
  <c r="J449" i="1"/>
  <c r="J450" i="1"/>
  <c r="J412" i="1"/>
  <c r="J409" i="1"/>
  <c r="J410" i="1"/>
  <c r="J379" i="1" l="1"/>
  <c r="J377" i="1"/>
  <c r="J376" i="1"/>
  <c r="J351" i="1"/>
  <c r="J350" i="1"/>
  <c r="J346" i="1"/>
  <c r="J316" i="1" l="1"/>
  <c r="C297" i="1"/>
  <c r="C296" i="1"/>
  <c r="P277" i="1"/>
  <c r="P276" i="1"/>
  <c r="P279" i="1" l="1"/>
  <c r="K242" i="1"/>
  <c r="O71" i="1"/>
  <c r="O70" i="1"/>
  <c r="O65" i="1"/>
  <c r="O66" i="1"/>
  <c r="O243" i="1"/>
  <c r="O242" i="1"/>
  <c r="K243" i="1"/>
  <c r="O223" i="1"/>
  <c r="O221" i="1"/>
  <c r="K222" i="1"/>
  <c r="K221" i="1"/>
  <c r="O222" i="1" s="1"/>
  <c r="O219" i="1"/>
  <c r="O217" i="1"/>
  <c r="K218" i="1"/>
  <c r="K217" i="1"/>
  <c r="O215" i="1"/>
  <c r="O213" i="1"/>
  <c r="K214" i="1"/>
  <c r="K213" i="1"/>
  <c r="O211" i="1"/>
  <c r="O209" i="1"/>
  <c r="K210" i="1"/>
  <c r="K209" i="1"/>
  <c r="O210" i="1" s="1"/>
  <c r="O207" i="1"/>
  <c r="O205" i="1"/>
  <c r="K205" i="1"/>
  <c r="K206" i="1"/>
  <c r="O176" i="1"/>
  <c r="O174" i="1"/>
  <c r="K174" i="1"/>
  <c r="K175" i="1"/>
  <c r="O142" i="1"/>
  <c r="O141" i="1"/>
  <c r="O119" i="1"/>
  <c r="O114" i="1"/>
  <c r="O115" i="1"/>
  <c r="G11" i="1"/>
  <c r="G10" i="1"/>
  <c r="O96" i="1"/>
  <c r="O95" i="1"/>
  <c r="O90" i="1"/>
  <c r="O91" i="1"/>
  <c r="G58" i="1"/>
  <c r="G57" i="1"/>
  <c r="G53" i="1"/>
  <c r="G52" i="1"/>
  <c r="O38" i="1"/>
  <c r="O37" i="1"/>
  <c r="O36" i="1"/>
  <c r="I24" i="1"/>
  <c r="I23" i="1"/>
  <c r="I22" i="1"/>
  <c r="G12" i="1"/>
  <c r="O218" i="1" l="1"/>
  <c r="O214" i="1"/>
  <c r="O69" i="1"/>
  <c r="O244" i="1"/>
  <c r="O206" i="1"/>
  <c r="O175" i="1"/>
  <c r="O120" i="1"/>
  <c r="O94" i="1"/>
  <c r="G56" i="1"/>
</calcChain>
</file>

<file path=xl/sharedStrings.xml><?xml version="1.0" encoding="utf-8"?>
<sst xmlns="http://schemas.openxmlformats.org/spreadsheetml/2006/main" count="336" uniqueCount="157">
  <si>
    <t xml:space="preserve"> Measure of central tendency</t>
  </si>
  <si>
    <t>Assignment - 2</t>
  </si>
  <si>
    <t>1 . Business Problem: A retail store wants to analyze the sales data of a particularproduct category to understand the typical sales performance and make strategicdecisions.</t>
  </si>
  <si>
    <t>DATA:</t>
  </si>
  <si>
    <t>MEAN</t>
  </si>
  <si>
    <t>MEDIAN</t>
  </si>
  <si>
    <t>MODE</t>
  </si>
  <si>
    <t>2. Business Problem: A restaurant wants to analyze the waiting times of itscustomers to understand the typical waiting experience and improve serviceefficiency.</t>
  </si>
  <si>
    <r>
      <t xml:space="preserve">    </t>
    </r>
    <r>
      <rPr>
        <b/>
        <sz val="11"/>
        <color theme="1"/>
        <rFont val="Calibri"/>
        <family val="2"/>
        <scheme val="minor"/>
      </rPr>
      <t xml:space="preserve"> Data: Let's consider the weekly sales data (in units) for the past month for a specific productcategory:</t>
    </r>
  </si>
  <si>
    <r>
      <t xml:space="preserve">   </t>
    </r>
    <r>
      <rPr>
        <b/>
        <sz val="11"/>
        <color theme="1"/>
        <rFont val="Calibri"/>
        <family val="2"/>
        <scheme val="minor"/>
      </rPr>
      <t xml:space="preserve"> Data: Let's consider the waiting times (in minutes) for the past 20 customers:</t>
    </r>
  </si>
  <si>
    <t>3. Business Problem: A car rental company wants to analyze the rental durations ofits customers to understand the typical rental period and optimize its pricing andfleet management strategies.</t>
  </si>
  <si>
    <r>
      <t xml:space="preserve">  </t>
    </r>
    <r>
      <rPr>
        <b/>
        <sz val="11"/>
        <color theme="1"/>
        <rFont val="Calibri"/>
        <family val="2"/>
        <scheme val="minor"/>
      </rPr>
      <t xml:space="preserve">  Data: Let's consider the rental durations (in days) for a sample of 50 customers:</t>
    </r>
  </si>
  <si>
    <t>M0DE</t>
  </si>
  <si>
    <t>Measure of diesprsion</t>
  </si>
  <si>
    <t>1. Problem: A manufacturing company wants to analyze the production output of aspecific machine to understand the variability or spread in its performance.</t>
  </si>
  <si>
    <t xml:space="preserve">    Data:Let's consider the number of units produced per hour by the machine for a sample of 10 working days:</t>
  </si>
  <si>
    <t>Day 1</t>
  </si>
  <si>
    <t>Day 2</t>
  </si>
  <si>
    <t>Day 3</t>
  </si>
  <si>
    <t>Day 4</t>
  </si>
  <si>
    <t>Day 5</t>
  </si>
  <si>
    <t>Day 6</t>
  </si>
  <si>
    <t>Day 7</t>
  </si>
  <si>
    <t>Day 8</t>
  </si>
  <si>
    <t>Day 9</t>
  </si>
  <si>
    <t>Day 10</t>
  </si>
  <si>
    <t>units</t>
  </si>
  <si>
    <t>max</t>
  </si>
  <si>
    <t>min</t>
  </si>
  <si>
    <t>RANGE</t>
  </si>
  <si>
    <t>VARIANCE</t>
  </si>
  <si>
    <t>Standard Deviation</t>
  </si>
  <si>
    <t>Week 1</t>
  </si>
  <si>
    <t>Week 2</t>
  </si>
  <si>
    <t>Week 3</t>
  </si>
  <si>
    <t>Week 4</t>
  </si>
  <si>
    <t>UNITS</t>
  </si>
  <si>
    <t>DAILY SALES (DOLLARS)</t>
  </si>
  <si>
    <t>MAX</t>
  </si>
  <si>
    <t>MIN</t>
  </si>
  <si>
    <t>STANDARD DEVIATION</t>
  </si>
  <si>
    <t xml:space="preserve">MAX </t>
  </si>
  <si>
    <t>DELIVERY TIME (DAYS)</t>
  </si>
  <si>
    <t>MONTHLY REVENUE</t>
  </si>
  <si>
    <t>(DOLLARS)</t>
  </si>
  <si>
    <t>MEAN(AVERAGE)</t>
  </si>
  <si>
    <t>RATING CUSTOMERS</t>
  </si>
  <si>
    <t>Mean(average)</t>
  </si>
  <si>
    <t>Customer wait times</t>
  </si>
  <si>
    <t>MEAN(average)</t>
  </si>
  <si>
    <t>Model A</t>
  </si>
  <si>
    <t>Model B</t>
  </si>
  <si>
    <t>Model C</t>
  </si>
  <si>
    <t>Model D</t>
  </si>
  <si>
    <t>Model E</t>
  </si>
  <si>
    <t>MEAN (average)</t>
  </si>
  <si>
    <t xml:space="preserve">Model C </t>
  </si>
  <si>
    <t>QUE- 8</t>
  </si>
  <si>
    <t>QUE- 7</t>
  </si>
  <si>
    <t>QUE -6</t>
  </si>
  <si>
    <t>QUE -5</t>
  </si>
  <si>
    <t>QUE -4</t>
  </si>
  <si>
    <t>QUE-3</t>
  </si>
  <si>
    <t>QUE-2</t>
  </si>
  <si>
    <t>QUE -1</t>
  </si>
  <si>
    <t>AGE OF EMPLOYEES(DATA)</t>
  </si>
  <si>
    <t>26-30</t>
  </si>
  <si>
    <t>31-35</t>
  </si>
  <si>
    <t>36-40</t>
  </si>
  <si>
    <t>41-45</t>
  </si>
  <si>
    <t>FREQUENCY</t>
  </si>
  <si>
    <t>More</t>
  </si>
  <si>
    <t>Frequency</t>
  </si>
  <si>
    <t>BIN</t>
  </si>
  <si>
    <t>PURCHASE AMOUNT IN DOLLARS</t>
  </si>
  <si>
    <t>26-35</t>
  </si>
  <si>
    <t>36-45</t>
  </si>
  <si>
    <t>46-55</t>
  </si>
  <si>
    <t>56-65</t>
  </si>
  <si>
    <t>66-75</t>
  </si>
  <si>
    <t>DEFECT TYPE</t>
  </si>
  <si>
    <t>A</t>
  </si>
  <si>
    <t>B</t>
  </si>
  <si>
    <t>C</t>
  </si>
  <si>
    <t>D</t>
  </si>
  <si>
    <t>E</t>
  </si>
  <si>
    <t>F</t>
  </si>
  <si>
    <t>G</t>
  </si>
  <si>
    <t>Ratings</t>
  </si>
  <si>
    <t>Bin</t>
  </si>
  <si>
    <t>Range</t>
  </si>
  <si>
    <t>MONTHELY SALES</t>
  </si>
  <si>
    <t>26-29</t>
  </si>
  <si>
    <t>30-33</t>
  </si>
  <si>
    <t>34-37</t>
  </si>
  <si>
    <t>38-41</t>
  </si>
  <si>
    <t>42-45</t>
  </si>
  <si>
    <t>46-49</t>
  </si>
  <si>
    <t>RESPONSE TIME (in millisecond)</t>
  </si>
  <si>
    <t>116-120</t>
  </si>
  <si>
    <t>121-125</t>
  </si>
  <si>
    <t>126-130</t>
  </si>
  <si>
    <t>131-135</t>
  </si>
  <si>
    <t>136-140</t>
  </si>
  <si>
    <t>141-145</t>
  </si>
  <si>
    <t>146-150</t>
  </si>
  <si>
    <t>SALES FIGURE (dollars)</t>
  </si>
  <si>
    <t>REGION 1</t>
  </si>
  <si>
    <t>REGION 2</t>
  </si>
  <si>
    <t>REGION 3</t>
  </si>
  <si>
    <t>RIGION 2</t>
  </si>
  <si>
    <t>RIGION 3</t>
  </si>
  <si>
    <t>Questions on Percentile and Quartiles</t>
  </si>
  <si>
    <t>sample of 200 employees salaries</t>
  </si>
  <si>
    <t>Percentile</t>
  </si>
  <si>
    <t>Quartile</t>
  </si>
  <si>
    <t>Interpretation</t>
  </si>
  <si>
    <t>we are consider the monthely salaries (in dollars) sample of 200 employees lowest 10th percentile salary 74.5 dollar and 90th percentile salary 450.5 dollare. Calculeted firse quartile (Q1) 128.75 and third quaritle (Q3) 376.25 dollare.</t>
  </si>
  <si>
    <t>Weights(in kilogram)</t>
  </si>
  <si>
    <t>Purchase Amount (in dollars)</t>
  </si>
  <si>
    <t>Comment times ( in minutes)</t>
  </si>
  <si>
    <t>Quartiles</t>
  </si>
  <si>
    <t>Defect rates ( in percentage)</t>
  </si>
  <si>
    <t>Percentiles</t>
  </si>
  <si>
    <t>We are consider the weights ( IN KILOGRAMS) sample of 100 individuals lowest firs quartile (Q1) 143.75 and third quartile(Q3)391.25 weights and calculated 15th pecentile weights 94.55 and 85th percentile weight 440.75 in kilograms.</t>
  </si>
  <si>
    <t>This data of customers purchase amounts( in dollres). In this data first quartile(Q1) 156.25 dollar and third quartile (Q3) 428.75. percentiles of 20th 129 dollars and 80th percentiles 456 dollars.</t>
  </si>
  <si>
    <t>In This Data lat's We are Considering a Defect Rate in (%) of 300 products, Higest Defect Rate is 0.9 Percentile and the Lowest Defect Rate is 0.4 Percentile, and we are Look At Quartiles the Higest Quartile Defect Rate is 0.9 and the Lowest Quartile Defect Rate 0.4.</t>
  </si>
  <si>
    <t>This data ofcommute times employees highest timespent in traveling 431.5in minites and lowest time spent I n traveling  193.5 in minites. And we are lookup hig hest commute times 461.25 minites and lowest commute times 163.75 in minites.</t>
  </si>
  <si>
    <t>Question on measure of skevwness and kurtosis</t>
  </si>
  <si>
    <t>Monthly Returns</t>
  </si>
  <si>
    <t>Skewness</t>
  </si>
  <si>
    <t>Kurtosis</t>
  </si>
  <si>
    <r>
      <t xml:space="preserve">That is data points are </t>
    </r>
    <r>
      <rPr>
        <b/>
        <sz val="11"/>
        <color theme="1"/>
        <rFont val="Calibri"/>
        <family val="2"/>
        <scheme val="minor"/>
      </rPr>
      <t>positive skewness</t>
    </r>
    <r>
      <rPr>
        <sz val="11"/>
        <color theme="1"/>
        <rFont val="Calibri"/>
        <family val="2"/>
        <scheme val="minor"/>
      </rPr>
      <t>. That is means maxximum data is on left side and tails is right side. That is distrubition with</t>
    </r>
    <r>
      <rPr>
        <b/>
        <sz val="11"/>
        <color theme="1"/>
        <rFont val="Calibri"/>
        <family val="2"/>
        <scheme val="minor"/>
      </rPr>
      <t xml:space="preserve"> kurtosis &gt;3 is</t>
    </r>
    <r>
      <rPr>
        <sz val="11"/>
        <color theme="1"/>
        <rFont val="Calibri"/>
        <family val="2"/>
        <scheme val="minor"/>
      </rPr>
      <t xml:space="preserve"> </t>
    </r>
    <r>
      <rPr>
        <b/>
        <sz val="11"/>
        <color theme="1"/>
        <rFont val="Calibri"/>
        <family val="2"/>
        <scheme val="minor"/>
      </rPr>
      <t>platy curtive curve</t>
    </r>
    <r>
      <rPr>
        <sz val="11"/>
        <color theme="1"/>
        <rFont val="Calibri"/>
        <family val="2"/>
        <scheme val="minor"/>
      </rPr>
      <t xml:space="preserve"> . that means data is on flatness.                                                                                   </t>
    </r>
  </si>
  <si>
    <t>Incomes</t>
  </si>
  <si>
    <t xml:space="preserve">Kurtosis </t>
  </si>
  <si>
    <t>interpretation</t>
  </si>
  <si>
    <r>
      <t xml:space="preserve">That is data points are </t>
    </r>
    <r>
      <rPr>
        <b/>
        <sz val="11"/>
        <color theme="1"/>
        <rFont val="Calibri"/>
        <family val="2"/>
        <scheme val="minor"/>
      </rPr>
      <t>positive skewness</t>
    </r>
    <r>
      <rPr>
        <sz val="11"/>
        <color theme="1"/>
        <rFont val="Calibri"/>
        <family val="2"/>
        <scheme val="minor"/>
      </rPr>
      <t xml:space="preserve">. That is means maxximum data is on left side and tails is right side. That is distrubition with </t>
    </r>
    <r>
      <rPr>
        <b/>
        <sz val="11"/>
        <color theme="1"/>
        <rFont val="Calibri"/>
        <family val="2"/>
        <scheme val="minor"/>
      </rPr>
      <t xml:space="preserve">kurtosis &gt;3 is platy curtive curve </t>
    </r>
    <r>
      <rPr>
        <sz val="11"/>
        <color theme="1"/>
        <rFont val="Calibri"/>
        <family val="2"/>
        <scheme val="minor"/>
      </rPr>
      <t>. that means data is on flatness.</t>
    </r>
  </si>
  <si>
    <t>House Price</t>
  </si>
  <si>
    <t>Skvweness</t>
  </si>
  <si>
    <r>
      <t xml:space="preserve">Maxximum data point is on left side and tails is right side. That is </t>
    </r>
    <r>
      <rPr>
        <b/>
        <sz val="11"/>
        <color theme="1"/>
        <rFont val="Calibri"/>
        <family val="2"/>
        <scheme val="minor"/>
      </rPr>
      <t xml:space="preserve">positive skvweness. </t>
    </r>
    <r>
      <rPr>
        <sz val="11"/>
        <color theme="1"/>
        <rFont val="Calibri"/>
        <family val="2"/>
        <scheme val="minor"/>
      </rPr>
      <t>That is distrubition with</t>
    </r>
    <r>
      <rPr>
        <b/>
        <sz val="11"/>
        <color theme="1"/>
        <rFont val="Calibri"/>
        <family val="2"/>
        <scheme val="minor"/>
      </rPr>
      <t xml:space="preserve"> kurtosis &gt;3 is platy curtive curve</t>
    </r>
    <r>
      <rPr>
        <sz val="11"/>
        <color theme="1"/>
        <rFont val="Calibri"/>
        <family val="2"/>
        <scheme val="minor"/>
      </rPr>
      <t xml:space="preserve"> . that means data is on flatness.</t>
    </r>
  </si>
  <si>
    <t>Waiting Times</t>
  </si>
  <si>
    <t>Intrepatation</t>
  </si>
  <si>
    <r>
      <t>That is data points are</t>
    </r>
    <r>
      <rPr>
        <b/>
        <sz val="11"/>
        <color theme="1"/>
        <rFont val="Calibri"/>
        <family val="2"/>
        <scheme val="minor"/>
      </rPr>
      <t xml:space="preserve"> nagitive skewness</t>
    </r>
    <r>
      <rPr>
        <sz val="11"/>
        <color theme="1"/>
        <rFont val="Calibri"/>
        <family val="2"/>
        <scheme val="minor"/>
      </rPr>
      <t xml:space="preserve">. That is means maxximum data is on right side and tails is left side. That is distrubition with </t>
    </r>
    <r>
      <rPr>
        <b/>
        <sz val="11"/>
        <color theme="1"/>
        <rFont val="Calibri"/>
        <family val="2"/>
        <scheme val="minor"/>
      </rPr>
      <t>kurtosis &gt;3 is platy curtive curve</t>
    </r>
    <r>
      <rPr>
        <sz val="11"/>
        <color theme="1"/>
        <rFont val="Calibri"/>
        <family val="2"/>
        <scheme val="minor"/>
      </rPr>
      <t xml:space="preserve"> . that means data is on flatness.</t>
    </r>
  </si>
  <si>
    <t>Questions on corelation and covariance</t>
  </si>
  <si>
    <t>Adver. Expenditure</t>
  </si>
  <si>
    <t>Sales Revenue</t>
  </si>
  <si>
    <t>Correaltion</t>
  </si>
  <si>
    <t>Covarience</t>
  </si>
  <si>
    <t>Correalation</t>
  </si>
  <si>
    <t>Covariance</t>
  </si>
  <si>
    <t>Company A</t>
  </si>
  <si>
    <t>Company B</t>
  </si>
  <si>
    <t>Corealation</t>
  </si>
  <si>
    <t>Covarrience</t>
  </si>
  <si>
    <t>Hours Spent studying</t>
  </si>
  <si>
    <t>Exam score</t>
  </si>
  <si>
    <t>Corealtion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</si>
</sst>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6"/>
      <color theme="1"/>
      <name val="Calibri"/>
      <family val="2"/>
      <scheme val="minor"/>
    </font>
    <font>
      <b/>
      <sz val="14"/>
      <color rgb="FFFF0000"/>
      <name val="Calibri"/>
      <family val="2"/>
      <scheme val="minor"/>
    </font>
    <font>
      <b/>
      <sz val="12"/>
      <color theme="1"/>
      <name val="Calibri"/>
      <family val="2"/>
      <scheme val="minor"/>
    </font>
    <font>
      <sz val="11"/>
      <color theme="1"/>
      <name val="Calibri"/>
      <family val="2"/>
      <scheme val="minor"/>
    </font>
    <font>
      <i/>
      <sz val="11"/>
      <color theme="1"/>
      <name val="Calibri"/>
      <family val="2"/>
      <scheme val="minor"/>
    </font>
    <font>
      <sz val="16"/>
      <color theme="1"/>
      <name val="Calibri"/>
      <family val="2"/>
      <scheme val="minor"/>
    </font>
    <font>
      <sz val="18"/>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bgColor indexed="64"/>
      </patternFill>
    </fill>
    <fill>
      <patternFill patternType="solid">
        <fgColor theme="9" tint="-0.249977111117893"/>
        <bgColor indexed="64"/>
      </patternFill>
    </fill>
  </fills>
  <borders count="3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right/>
      <top style="double">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7" fillId="0" borderId="0" applyFont="0" applyFill="0" applyBorder="0" applyAlignment="0" applyProtection="0"/>
  </cellStyleXfs>
  <cellXfs count="138">
    <xf numFmtId="0" fontId="0" fillId="0" borderId="0" xfId="0"/>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Alignment="1">
      <alignment horizontal="left" vertical="center"/>
    </xf>
    <xf numFmtId="2" fontId="0" fillId="0" borderId="5" xfId="0" applyNumberFormat="1" applyBorder="1"/>
    <xf numFmtId="0" fontId="1" fillId="0" borderId="1" xfId="0" applyFont="1" applyBorder="1"/>
    <xf numFmtId="0" fontId="1" fillId="0" borderId="5" xfId="0" applyFont="1" applyBorder="1"/>
    <xf numFmtId="0" fontId="1" fillId="0" borderId="3" xfId="0" applyFont="1" applyBorder="1"/>
    <xf numFmtId="0" fontId="0" fillId="0" borderId="0" xfId="0" applyAlignment="1">
      <alignment horizontal="center" vertical="top"/>
    </xf>
    <xf numFmtId="12" fontId="0" fillId="0" borderId="0" xfId="0" applyNumberFormat="1" applyAlignment="1">
      <alignment horizontal="center" wrapText="1"/>
    </xf>
    <xf numFmtId="0" fontId="1" fillId="0" borderId="2" xfId="0" applyFont="1" applyBorder="1"/>
    <xf numFmtId="0" fontId="1" fillId="0" borderId="6" xfId="0" applyFont="1" applyBorder="1"/>
    <xf numFmtId="0" fontId="1" fillId="0" borderId="4" xfId="0" applyFont="1" applyBorder="1"/>
    <xf numFmtId="0" fontId="0" fillId="0" borderId="7" xfId="0" applyBorder="1"/>
    <xf numFmtId="0" fontId="0" fillId="0" borderId="8" xfId="0" applyBorder="1"/>
    <xf numFmtId="0" fontId="0" fillId="0" borderId="9" xfId="0" applyBorder="1"/>
    <xf numFmtId="0" fontId="1" fillId="0" borderId="1" xfId="0" applyFont="1" applyBorder="1" applyAlignment="1">
      <alignment horizontal="center"/>
    </xf>
    <xf numFmtId="0" fontId="1" fillId="0" borderId="5" xfId="0" applyFont="1" applyBorder="1" applyAlignment="1">
      <alignment horizontal="center"/>
    </xf>
    <xf numFmtId="0" fontId="1" fillId="0" borderId="2" xfId="0" applyFont="1" applyBorder="1" applyAlignment="1">
      <alignment horizontal="center"/>
    </xf>
    <xf numFmtId="0" fontId="1" fillId="0" borderId="6" xfId="0" applyFont="1" applyBorder="1" applyAlignment="1">
      <alignment horizontal="center"/>
    </xf>
    <xf numFmtId="0" fontId="1" fillId="0" borderId="0" xfId="0" applyFont="1" applyAlignment="1">
      <alignment horizontal="center"/>
    </xf>
    <xf numFmtId="0" fontId="5" fillId="0" borderId="0" xfId="0" applyFont="1" applyAlignment="1">
      <alignment horizontal="center"/>
    </xf>
    <xf numFmtId="0" fontId="0" fillId="0" borderId="2" xfId="0" applyBorder="1" applyAlignment="1">
      <alignment horizontal="center"/>
    </xf>
    <xf numFmtId="0" fontId="0" fillId="0" borderId="6" xfId="0" applyBorder="1" applyAlignment="1">
      <alignment horizontal="center"/>
    </xf>
    <xf numFmtId="0" fontId="6" fillId="0" borderId="5" xfId="0" applyFont="1" applyBorder="1"/>
    <xf numFmtId="0" fontId="4" fillId="0" borderId="0" xfId="0" applyFont="1"/>
    <xf numFmtId="9" fontId="0" fillId="0" borderId="0" xfId="1" applyFont="1"/>
    <xf numFmtId="0" fontId="0" fillId="0" borderId="11" xfId="0" applyBorder="1"/>
    <xf numFmtId="0" fontId="8" fillId="0" borderId="12" xfId="0" applyFont="1" applyBorder="1" applyAlignment="1">
      <alignment horizontal="center"/>
    </xf>
    <xf numFmtId="0" fontId="8" fillId="0" borderId="0" xfId="0" applyFont="1" applyAlignment="1">
      <alignment horizontal="center"/>
    </xf>
    <xf numFmtId="0" fontId="0" fillId="0" borderId="14" xfId="0" applyBorder="1"/>
    <xf numFmtId="0" fontId="1" fillId="0" borderId="13" xfId="0" applyFont="1" applyBorder="1"/>
    <xf numFmtId="0" fontId="0" fillId="0" borderId="0" xfId="0" applyAlignment="1">
      <alignment horizontal="right"/>
    </xf>
    <xf numFmtId="0" fontId="0" fillId="0" borderId="15"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0" borderId="1" xfId="0" applyBorder="1" applyAlignment="1">
      <alignment horizontal="center"/>
    </xf>
    <xf numFmtId="0" fontId="0" fillId="0" borderId="15" xfId="0" applyBorder="1" applyAlignment="1">
      <alignment horizontal="center"/>
    </xf>
    <xf numFmtId="0" fontId="8" fillId="0" borderId="16" xfId="0" applyFont="1" applyBorder="1" applyAlignment="1">
      <alignment horizontal="center"/>
    </xf>
    <xf numFmtId="0" fontId="11" fillId="0" borderId="13" xfId="0" applyFont="1" applyBorder="1"/>
    <xf numFmtId="0" fontId="11" fillId="0" borderId="14" xfId="0" applyFont="1" applyBorder="1"/>
    <xf numFmtId="0" fontId="11" fillId="0" borderId="0" xfId="0" applyFont="1"/>
    <xf numFmtId="0" fontId="6" fillId="0" borderId="13" xfId="0" applyFont="1" applyBorder="1"/>
    <xf numFmtId="0" fontId="6" fillId="0" borderId="14" xfId="0" applyFont="1" applyBorder="1"/>
    <xf numFmtId="0" fontId="11" fillId="0" borderId="18" xfId="0" applyFont="1" applyBorder="1"/>
    <xf numFmtId="0" fontId="0" fillId="0" borderId="19" xfId="0" applyBorder="1"/>
    <xf numFmtId="0" fontId="0" fillId="0" borderId="20" xfId="0" applyBorder="1"/>
    <xf numFmtId="0" fontId="0" fillId="0" borderId="21" xfId="0" applyBorder="1"/>
    <xf numFmtId="0" fontId="5" fillId="0" borderId="0" xfId="0" applyFont="1"/>
    <xf numFmtId="0" fontId="2" fillId="3" borderId="0" xfId="0" applyFont="1" applyFill="1"/>
    <xf numFmtId="0" fontId="0" fillId="3" borderId="0" xfId="0" applyFill="1"/>
    <xf numFmtId="0" fontId="1" fillId="0" borderId="22" xfId="0" applyFont="1" applyBorder="1"/>
    <xf numFmtId="0" fontId="0" fillId="0" borderId="22" xfId="0" applyBorder="1"/>
    <xf numFmtId="0" fontId="1" fillId="0" borderId="24" xfId="0" applyFont="1" applyBorder="1"/>
    <xf numFmtId="0" fontId="0" fillId="0" borderId="25" xfId="0" applyBorder="1"/>
    <xf numFmtId="0" fontId="6" fillId="0" borderId="0" xfId="0" applyFont="1"/>
    <xf numFmtId="0" fontId="9"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center"/>
    </xf>
    <xf numFmtId="0" fontId="4" fillId="0" borderId="0" xfId="0" applyFont="1"/>
    <xf numFmtId="0" fontId="0" fillId="0" borderId="0" xfId="0"/>
    <xf numFmtId="0" fontId="0" fillId="0" borderId="0" xfId="0" applyAlignment="1">
      <alignment wrapText="1"/>
    </xf>
    <xf numFmtId="0" fontId="1" fillId="0" borderId="0" xfId="0" applyFont="1" applyAlignment="1">
      <alignment horizontal="left" wrapText="1"/>
    </xf>
    <xf numFmtId="0" fontId="0" fillId="0" borderId="0" xfId="0" applyAlignment="1">
      <alignment horizontal="left" wrapText="1"/>
    </xf>
    <xf numFmtId="0" fontId="4" fillId="0" borderId="10" xfId="0" applyFont="1" applyBorder="1" applyAlignment="1">
      <alignment horizontal="center"/>
    </xf>
    <xf numFmtId="0" fontId="0" fillId="0" borderId="10" xfId="0" applyBorder="1" applyAlignment="1">
      <alignment horizontal="center"/>
    </xf>
    <xf numFmtId="0" fontId="1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horizontal="center"/>
    </xf>
    <xf numFmtId="0" fontId="4" fillId="0" borderId="0" xfId="0" applyFont="1" applyAlignment="1">
      <alignment horizontal="center" wrapText="1"/>
    </xf>
    <xf numFmtId="0" fontId="0" fillId="0" borderId="0" xfId="0" applyAlignment="1">
      <alignment horizontal="center" wrapText="1"/>
    </xf>
    <xf numFmtId="0" fontId="0" fillId="0" borderId="1" xfId="0" applyBorder="1" applyAlignment="1">
      <alignment horizontal="left" vertical="top" wrapText="1"/>
    </xf>
    <xf numFmtId="0" fontId="0" fillId="0" borderId="15"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1" xfId="0" applyBorder="1" applyAlignment="1">
      <alignment horizontal="left" vertical="top" wrapText="1"/>
    </xf>
    <xf numFmtId="0" fontId="0" fillId="0" borderId="6" xfId="0" applyBorder="1" applyAlignment="1">
      <alignment horizontal="left" vertical="top" wrapText="1"/>
    </xf>
    <xf numFmtId="0" fontId="1" fillId="0" borderId="0" xfId="0" applyFont="1" applyAlignment="1">
      <alignment horizontal="center"/>
    </xf>
    <xf numFmtId="0" fontId="4" fillId="0" borderId="1" xfId="0" applyFont="1" applyBorder="1" applyAlignment="1">
      <alignment horizontal="center" wrapText="1"/>
    </xf>
    <xf numFmtId="0" fontId="0" fillId="0" borderId="15" xfId="0" applyBorder="1" applyAlignment="1">
      <alignment horizontal="center" wrapText="1"/>
    </xf>
    <xf numFmtId="0" fontId="4" fillId="0" borderId="10" xfId="0" applyFont="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6" fillId="0" borderId="13" xfId="0" applyFont="1"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0" fontId="2" fillId="2" borderId="0" xfId="0" applyFont="1" applyFill="1" applyAlignment="1">
      <alignment horizontal="center"/>
    </xf>
    <xf numFmtId="0" fontId="10" fillId="2" borderId="0" xfId="0" applyFont="1" applyFill="1" applyAlignment="1">
      <alignment horizontal="center"/>
    </xf>
    <xf numFmtId="0" fontId="0" fillId="0" borderId="22" xfId="0" applyBorder="1" applyAlignment="1">
      <alignment horizontal="left" vertical="top" wrapText="1"/>
    </xf>
    <xf numFmtId="0" fontId="0" fillId="0" borderId="26" xfId="0" applyBorder="1" applyAlignment="1">
      <alignment horizontal="left" vertical="top" wrapText="1"/>
    </xf>
    <xf numFmtId="0" fontId="0" fillId="0" borderId="23"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1" xfId="0" applyBorder="1" applyAlignment="1">
      <alignment horizontal="center" vertical="top" wrapText="1"/>
    </xf>
    <xf numFmtId="0" fontId="0" fillId="0" borderId="15"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1" xfId="0" applyBorder="1" applyAlignment="1">
      <alignment horizontal="center" vertical="top" wrapText="1"/>
    </xf>
    <xf numFmtId="0" fontId="0" fillId="0" borderId="6" xfId="0" applyBorder="1" applyAlignment="1">
      <alignment horizontal="center" vertical="top" wrapText="1"/>
    </xf>
    <xf numFmtId="0" fontId="11" fillId="0" borderId="13" xfId="0" applyFont="1" applyBorder="1" applyAlignment="1">
      <alignment horizontal="center"/>
    </xf>
    <xf numFmtId="0" fontId="0" fillId="0" borderId="17" xfId="0" applyBorder="1" applyAlignment="1">
      <alignment horizontal="center"/>
    </xf>
    <xf numFmtId="0" fontId="0" fillId="0" borderId="14" xfId="0" applyBorder="1" applyAlignment="1">
      <alignment horizontal="center"/>
    </xf>
    <xf numFmtId="0" fontId="11" fillId="0" borderId="0" xfId="0" applyFont="1" applyAlignment="1">
      <alignment horizontal="center"/>
    </xf>
    <xf numFmtId="0" fontId="0" fillId="0" borderId="1" xfId="0" applyBorder="1" applyAlignment="1">
      <alignment vertical="top" wrapText="1"/>
    </xf>
    <xf numFmtId="0" fontId="0" fillId="0" borderId="15"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11" xfId="0" applyBorder="1" applyAlignment="1">
      <alignment vertical="top" wrapText="1"/>
    </xf>
    <xf numFmtId="0" fontId="0" fillId="0" borderId="6" xfId="0" applyBorder="1" applyAlignment="1">
      <alignment vertical="top" wrapText="1"/>
    </xf>
    <xf numFmtId="0" fontId="2" fillId="4" borderId="0" xfId="0" applyFont="1" applyFill="1" applyAlignment="1">
      <alignment horizontal="center" wrapText="1"/>
    </xf>
    <xf numFmtId="0" fontId="0" fillId="0" borderId="0" xfId="0" applyFill="1" applyBorder="1" applyAlignment="1"/>
    <xf numFmtId="0" fontId="0" fillId="0" borderId="11" xfId="0" applyFill="1" applyBorder="1" applyAlignment="1"/>
    <xf numFmtId="0" fontId="8" fillId="0" borderId="12"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FREQUENCY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17171296296296298"/>
          <c:w val="0.90286351706036749"/>
          <c:h val="0.61498432487605714"/>
        </c:manualLayout>
      </c:layout>
      <c:barChart>
        <c:barDir val="col"/>
        <c:grouping val="clustered"/>
        <c:varyColors val="0"/>
        <c:ser>
          <c:idx val="0"/>
          <c:order val="0"/>
          <c:tx>
            <c:strRef>
              <c:f>Sheet1!$M$248</c:f>
              <c:strCache>
                <c:ptCount val="1"/>
                <c:pt idx="0">
                  <c:v>26-30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Sheet1!$N$248</c:f>
              <c:numCache>
                <c:formatCode>General</c:formatCode>
                <c:ptCount val="1"/>
                <c:pt idx="0">
                  <c:v>21</c:v>
                </c:pt>
              </c:numCache>
            </c:numRef>
          </c:val>
          <c:extLst>
            <c:ext xmlns:c16="http://schemas.microsoft.com/office/drawing/2014/chart" uri="{C3380CC4-5D6E-409C-BE32-E72D297353CC}">
              <c16:uniqueId val="{00000000-319A-4C2E-93CF-FCB34B3D473B}"/>
            </c:ext>
          </c:extLst>
        </c:ser>
        <c:ser>
          <c:idx val="1"/>
          <c:order val="1"/>
          <c:tx>
            <c:strRef>
              <c:f>Sheet1!$M$249</c:f>
              <c:strCache>
                <c:ptCount val="1"/>
                <c:pt idx="0">
                  <c:v>31-35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Sheet1!$N$249</c:f>
              <c:numCache>
                <c:formatCode>General</c:formatCode>
                <c:ptCount val="1"/>
                <c:pt idx="0">
                  <c:v>34</c:v>
                </c:pt>
              </c:numCache>
            </c:numRef>
          </c:val>
          <c:extLst>
            <c:ext xmlns:c16="http://schemas.microsoft.com/office/drawing/2014/chart" uri="{C3380CC4-5D6E-409C-BE32-E72D297353CC}">
              <c16:uniqueId val="{00000001-319A-4C2E-93CF-FCB34B3D473B}"/>
            </c:ext>
          </c:extLst>
        </c:ser>
        <c:ser>
          <c:idx val="2"/>
          <c:order val="2"/>
          <c:tx>
            <c:strRef>
              <c:f>Sheet1!$M$250</c:f>
              <c:strCache>
                <c:ptCount val="1"/>
                <c:pt idx="0">
                  <c:v>36-40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Sheet1!$N$250</c:f>
              <c:numCache>
                <c:formatCode>General</c:formatCode>
                <c:ptCount val="1"/>
                <c:pt idx="0">
                  <c:v>31</c:v>
                </c:pt>
              </c:numCache>
            </c:numRef>
          </c:val>
          <c:extLst>
            <c:ext xmlns:c16="http://schemas.microsoft.com/office/drawing/2014/chart" uri="{C3380CC4-5D6E-409C-BE32-E72D297353CC}">
              <c16:uniqueId val="{00000002-319A-4C2E-93CF-FCB34B3D473B}"/>
            </c:ext>
          </c:extLst>
        </c:ser>
        <c:ser>
          <c:idx val="3"/>
          <c:order val="3"/>
          <c:tx>
            <c:strRef>
              <c:f>Sheet1!$M$251</c:f>
              <c:strCache>
                <c:ptCount val="1"/>
                <c:pt idx="0">
                  <c:v>41-45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Sheet1!$N$251</c:f>
              <c:numCache>
                <c:formatCode>General</c:formatCode>
                <c:ptCount val="1"/>
                <c:pt idx="0">
                  <c:v>14</c:v>
                </c:pt>
              </c:numCache>
            </c:numRef>
          </c:val>
          <c:extLst>
            <c:ext xmlns:c16="http://schemas.microsoft.com/office/drawing/2014/chart" uri="{C3380CC4-5D6E-409C-BE32-E72D297353CC}">
              <c16:uniqueId val="{00000003-319A-4C2E-93CF-FCB34B3D473B}"/>
            </c:ext>
          </c:extLst>
        </c:ser>
        <c:dLbls>
          <c:dLblPos val="outEnd"/>
          <c:showLegendKey val="0"/>
          <c:showVal val="1"/>
          <c:showCatName val="0"/>
          <c:showSerName val="0"/>
          <c:showPercent val="0"/>
          <c:showBubbleSize val="0"/>
        </c:dLbls>
        <c:gapWidth val="219"/>
        <c:overlap val="-27"/>
        <c:axId val="1599707919"/>
        <c:axId val="1838081071"/>
      </c:barChart>
      <c:catAx>
        <c:axId val="159970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081071"/>
        <c:crosses val="autoZero"/>
        <c:auto val="1"/>
        <c:lblAlgn val="ctr"/>
        <c:lblOffset val="100"/>
        <c:noMultiLvlLbl val="0"/>
      </c:catAx>
      <c:valAx>
        <c:axId val="183808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70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Sheet1!$O$409</c:f>
              <c:strCache>
                <c:ptCount val="1"/>
                <c:pt idx="0">
                  <c:v>Bin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Sheet1!$O$410:$O$416</c:f>
              <c:numCache>
                <c:formatCode>General</c:formatCode>
                <c:ptCount val="7"/>
                <c:pt idx="0">
                  <c:v>120</c:v>
                </c:pt>
                <c:pt idx="1">
                  <c:v>125</c:v>
                </c:pt>
                <c:pt idx="2">
                  <c:v>130</c:v>
                </c:pt>
                <c:pt idx="3">
                  <c:v>135</c:v>
                </c:pt>
                <c:pt idx="4">
                  <c:v>140</c:v>
                </c:pt>
                <c:pt idx="5">
                  <c:v>145</c:v>
                </c:pt>
                <c:pt idx="6">
                  <c:v>150</c:v>
                </c:pt>
              </c:numCache>
            </c:numRef>
          </c:val>
          <c:extLst>
            <c:ext xmlns:c16="http://schemas.microsoft.com/office/drawing/2014/chart" uri="{C3380CC4-5D6E-409C-BE32-E72D297353CC}">
              <c16:uniqueId val="{00000000-AE21-4DAB-B665-5B35506F9551}"/>
            </c:ext>
          </c:extLst>
        </c:ser>
        <c:ser>
          <c:idx val="1"/>
          <c:order val="1"/>
          <c:tx>
            <c:strRef>
              <c:f>Sheet1!$P$409</c:f>
              <c:strCache>
                <c:ptCount val="1"/>
                <c:pt idx="0">
                  <c:v>Frequency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Sheet1!$P$410:$P$416</c:f>
              <c:numCache>
                <c:formatCode>General</c:formatCode>
                <c:ptCount val="7"/>
                <c:pt idx="0">
                  <c:v>6</c:v>
                </c:pt>
                <c:pt idx="1">
                  <c:v>20</c:v>
                </c:pt>
                <c:pt idx="2">
                  <c:v>24</c:v>
                </c:pt>
                <c:pt idx="3">
                  <c:v>28</c:v>
                </c:pt>
                <c:pt idx="4">
                  <c:v>15</c:v>
                </c:pt>
                <c:pt idx="5">
                  <c:v>6</c:v>
                </c:pt>
                <c:pt idx="6">
                  <c:v>1</c:v>
                </c:pt>
              </c:numCache>
            </c:numRef>
          </c:val>
          <c:extLst>
            <c:ext xmlns:c16="http://schemas.microsoft.com/office/drawing/2014/chart" uri="{C3380CC4-5D6E-409C-BE32-E72D297353CC}">
              <c16:uniqueId val="{00000001-AE21-4DAB-B665-5B35506F9551}"/>
            </c:ext>
          </c:extLst>
        </c:ser>
        <c:dLbls>
          <c:dLblPos val="inEnd"/>
          <c:showLegendKey val="0"/>
          <c:showVal val="1"/>
          <c:showCatName val="0"/>
          <c:showSerName val="0"/>
          <c:showPercent val="0"/>
          <c:showBubbleSize val="0"/>
        </c:dLbls>
        <c:gapWidth val="65"/>
        <c:axId val="1402155216"/>
        <c:axId val="1457079456"/>
      </c:barChart>
      <c:catAx>
        <c:axId val="1402155216"/>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7079456"/>
        <c:crosses val="autoZero"/>
        <c:auto val="1"/>
        <c:lblAlgn val="ctr"/>
        <c:lblOffset val="100"/>
        <c:noMultiLvlLbl val="0"/>
      </c:catAx>
      <c:valAx>
        <c:axId val="14570794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0215521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manualLayout>
          <c:layoutTarget val="inner"/>
          <c:xMode val="edge"/>
          <c:yMode val="edge"/>
          <c:x val="0.16361411854768154"/>
          <c:y val="0.28526082677165354"/>
          <c:w val="0.57064003718285217"/>
          <c:h val="0.38656769466316709"/>
        </c:manualLayout>
      </c:layout>
      <c:barChart>
        <c:barDir val="col"/>
        <c:grouping val="clustered"/>
        <c:varyColors val="0"/>
        <c:ser>
          <c:idx val="0"/>
          <c:order val="0"/>
          <c:tx>
            <c:v>Frequency</c:v>
          </c:tx>
          <c:invertIfNegative val="0"/>
          <c:cat>
            <c:strRef>
              <c:f>Sheet1!$O$437:$O$441</c:f>
              <c:strCache>
                <c:ptCount val="5"/>
                <c:pt idx="0">
                  <c:v>30</c:v>
                </c:pt>
                <c:pt idx="1">
                  <c:v>35</c:v>
                </c:pt>
                <c:pt idx="2">
                  <c:v>40</c:v>
                </c:pt>
                <c:pt idx="3">
                  <c:v>45</c:v>
                </c:pt>
                <c:pt idx="4">
                  <c:v>More</c:v>
                </c:pt>
              </c:strCache>
            </c:strRef>
          </c:cat>
          <c:val>
            <c:numRef>
              <c:f>Sheet1!$P$437:$P$441</c:f>
              <c:numCache>
                <c:formatCode>General</c:formatCode>
                <c:ptCount val="5"/>
                <c:pt idx="0">
                  <c:v>3</c:v>
                </c:pt>
                <c:pt idx="1">
                  <c:v>6</c:v>
                </c:pt>
                <c:pt idx="2">
                  <c:v>10</c:v>
                </c:pt>
                <c:pt idx="3">
                  <c:v>11</c:v>
                </c:pt>
                <c:pt idx="4">
                  <c:v>0</c:v>
                </c:pt>
              </c:numCache>
            </c:numRef>
          </c:val>
          <c:extLst>
            <c:ext xmlns:c16="http://schemas.microsoft.com/office/drawing/2014/chart" uri="{C3380CC4-5D6E-409C-BE32-E72D297353CC}">
              <c16:uniqueId val="{00000001-81CA-4ED6-88D4-20E942153D94}"/>
            </c:ext>
          </c:extLst>
        </c:ser>
        <c:dLbls>
          <c:showLegendKey val="0"/>
          <c:showVal val="0"/>
          <c:showCatName val="0"/>
          <c:showSerName val="0"/>
          <c:showPercent val="0"/>
          <c:showBubbleSize val="0"/>
        </c:dLbls>
        <c:gapWidth val="150"/>
        <c:axId val="1460330160"/>
        <c:axId val="1848209984"/>
      </c:barChart>
      <c:catAx>
        <c:axId val="1460330160"/>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848209984"/>
        <c:crosses val="autoZero"/>
        <c:auto val="1"/>
        <c:lblAlgn val="ctr"/>
        <c:lblOffset val="100"/>
        <c:noMultiLvlLbl val="0"/>
      </c:catAx>
      <c:valAx>
        <c:axId val="184820998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603301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Sheet1!$N$443</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Sheet1!$M$444:$M$447</c:f>
              <c:strCache>
                <c:ptCount val="4"/>
                <c:pt idx="0">
                  <c:v>26-30</c:v>
                </c:pt>
                <c:pt idx="1">
                  <c:v>31-35</c:v>
                </c:pt>
                <c:pt idx="2">
                  <c:v>36-40</c:v>
                </c:pt>
                <c:pt idx="3">
                  <c:v>41-45</c:v>
                </c:pt>
              </c:strCache>
            </c:strRef>
          </c:cat>
          <c:val>
            <c:numRef>
              <c:f>Sheet1!$N$444:$N$447</c:f>
              <c:numCache>
                <c:formatCode>General</c:formatCode>
                <c:ptCount val="4"/>
                <c:pt idx="0">
                  <c:v>3</c:v>
                </c:pt>
                <c:pt idx="1">
                  <c:v>6</c:v>
                </c:pt>
                <c:pt idx="2">
                  <c:v>10</c:v>
                </c:pt>
                <c:pt idx="3">
                  <c:v>11</c:v>
                </c:pt>
              </c:numCache>
            </c:numRef>
          </c:val>
          <c:extLst>
            <c:ext xmlns:c16="http://schemas.microsoft.com/office/drawing/2014/chart" uri="{C3380CC4-5D6E-409C-BE32-E72D297353CC}">
              <c16:uniqueId val="{00000000-08AE-4C4A-94BE-5B748C37EB57}"/>
            </c:ext>
          </c:extLst>
        </c:ser>
        <c:dLbls>
          <c:dLblPos val="outEnd"/>
          <c:showLegendKey val="0"/>
          <c:showVal val="1"/>
          <c:showCatName val="0"/>
          <c:showSerName val="0"/>
          <c:showPercent val="0"/>
          <c:showBubbleSize val="0"/>
        </c:dLbls>
        <c:gapWidth val="182"/>
        <c:axId val="1402151856"/>
        <c:axId val="1852246720"/>
      </c:barChart>
      <c:catAx>
        <c:axId val="140215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46720"/>
        <c:crosses val="autoZero"/>
        <c:auto val="1"/>
        <c:lblAlgn val="ctr"/>
        <c:lblOffset val="100"/>
        <c:noMultiLvlLbl val="0"/>
      </c:catAx>
      <c:valAx>
        <c:axId val="18522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5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3914260717410324E-2"/>
          <c:y val="0.15319444444444447"/>
          <c:w val="0.90286351706036749"/>
          <c:h val="0.61498432487605714"/>
        </c:manualLayout>
      </c:layout>
      <c:barChart>
        <c:barDir val="bar"/>
        <c:grouping val="clustered"/>
        <c:varyColors val="0"/>
        <c:ser>
          <c:idx val="0"/>
          <c:order val="0"/>
          <c:tx>
            <c:strRef>
              <c:f>Sheet1!$I$306</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Sheet1!$J$306</c:f>
              <c:numCache>
                <c:formatCode>General</c:formatCode>
                <c:ptCount val="1"/>
                <c:pt idx="0">
                  <c:v>30</c:v>
                </c:pt>
              </c:numCache>
            </c:numRef>
          </c:val>
          <c:extLst>
            <c:ext xmlns:c16="http://schemas.microsoft.com/office/drawing/2014/chart" uri="{C3380CC4-5D6E-409C-BE32-E72D297353CC}">
              <c16:uniqueId val="{00000000-C289-4AA6-A846-988041D5490F}"/>
            </c:ext>
          </c:extLst>
        </c:ser>
        <c:ser>
          <c:idx val="1"/>
          <c:order val="1"/>
          <c:tx>
            <c:strRef>
              <c:f>Sheet1!$I$307</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Sheet1!$J$307</c:f>
              <c:numCache>
                <c:formatCode>General</c:formatCode>
                <c:ptCount val="1"/>
                <c:pt idx="0">
                  <c:v>40</c:v>
                </c:pt>
              </c:numCache>
            </c:numRef>
          </c:val>
          <c:extLst>
            <c:ext xmlns:c16="http://schemas.microsoft.com/office/drawing/2014/chart" uri="{C3380CC4-5D6E-409C-BE32-E72D297353CC}">
              <c16:uniqueId val="{00000001-C289-4AA6-A846-988041D5490F}"/>
            </c:ext>
          </c:extLst>
        </c:ser>
        <c:ser>
          <c:idx val="2"/>
          <c:order val="2"/>
          <c:tx>
            <c:strRef>
              <c:f>Sheet1!$I$308</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Sheet1!$J$308</c:f>
              <c:numCache>
                <c:formatCode>General</c:formatCode>
                <c:ptCount val="1"/>
                <c:pt idx="0">
                  <c:v>20</c:v>
                </c:pt>
              </c:numCache>
            </c:numRef>
          </c:val>
          <c:extLst>
            <c:ext xmlns:c16="http://schemas.microsoft.com/office/drawing/2014/chart" uri="{C3380CC4-5D6E-409C-BE32-E72D297353CC}">
              <c16:uniqueId val="{00000002-C289-4AA6-A846-988041D5490F}"/>
            </c:ext>
          </c:extLst>
        </c:ser>
        <c:ser>
          <c:idx val="3"/>
          <c:order val="3"/>
          <c:tx>
            <c:strRef>
              <c:f>Sheet1!$I$309</c:f>
              <c:strCache>
                <c:ptCount val="1"/>
                <c:pt idx="0">
                  <c:v>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Sheet1!$J$309</c:f>
              <c:numCache>
                <c:formatCode>General</c:formatCode>
                <c:ptCount val="1"/>
                <c:pt idx="0">
                  <c:v>10</c:v>
                </c:pt>
              </c:numCache>
            </c:numRef>
          </c:val>
          <c:extLst>
            <c:ext xmlns:c16="http://schemas.microsoft.com/office/drawing/2014/chart" uri="{C3380CC4-5D6E-409C-BE32-E72D297353CC}">
              <c16:uniqueId val="{00000003-C289-4AA6-A846-988041D5490F}"/>
            </c:ext>
          </c:extLst>
        </c:ser>
        <c:ser>
          <c:idx val="4"/>
          <c:order val="4"/>
          <c:tx>
            <c:strRef>
              <c:f>Sheet1!$I$310</c:f>
              <c:strCache>
                <c:ptCount val="1"/>
                <c:pt idx="0">
                  <c: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Sheet1!$J$310</c:f>
              <c:numCache>
                <c:formatCode>General</c:formatCode>
                <c:ptCount val="1"/>
                <c:pt idx="0">
                  <c:v>45</c:v>
                </c:pt>
              </c:numCache>
            </c:numRef>
          </c:val>
          <c:extLst>
            <c:ext xmlns:c16="http://schemas.microsoft.com/office/drawing/2014/chart" uri="{C3380CC4-5D6E-409C-BE32-E72D297353CC}">
              <c16:uniqueId val="{00000004-C289-4AA6-A846-988041D5490F}"/>
            </c:ext>
          </c:extLst>
        </c:ser>
        <c:ser>
          <c:idx val="5"/>
          <c:order val="5"/>
          <c:tx>
            <c:strRef>
              <c:f>Sheet1!$I$311</c:f>
              <c:strCache>
                <c:ptCount val="1"/>
                <c:pt idx="0">
                  <c:v>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Sheet1!$J$311</c:f>
              <c:numCache>
                <c:formatCode>General</c:formatCode>
                <c:ptCount val="1"/>
                <c:pt idx="0">
                  <c:v>25</c:v>
                </c:pt>
              </c:numCache>
            </c:numRef>
          </c:val>
          <c:extLst>
            <c:ext xmlns:c16="http://schemas.microsoft.com/office/drawing/2014/chart" uri="{C3380CC4-5D6E-409C-BE32-E72D297353CC}">
              <c16:uniqueId val="{00000005-C289-4AA6-A846-988041D5490F}"/>
            </c:ext>
          </c:extLst>
        </c:ser>
        <c:ser>
          <c:idx val="6"/>
          <c:order val="6"/>
          <c:tx>
            <c:strRef>
              <c:f>Sheet1!$I$312</c:f>
              <c:strCache>
                <c:ptCount val="1"/>
                <c:pt idx="0">
                  <c:v>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Sheet1!$J$312</c:f>
              <c:numCache>
                <c:formatCode>General</c:formatCode>
                <c:ptCount val="1"/>
                <c:pt idx="0">
                  <c:v>30</c:v>
                </c:pt>
              </c:numCache>
            </c:numRef>
          </c:val>
          <c:extLst>
            <c:ext xmlns:c16="http://schemas.microsoft.com/office/drawing/2014/chart" uri="{C3380CC4-5D6E-409C-BE32-E72D297353CC}">
              <c16:uniqueId val="{00000006-C289-4AA6-A846-988041D5490F}"/>
            </c:ext>
          </c:extLst>
        </c:ser>
        <c:dLbls>
          <c:dLblPos val="outEnd"/>
          <c:showLegendKey val="0"/>
          <c:showVal val="1"/>
          <c:showCatName val="0"/>
          <c:showSerName val="0"/>
          <c:showPercent val="0"/>
          <c:showBubbleSize val="0"/>
        </c:dLbls>
        <c:gapWidth val="115"/>
        <c:overlap val="-20"/>
        <c:axId val="2015040767"/>
        <c:axId val="1919269263"/>
      </c:barChart>
      <c:catAx>
        <c:axId val="2015040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9269263"/>
        <c:crosses val="autoZero"/>
        <c:auto val="1"/>
        <c:lblAlgn val="ctr"/>
        <c:lblOffset val="100"/>
        <c:noMultiLvlLbl val="0"/>
      </c:catAx>
      <c:valAx>
        <c:axId val="19192692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504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HISTOGRAM</a:t>
            </a:r>
          </a:p>
        </c:rich>
      </c:tx>
      <c:layout>
        <c:manualLayout>
          <c:xMode val="edge"/>
          <c:yMode val="edge"/>
          <c:x val="0.1655763342082239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126563998777258"/>
          <c:y val="0.17100046104195485"/>
          <c:w val="0.77184011637099581"/>
          <c:h val="0.61967124441395038"/>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Sheet1!$L$340:$L$344</c:f>
              <c:numCache>
                <c:formatCode>General</c:formatCode>
                <c:ptCount val="5"/>
                <c:pt idx="0">
                  <c:v>1</c:v>
                </c:pt>
                <c:pt idx="1">
                  <c:v>2</c:v>
                </c:pt>
                <c:pt idx="2">
                  <c:v>3</c:v>
                </c:pt>
                <c:pt idx="3">
                  <c:v>4</c:v>
                </c:pt>
                <c:pt idx="4">
                  <c:v>5</c:v>
                </c:pt>
              </c:numCache>
            </c:numRef>
          </c:cat>
          <c:val>
            <c:numRef>
              <c:f>Sheet1!$M$340:$M$344</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0-3565-4ACC-928D-B04DED5635C5}"/>
            </c:ext>
          </c:extLst>
        </c:ser>
        <c:dLbls>
          <c:dLblPos val="outEnd"/>
          <c:showLegendKey val="0"/>
          <c:showVal val="1"/>
          <c:showCatName val="0"/>
          <c:showSerName val="0"/>
          <c:showPercent val="0"/>
          <c:showBubbleSize val="0"/>
        </c:dLbls>
        <c:gapWidth val="219"/>
        <c:overlap val="-27"/>
        <c:axId val="1322143663"/>
        <c:axId val="1448075567"/>
      </c:barChart>
      <c:catAx>
        <c:axId val="132214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75567"/>
        <c:crosses val="autoZero"/>
        <c:auto val="1"/>
        <c:lblAlgn val="ctr"/>
        <c:lblOffset val="100"/>
        <c:noMultiLvlLbl val="0"/>
      </c:catAx>
      <c:valAx>
        <c:axId val="144807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FREQUENCY</a:t>
                </a:r>
              </a:p>
            </c:rich>
          </c:tx>
          <c:layout>
            <c:manualLayout>
              <c:xMode val="edge"/>
              <c:yMode val="edge"/>
              <c:x val="2.7777777777777776E-2"/>
              <c:y val="0.353765310586176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43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Sheet1!$L$340:$L$344</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6CD9-4CAE-A9C2-448444934A54}"/>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Sheet1!$M$340:$M$344</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1-6CD9-4CAE-A9C2-448444934A54}"/>
            </c:ext>
          </c:extLst>
        </c:ser>
        <c:dLbls>
          <c:dLblPos val="outEnd"/>
          <c:showLegendKey val="0"/>
          <c:showVal val="1"/>
          <c:showCatName val="0"/>
          <c:showSerName val="0"/>
          <c:showPercent val="0"/>
          <c:showBubbleSize val="0"/>
        </c:dLbls>
        <c:gapWidth val="182"/>
        <c:axId val="1402164816"/>
        <c:axId val="1438644912"/>
      </c:barChart>
      <c:catAx>
        <c:axId val="140216481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44912"/>
        <c:crosses val="autoZero"/>
        <c:auto val="1"/>
        <c:lblAlgn val="ctr"/>
        <c:lblOffset val="100"/>
        <c:noMultiLvlLbl val="0"/>
      </c:catAx>
      <c:valAx>
        <c:axId val="1438644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6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Sheet1!$Q$365:$Q$371</c:f>
              <c:strCache>
                <c:ptCount val="7"/>
                <c:pt idx="0">
                  <c:v>29</c:v>
                </c:pt>
                <c:pt idx="1">
                  <c:v>33</c:v>
                </c:pt>
                <c:pt idx="2">
                  <c:v>37</c:v>
                </c:pt>
                <c:pt idx="3">
                  <c:v>41</c:v>
                </c:pt>
                <c:pt idx="4">
                  <c:v>45</c:v>
                </c:pt>
                <c:pt idx="5">
                  <c:v>49</c:v>
                </c:pt>
                <c:pt idx="6">
                  <c:v>More</c:v>
                </c:pt>
              </c:strCache>
            </c:strRef>
          </c:cat>
          <c:val>
            <c:numRef>
              <c:f>Sheet1!$R$365:$R$371</c:f>
              <c:numCache>
                <c:formatCode>General</c:formatCode>
                <c:ptCount val="7"/>
                <c:pt idx="0">
                  <c:v>7</c:v>
                </c:pt>
                <c:pt idx="1">
                  <c:v>11</c:v>
                </c:pt>
                <c:pt idx="2">
                  <c:v>11</c:v>
                </c:pt>
                <c:pt idx="3">
                  <c:v>11</c:v>
                </c:pt>
                <c:pt idx="4">
                  <c:v>8</c:v>
                </c:pt>
                <c:pt idx="5">
                  <c:v>2</c:v>
                </c:pt>
                <c:pt idx="6">
                  <c:v>0</c:v>
                </c:pt>
              </c:numCache>
            </c:numRef>
          </c:val>
          <c:extLst>
            <c:ext xmlns:c16="http://schemas.microsoft.com/office/drawing/2014/chart" uri="{C3380CC4-5D6E-409C-BE32-E72D297353CC}">
              <c16:uniqueId val="{00000001-7C4A-4F51-AAFB-10A92D7D82E1}"/>
            </c:ext>
          </c:extLst>
        </c:ser>
        <c:dLbls>
          <c:showLegendKey val="0"/>
          <c:showVal val="0"/>
          <c:showCatName val="0"/>
          <c:showSerName val="0"/>
          <c:showPercent val="0"/>
          <c:showBubbleSize val="0"/>
        </c:dLbls>
        <c:gapWidth val="150"/>
        <c:axId val="1418153728"/>
        <c:axId val="1438676656"/>
      </c:barChart>
      <c:catAx>
        <c:axId val="1418153728"/>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38676656"/>
        <c:crosses val="autoZero"/>
        <c:auto val="1"/>
        <c:lblAlgn val="ctr"/>
        <c:lblOffset val="100"/>
        <c:noMultiLvlLbl val="0"/>
      </c:catAx>
      <c:valAx>
        <c:axId val="143867665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181537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Sheet1!$Q$365:$Q$371</c:f>
              <c:strCache>
                <c:ptCount val="7"/>
                <c:pt idx="0">
                  <c:v>29</c:v>
                </c:pt>
                <c:pt idx="1">
                  <c:v>33</c:v>
                </c:pt>
                <c:pt idx="2">
                  <c:v>37</c:v>
                </c:pt>
                <c:pt idx="3">
                  <c:v>41</c:v>
                </c:pt>
                <c:pt idx="4">
                  <c:v>45</c:v>
                </c:pt>
                <c:pt idx="5">
                  <c:v>49</c:v>
                </c:pt>
                <c:pt idx="6">
                  <c:v>More</c:v>
                </c:pt>
              </c:strCache>
            </c:strRef>
          </c:cat>
          <c:val>
            <c:numRef>
              <c:f>Sheet1!$R$365:$R$371</c:f>
              <c:numCache>
                <c:formatCode>General</c:formatCode>
                <c:ptCount val="7"/>
                <c:pt idx="0">
                  <c:v>7</c:v>
                </c:pt>
                <c:pt idx="1">
                  <c:v>11</c:v>
                </c:pt>
                <c:pt idx="2">
                  <c:v>11</c:v>
                </c:pt>
                <c:pt idx="3">
                  <c:v>11</c:v>
                </c:pt>
                <c:pt idx="4">
                  <c:v>8</c:v>
                </c:pt>
                <c:pt idx="5">
                  <c:v>2</c:v>
                </c:pt>
                <c:pt idx="6">
                  <c:v>0</c:v>
                </c:pt>
              </c:numCache>
            </c:numRef>
          </c:val>
          <c:extLst>
            <c:ext xmlns:c16="http://schemas.microsoft.com/office/drawing/2014/chart" uri="{C3380CC4-5D6E-409C-BE32-E72D297353CC}">
              <c16:uniqueId val="{00000000-3E59-42AC-9FB6-50B07CCBC495}"/>
            </c:ext>
          </c:extLst>
        </c:ser>
        <c:dLbls>
          <c:showLegendKey val="0"/>
          <c:showVal val="0"/>
          <c:showCatName val="0"/>
          <c:showSerName val="0"/>
          <c:showPercent val="0"/>
          <c:showBubbleSize val="0"/>
        </c:dLbls>
        <c:gapWidth val="150"/>
        <c:axId val="1403783072"/>
        <c:axId val="1436549472"/>
      </c:barChart>
      <c:catAx>
        <c:axId val="140378307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36549472"/>
        <c:crosses val="autoZero"/>
        <c:auto val="1"/>
        <c:lblAlgn val="ctr"/>
        <c:lblOffset val="100"/>
        <c:noMultiLvlLbl val="0"/>
      </c:catAx>
      <c:valAx>
        <c:axId val="1436549472"/>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037830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Sheet1!$Q$364</c:f>
              <c:strCache>
                <c:ptCount val="1"/>
                <c:pt idx="0">
                  <c:v>BIN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Sheet1!$Q$365:$Q$370</c:f>
              <c:numCache>
                <c:formatCode>General</c:formatCode>
                <c:ptCount val="6"/>
                <c:pt idx="0">
                  <c:v>29</c:v>
                </c:pt>
                <c:pt idx="1">
                  <c:v>33</c:v>
                </c:pt>
                <c:pt idx="2">
                  <c:v>37</c:v>
                </c:pt>
                <c:pt idx="3">
                  <c:v>41</c:v>
                </c:pt>
                <c:pt idx="4">
                  <c:v>45</c:v>
                </c:pt>
                <c:pt idx="5">
                  <c:v>49</c:v>
                </c:pt>
              </c:numCache>
            </c:numRef>
          </c:val>
          <c:extLst>
            <c:ext xmlns:c16="http://schemas.microsoft.com/office/drawing/2014/chart" uri="{C3380CC4-5D6E-409C-BE32-E72D297353CC}">
              <c16:uniqueId val="{00000000-13C9-450E-A01E-1004332157C1}"/>
            </c:ext>
          </c:extLst>
        </c:ser>
        <c:ser>
          <c:idx val="1"/>
          <c:order val="1"/>
          <c:tx>
            <c:strRef>
              <c:f>Sheet1!$R$364</c:f>
              <c:strCache>
                <c:ptCount val="1"/>
                <c:pt idx="0">
                  <c:v>Frequency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Sheet1!$R$365:$R$370</c:f>
              <c:numCache>
                <c:formatCode>General</c:formatCode>
                <c:ptCount val="6"/>
                <c:pt idx="0">
                  <c:v>7</c:v>
                </c:pt>
                <c:pt idx="1">
                  <c:v>11</c:v>
                </c:pt>
                <c:pt idx="2">
                  <c:v>11</c:v>
                </c:pt>
                <c:pt idx="3">
                  <c:v>11</c:v>
                </c:pt>
                <c:pt idx="4">
                  <c:v>8</c:v>
                </c:pt>
                <c:pt idx="5">
                  <c:v>2</c:v>
                </c:pt>
              </c:numCache>
            </c:numRef>
          </c:val>
          <c:extLst>
            <c:ext xmlns:c16="http://schemas.microsoft.com/office/drawing/2014/chart" uri="{C3380CC4-5D6E-409C-BE32-E72D297353CC}">
              <c16:uniqueId val="{00000001-13C9-450E-A01E-1004332157C1}"/>
            </c:ext>
          </c:extLst>
        </c:ser>
        <c:dLbls>
          <c:dLblPos val="outEnd"/>
          <c:showLegendKey val="0"/>
          <c:showVal val="1"/>
          <c:showCatName val="0"/>
          <c:showSerName val="0"/>
          <c:showPercent val="0"/>
          <c:showBubbleSize val="0"/>
        </c:dLbls>
        <c:gapWidth val="182"/>
        <c:axId val="1620622256"/>
        <c:axId val="1438677152"/>
      </c:barChart>
      <c:catAx>
        <c:axId val="162062225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77152"/>
        <c:crosses val="autoZero"/>
        <c:auto val="1"/>
        <c:lblAlgn val="ctr"/>
        <c:lblOffset val="100"/>
        <c:noMultiLvlLbl val="0"/>
      </c:catAx>
      <c:valAx>
        <c:axId val="1438677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2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Sheet1!$O$410:$O$417</c:f>
              <c:strCache>
                <c:ptCount val="8"/>
                <c:pt idx="0">
                  <c:v>120</c:v>
                </c:pt>
                <c:pt idx="1">
                  <c:v>125</c:v>
                </c:pt>
                <c:pt idx="2">
                  <c:v>130</c:v>
                </c:pt>
                <c:pt idx="3">
                  <c:v>135</c:v>
                </c:pt>
                <c:pt idx="4">
                  <c:v>140</c:v>
                </c:pt>
                <c:pt idx="5">
                  <c:v>145</c:v>
                </c:pt>
                <c:pt idx="6">
                  <c:v>150</c:v>
                </c:pt>
                <c:pt idx="7">
                  <c:v>More</c:v>
                </c:pt>
              </c:strCache>
            </c:strRef>
          </c:cat>
          <c:val>
            <c:numRef>
              <c:f>Sheet1!$P$410:$P$417</c:f>
              <c:numCache>
                <c:formatCode>General</c:formatCode>
                <c:ptCount val="8"/>
                <c:pt idx="0">
                  <c:v>6</c:v>
                </c:pt>
                <c:pt idx="1">
                  <c:v>20</c:v>
                </c:pt>
                <c:pt idx="2">
                  <c:v>24</c:v>
                </c:pt>
                <c:pt idx="3">
                  <c:v>28</c:v>
                </c:pt>
                <c:pt idx="4">
                  <c:v>15</c:v>
                </c:pt>
                <c:pt idx="5">
                  <c:v>6</c:v>
                </c:pt>
                <c:pt idx="6">
                  <c:v>1</c:v>
                </c:pt>
                <c:pt idx="7">
                  <c:v>0</c:v>
                </c:pt>
              </c:numCache>
            </c:numRef>
          </c:val>
          <c:extLst>
            <c:ext xmlns:c16="http://schemas.microsoft.com/office/drawing/2014/chart" uri="{C3380CC4-5D6E-409C-BE32-E72D297353CC}">
              <c16:uniqueId val="{00000001-1EFE-424B-98F3-8901DFEBB5E3}"/>
            </c:ext>
          </c:extLst>
        </c:ser>
        <c:dLbls>
          <c:showLegendKey val="0"/>
          <c:showVal val="0"/>
          <c:showCatName val="0"/>
          <c:showSerName val="0"/>
          <c:showPercent val="0"/>
          <c:showBubbleSize val="0"/>
        </c:dLbls>
        <c:gapWidth val="150"/>
        <c:axId val="1403768672"/>
        <c:axId val="1587843488"/>
      </c:barChart>
      <c:catAx>
        <c:axId val="140376867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587843488"/>
        <c:crosses val="autoZero"/>
        <c:auto val="1"/>
        <c:lblAlgn val="ctr"/>
        <c:lblOffset val="100"/>
        <c:noMultiLvlLbl val="0"/>
      </c:catAx>
      <c:valAx>
        <c:axId val="158784348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037686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Sheet1!$O$410:$O$417</c:f>
              <c:strCache>
                <c:ptCount val="8"/>
                <c:pt idx="0">
                  <c:v>120</c:v>
                </c:pt>
                <c:pt idx="1">
                  <c:v>125</c:v>
                </c:pt>
                <c:pt idx="2">
                  <c:v>130</c:v>
                </c:pt>
                <c:pt idx="3">
                  <c:v>135</c:v>
                </c:pt>
                <c:pt idx="4">
                  <c:v>140</c:v>
                </c:pt>
                <c:pt idx="5">
                  <c:v>145</c:v>
                </c:pt>
                <c:pt idx="6">
                  <c:v>150</c:v>
                </c:pt>
                <c:pt idx="7">
                  <c:v>More</c:v>
                </c:pt>
              </c:strCache>
            </c:strRef>
          </c:cat>
          <c:val>
            <c:numRef>
              <c:f>Sheet1!$P$410:$P$417</c:f>
              <c:numCache>
                <c:formatCode>General</c:formatCode>
                <c:ptCount val="8"/>
                <c:pt idx="0">
                  <c:v>6</c:v>
                </c:pt>
                <c:pt idx="1">
                  <c:v>20</c:v>
                </c:pt>
                <c:pt idx="2">
                  <c:v>24</c:v>
                </c:pt>
                <c:pt idx="3">
                  <c:v>28</c:v>
                </c:pt>
                <c:pt idx="4">
                  <c:v>15</c:v>
                </c:pt>
                <c:pt idx="5">
                  <c:v>6</c:v>
                </c:pt>
                <c:pt idx="6">
                  <c:v>1</c:v>
                </c:pt>
                <c:pt idx="7">
                  <c:v>0</c:v>
                </c:pt>
              </c:numCache>
            </c:numRef>
          </c:val>
          <c:extLst>
            <c:ext xmlns:c16="http://schemas.microsoft.com/office/drawing/2014/chart" uri="{C3380CC4-5D6E-409C-BE32-E72D297353CC}">
              <c16:uniqueId val="{00000000-E744-4723-A644-159552A422BE}"/>
            </c:ext>
          </c:extLst>
        </c:ser>
        <c:dLbls>
          <c:dLblPos val="outEnd"/>
          <c:showLegendKey val="0"/>
          <c:showVal val="1"/>
          <c:showCatName val="0"/>
          <c:showSerName val="0"/>
          <c:showPercent val="0"/>
          <c:showBubbleSize val="0"/>
        </c:dLbls>
        <c:gapWidth val="150"/>
        <c:axId val="1403768672"/>
        <c:axId val="1587843488"/>
      </c:barChart>
      <c:catAx>
        <c:axId val="140376867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587843488"/>
        <c:crosses val="autoZero"/>
        <c:auto val="1"/>
        <c:lblAlgn val="ctr"/>
        <c:lblOffset val="100"/>
        <c:noMultiLvlLbl val="0"/>
      </c:catAx>
      <c:valAx>
        <c:axId val="158784348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037686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Histogram</a:t>
          </a:r>
        </a:p>
      </cx:txPr>
    </cx:title>
    <cx:plotArea>
      <cx:plotAreaRegion>
        <cx:series layoutId="clusteredColumn" uniqueId="{E166A32E-8AE7-4748-8521-7AEE98DC6848}">
          <cx:dataLabels pos="outEnd">
            <cx:visibility seriesName="0" categoryName="0" value="1"/>
          </cx:dataLabels>
          <cx:dataId val="0"/>
          <cx:layoutPr>
            <cx:aggregation/>
          </cx:layoutPr>
          <cx:axisId val="1"/>
        </cx:series>
        <cx:series layoutId="paretoLine" ownerIdx="0" uniqueId="{089E9F13-A579-4DDB-BFE2-815102B012A2}">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2.xml"/><Relationship Id="rId18" Type="http://schemas.openxmlformats.org/officeDocument/2006/relationships/chart" Target="../charts/chart4.xml"/><Relationship Id="rId26" Type="http://schemas.openxmlformats.org/officeDocument/2006/relationships/chart" Target="../charts/chart10.xml"/><Relationship Id="rId39" Type="http://schemas.openxmlformats.org/officeDocument/2006/relationships/image" Target="../media/image26.png"/><Relationship Id="rId21" Type="http://schemas.openxmlformats.org/officeDocument/2006/relationships/chart" Target="../charts/chart6.xml"/><Relationship Id="rId34" Type="http://schemas.openxmlformats.org/officeDocument/2006/relationships/image" Target="../media/image21.png"/><Relationship Id="rId42" Type="http://schemas.openxmlformats.org/officeDocument/2006/relationships/image" Target="../media/image29.png"/><Relationship Id="rId47"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3.png"/><Relationship Id="rId29" Type="http://schemas.openxmlformats.org/officeDocument/2006/relationships/chart" Target="../charts/chart11.xml"/><Relationship Id="rId11" Type="http://schemas.openxmlformats.org/officeDocument/2006/relationships/image" Target="../media/image10.png"/><Relationship Id="rId24" Type="http://schemas.openxmlformats.org/officeDocument/2006/relationships/chart" Target="../charts/chart8.xml"/><Relationship Id="rId32" Type="http://schemas.openxmlformats.org/officeDocument/2006/relationships/image" Target="../media/image19.png"/><Relationship Id="rId37" Type="http://schemas.openxmlformats.org/officeDocument/2006/relationships/image" Target="../media/image24.png"/><Relationship Id="rId40" Type="http://schemas.openxmlformats.org/officeDocument/2006/relationships/image" Target="../media/image27.png"/><Relationship Id="rId45"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2.png"/><Relationship Id="rId23" Type="http://schemas.openxmlformats.org/officeDocument/2006/relationships/image" Target="../media/image15.png"/><Relationship Id="rId28" Type="http://schemas.openxmlformats.org/officeDocument/2006/relationships/image" Target="../media/image17.png"/><Relationship Id="rId36" Type="http://schemas.openxmlformats.org/officeDocument/2006/relationships/image" Target="../media/image23.png"/><Relationship Id="rId49" Type="http://schemas.openxmlformats.org/officeDocument/2006/relationships/image" Target="../media/image36.png"/><Relationship Id="rId10" Type="http://schemas.openxmlformats.org/officeDocument/2006/relationships/image" Target="../media/image9.png"/><Relationship Id="rId19" Type="http://schemas.openxmlformats.org/officeDocument/2006/relationships/image" Target="../media/image14.png"/><Relationship Id="rId31" Type="http://schemas.openxmlformats.org/officeDocument/2006/relationships/image" Target="../media/image18.png"/><Relationship Id="rId44"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chart" Target="../charts/chart1.xml"/><Relationship Id="rId14" Type="http://schemas.microsoft.com/office/2014/relationships/chartEx" Target="../charts/chartEx1.xml"/><Relationship Id="rId22" Type="http://schemas.openxmlformats.org/officeDocument/2006/relationships/chart" Target="../charts/chart7.xml"/><Relationship Id="rId27" Type="http://schemas.openxmlformats.org/officeDocument/2006/relationships/image" Target="../media/image16.png"/><Relationship Id="rId30" Type="http://schemas.openxmlformats.org/officeDocument/2006/relationships/chart" Target="../charts/chart12.xml"/><Relationship Id="rId35" Type="http://schemas.openxmlformats.org/officeDocument/2006/relationships/image" Target="../media/image22.png"/><Relationship Id="rId43" Type="http://schemas.openxmlformats.org/officeDocument/2006/relationships/image" Target="../media/image30.png"/><Relationship Id="rId48"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1.png"/><Relationship Id="rId17" Type="http://schemas.openxmlformats.org/officeDocument/2006/relationships/chart" Target="../charts/chart3.xml"/><Relationship Id="rId25" Type="http://schemas.openxmlformats.org/officeDocument/2006/relationships/chart" Target="../charts/chart9.xml"/><Relationship Id="rId33" Type="http://schemas.openxmlformats.org/officeDocument/2006/relationships/image" Target="../media/image20.png"/><Relationship Id="rId38" Type="http://schemas.openxmlformats.org/officeDocument/2006/relationships/image" Target="../media/image25.png"/><Relationship Id="rId46" Type="http://schemas.openxmlformats.org/officeDocument/2006/relationships/image" Target="../media/image33.png"/><Relationship Id="rId20" Type="http://schemas.openxmlformats.org/officeDocument/2006/relationships/chart" Target="../charts/chart5.xml"/><Relationship Id="rId41"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61</xdr:row>
      <xdr:rowOff>160020</xdr:rowOff>
    </xdr:from>
    <xdr:to>
      <xdr:col>7</xdr:col>
      <xdr:colOff>251460</xdr:colOff>
      <xdr:row>83</xdr:row>
      <xdr:rowOff>84166</xdr:rowOff>
    </xdr:to>
    <xdr:pic>
      <xdr:nvPicPr>
        <xdr:cNvPr id="3" name="Picture 2">
          <a:extLst>
            <a:ext uri="{FF2B5EF4-FFF2-40B4-BE49-F238E27FC236}">
              <a16:creationId xmlns:a16="http://schemas.microsoft.com/office/drawing/2014/main" id="{2D561A0E-7EE5-D6D0-C730-63531863CC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239500"/>
          <a:ext cx="5867400" cy="3993226"/>
        </a:xfrm>
        <a:prstGeom prst="rect">
          <a:avLst/>
        </a:prstGeom>
      </xdr:spPr>
    </xdr:pic>
    <xdr:clientData/>
  </xdr:twoCellAnchor>
  <xdr:twoCellAnchor editAs="oneCell">
    <xdr:from>
      <xdr:col>0</xdr:col>
      <xdr:colOff>38100</xdr:colOff>
      <xdr:row>86</xdr:row>
      <xdr:rowOff>175260</xdr:rowOff>
    </xdr:from>
    <xdr:to>
      <xdr:col>7</xdr:col>
      <xdr:colOff>91440</xdr:colOff>
      <xdr:row>106</xdr:row>
      <xdr:rowOff>84132</xdr:rowOff>
    </xdr:to>
    <xdr:pic>
      <xdr:nvPicPr>
        <xdr:cNvPr id="5" name="Picture 4">
          <a:extLst>
            <a:ext uri="{FF2B5EF4-FFF2-40B4-BE49-F238E27FC236}">
              <a16:creationId xmlns:a16="http://schemas.microsoft.com/office/drawing/2014/main" id="{C8083BA2-7E61-4B4D-3733-F4D78A16851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 y="16352520"/>
          <a:ext cx="5669280" cy="3596952"/>
        </a:xfrm>
        <a:prstGeom prst="rect">
          <a:avLst/>
        </a:prstGeom>
      </xdr:spPr>
    </xdr:pic>
    <xdr:clientData/>
  </xdr:twoCellAnchor>
  <xdr:twoCellAnchor editAs="oneCell">
    <xdr:from>
      <xdr:col>0</xdr:col>
      <xdr:colOff>1</xdr:colOff>
      <xdr:row>109</xdr:row>
      <xdr:rowOff>175260</xdr:rowOff>
    </xdr:from>
    <xdr:to>
      <xdr:col>7</xdr:col>
      <xdr:colOff>175260</xdr:colOff>
      <xdr:row>132</xdr:row>
      <xdr:rowOff>76566</xdr:rowOff>
    </xdr:to>
    <xdr:pic>
      <xdr:nvPicPr>
        <xdr:cNvPr id="10" name="Picture 9">
          <a:extLst>
            <a:ext uri="{FF2B5EF4-FFF2-40B4-BE49-F238E27FC236}">
              <a16:creationId xmlns:a16="http://schemas.microsoft.com/office/drawing/2014/main" id="{95059FFE-B50E-7BB3-CB32-0028A2ABD8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20193000"/>
          <a:ext cx="5791199" cy="4221846"/>
        </a:xfrm>
        <a:prstGeom prst="rect">
          <a:avLst/>
        </a:prstGeom>
      </xdr:spPr>
    </xdr:pic>
    <xdr:clientData/>
  </xdr:twoCellAnchor>
  <xdr:twoCellAnchor editAs="oneCell">
    <xdr:from>
      <xdr:col>0</xdr:col>
      <xdr:colOff>0</xdr:colOff>
      <xdr:row>136</xdr:row>
      <xdr:rowOff>152400</xdr:rowOff>
    </xdr:from>
    <xdr:to>
      <xdr:col>7</xdr:col>
      <xdr:colOff>152400</xdr:colOff>
      <xdr:row>152</xdr:row>
      <xdr:rowOff>114552</xdr:rowOff>
    </xdr:to>
    <xdr:pic>
      <xdr:nvPicPr>
        <xdr:cNvPr id="12" name="Picture 11">
          <a:extLst>
            <a:ext uri="{FF2B5EF4-FFF2-40B4-BE49-F238E27FC236}">
              <a16:creationId xmlns:a16="http://schemas.microsoft.com/office/drawing/2014/main" id="{18FBFF1A-0A6E-3017-9AC8-8DF000B919F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5237440"/>
          <a:ext cx="5768340" cy="2903472"/>
        </a:xfrm>
        <a:prstGeom prst="rect">
          <a:avLst/>
        </a:prstGeom>
      </xdr:spPr>
    </xdr:pic>
    <xdr:clientData/>
  </xdr:twoCellAnchor>
  <xdr:twoCellAnchor editAs="oneCell">
    <xdr:from>
      <xdr:col>0</xdr:col>
      <xdr:colOff>0</xdr:colOff>
      <xdr:row>157</xdr:row>
      <xdr:rowOff>7620</xdr:rowOff>
    </xdr:from>
    <xdr:to>
      <xdr:col>7</xdr:col>
      <xdr:colOff>152400</xdr:colOff>
      <xdr:row>164</xdr:row>
      <xdr:rowOff>38214</xdr:rowOff>
    </xdr:to>
    <xdr:pic>
      <xdr:nvPicPr>
        <xdr:cNvPr id="4" name="Picture 3">
          <a:extLst>
            <a:ext uri="{FF2B5EF4-FFF2-40B4-BE49-F238E27FC236}">
              <a16:creationId xmlns:a16="http://schemas.microsoft.com/office/drawing/2014/main" id="{4DC2EC4D-76AE-337A-6D3C-75603D7B0EE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8963620"/>
          <a:ext cx="5768340" cy="1310754"/>
        </a:xfrm>
        <a:prstGeom prst="rect">
          <a:avLst/>
        </a:prstGeom>
      </xdr:spPr>
    </xdr:pic>
    <xdr:clientData/>
  </xdr:twoCellAnchor>
  <xdr:twoCellAnchor editAs="oneCell">
    <xdr:from>
      <xdr:col>0</xdr:col>
      <xdr:colOff>0</xdr:colOff>
      <xdr:row>164</xdr:row>
      <xdr:rowOff>38100</xdr:rowOff>
    </xdr:from>
    <xdr:to>
      <xdr:col>7</xdr:col>
      <xdr:colOff>106680</xdr:colOff>
      <xdr:row>182</xdr:row>
      <xdr:rowOff>145077</xdr:rowOff>
    </xdr:to>
    <xdr:pic>
      <xdr:nvPicPr>
        <xdr:cNvPr id="7" name="Picture 6">
          <a:extLst>
            <a:ext uri="{FF2B5EF4-FFF2-40B4-BE49-F238E27FC236}">
              <a16:creationId xmlns:a16="http://schemas.microsoft.com/office/drawing/2014/main" id="{FC261E31-2526-54AD-07DF-9C3C6B4E9F3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30274260"/>
          <a:ext cx="5722620" cy="3421677"/>
        </a:xfrm>
        <a:prstGeom prst="rect">
          <a:avLst/>
        </a:prstGeom>
      </xdr:spPr>
    </xdr:pic>
    <xdr:clientData/>
  </xdr:twoCellAnchor>
  <xdr:twoCellAnchor editAs="oneCell">
    <xdr:from>
      <xdr:col>0</xdr:col>
      <xdr:colOff>0</xdr:colOff>
      <xdr:row>188</xdr:row>
      <xdr:rowOff>7620</xdr:rowOff>
    </xdr:from>
    <xdr:to>
      <xdr:col>7</xdr:col>
      <xdr:colOff>121920</xdr:colOff>
      <xdr:row>206</xdr:row>
      <xdr:rowOff>137458</xdr:rowOff>
    </xdr:to>
    <xdr:pic>
      <xdr:nvPicPr>
        <xdr:cNvPr id="6" name="Picture 5">
          <a:extLst>
            <a:ext uri="{FF2B5EF4-FFF2-40B4-BE49-F238E27FC236}">
              <a16:creationId xmlns:a16="http://schemas.microsoft.com/office/drawing/2014/main" id="{FA8DC3B0-194C-15E3-A772-30A9982417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34671000"/>
          <a:ext cx="5737860" cy="3436918"/>
        </a:xfrm>
        <a:prstGeom prst="rect">
          <a:avLst/>
        </a:prstGeom>
      </xdr:spPr>
    </xdr:pic>
    <xdr:clientData/>
  </xdr:twoCellAnchor>
  <xdr:twoCellAnchor editAs="oneCell">
    <xdr:from>
      <xdr:col>0</xdr:col>
      <xdr:colOff>0</xdr:colOff>
      <xdr:row>226</xdr:row>
      <xdr:rowOff>154966</xdr:rowOff>
    </xdr:from>
    <xdr:to>
      <xdr:col>8</xdr:col>
      <xdr:colOff>137160</xdr:colOff>
      <xdr:row>251</xdr:row>
      <xdr:rowOff>114708</xdr:rowOff>
    </xdr:to>
    <xdr:pic>
      <xdr:nvPicPr>
        <xdr:cNvPr id="9" name="Picture 8">
          <a:extLst>
            <a:ext uri="{FF2B5EF4-FFF2-40B4-BE49-F238E27FC236}">
              <a16:creationId xmlns:a16="http://schemas.microsoft.com/office/drawing/2014/main" id="{ECAC50E2-8C2D-EA54-6087-05FF0814579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41912566"/>
          <a:ext cx="6362700" cy="4729862"/>
        </a:xfrm>
        <a:prstGeom prst="rect">
          <a:avLst/>
        </a:prstGeom>
      </xdr:spPr>
    </xdr:pic>
    <xdr:clientData/>
  </xdr:twoCellAnchor>
  <xdr:twoCellAnchor>
    <xdr:from>
      <xdr:col>9</xdr:col>
      <xdr:colOff>472440</xdr:colOff>
      <xdr:row>252</xdr:row>
      <xdr:rowOff>7620</xdr:rowOff>
    </xdr:from>
    <xdr:to>
      <xdr:col>14</xdr:col>
      <xdr:colOff>358140</xdr:colOff>
      <xdr:row>265</xdr:row>
      <xdr:rowOff>129540</xdr:rowOff>
    </xdr:to>
    <xdr:graphicFrame macro="">
      <xdr:nvGraphicFramePr>
        <xdr:cNvPr id="2" name="Chart 1">
          <a:extLst>
            <a:ext uri="{FF2B5EF4-FFF2-40B4-BE49-F238E27FC236}">
              <a16:creationId xmlns:a16="http://schemas.microsoft.com/office/drawing/2014/main" id="{FF2D3990-E832-E107-94BE-3D4C64EEE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271</xdr:row>
      <xdr:rowOff>114300</xdr:rowOff>
    </xdr:from>
    <xdr:to>
      <xdr:col>7</xdr:col>
      <xdr:colOff>198624</xdr:colOff>
      <xdr:row>278</xdr:row>
      <xdr:rowOff>61070</xdr:rowOff>
    </xdr:to>
    <xdr:pic>
      <xdr:nvPicPr>
        <xdr:cNvPr id="11" name="Picture 10">
          <a:extLst>
            <a:ext uri="{FF2B5EF4-FFF2-40B4-BE49-F238E27FC236}">
              <a16:creationId xmlns:a16="http://schemas.microsoft.com/office/drawing/2014/main" id="{6223A7AF-798B-10BC-95E6-CA1ED897AAF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50733960"/>
          <a:ext cx="5814564" cy="1265030"/>
        </a:xfrm>
        <a:prstGeom prst="rect">
          <a:avLst/>
        </a:prstGeom>
      </xdr:spPr>
    </xdr:pic>
    <xdr:clientData/>
  </xdr:twoCellAnchor>
  <xdr:twoCellAnchor editAs="oneCell">
    <xdr:from>
      <xdr:col>0</xdr:col>
      <xdr:colOff>0</xdr:colOff>
      <xdr:row>278</xdr:row>
      <xdr:rowOff>91440</xdr:rowOff>
    </xdr:from>
    <xdr:to>
      <xdr:col>7</xdr:col>
      <xdr:colOff>213360</xdr:colOff>
      <xdr:row>292</xdr:row>
      <xdr:rowOff>160250</xdr:rowOff>
    </xdr:to>
    <xdr:pic>
      <xdr:nvPicPr>
        <xdr:cNvPr id="14" name="Picture 13">
          <a:extLst>
            <a:ext uri="{FF2B5EF4-FFF2-40B4-BE49-F238E27FC236}">
              <a16:creationId xmlns:a16="http://schemas.microsoft.com/office/drawing/2014/main" id="{634CD6A1-7520-05F9-CAC2-A91A8D7EBC9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51991260"/>
          <a:ext cx="5829300" cy="2651990"/>
        </a:xfrm>
        <a:prstGeom prst="rect">
          <a:avLst/>
        </a:prstGeom>
      </xdr:spPr>
    </xdr:pic>
    <xdr:clientData/>
  </xdr:twoCellAnchor>
  <xdr:twoCellAnchor editAs="oneCell">
    <xdr:from>
      <xdr:col>0</xdr:col>
      <xdr:colOff>7620</xdr:colOff>
      <xdr:row>302</xdr:row>
      <xdr:rowOff>175260</xdr:rowOff>
    </xdr:from>
    <xdr:to>
      <xdr:col>7</xdr:col>
      <xdr:colOff>22860</xdr:colOff>
      <xdr:row>319</xdr:row>
      <xdr:rowOff>30738</xdr:rowOff>
    </xdr:to>
    <xdr:pic>
      <xdr:nvPicPr>
        <xdr:cNvPr id="19" name="Picture 18">
          <a:extLst>
            <a:ext uri="{FF2B5EF4-FFF2-40B4-BE49-F238E27FC236}">
              <a16:creationId xmlns:a16="http://schemas.microsoft.com/office/drawing/2014/main" id="{23F21BE4-8E54-6FD3-32BD-5024B114722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620" y="56555640"/>
          <a:ext cx="5631180" cy="2979678"/>
        </a:xfrm>
        <a:prstGeom prst="rect">
          <a:avLst/>
        </a:prstGeom>
      </xdr:spPr>
    </xdr:pic>
    <xdr:clientData/>
  </xdr:twoCellAnchor>
  <xdr:twoCellAnchor>
    <xdr:from>
      <xdr:col>10</xdr:col>
      <xdr:colOff>281940</xdr:colOff>
      <xdr:row>303</xdr:row>
      <xdr:rowOff>163830</xdr:rowOff>
    </xdr:from>
    <xdr:to>
      <xdr:col>13</xdr:col>
      <xdr:colOff>784860</xdr:colOff>
      <xdr:row>318</xdr:row>
      <xdr:rowOff>163830</xdr:rowOff>
    </xdr:to>
    <xdr:graphicFrame macro="">
      <xdr:nvGraphicFramePr>
        <xdr:cNvPr id="20" name="Chart 19">
          <a:extLst>
            <a:ext uri="{FF2B5EF4-FFF2-40B4-BE49-F238E27FC236}">
              <a16:creationId xmlns:a16="http://schemas.microsoft.com/office/drawing/2014/main" id="{D6624BE7-1F77-4830-4254-F47763B4A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1043940</xdr:colOff>
      <xdr:row>303</xdr:row>
      <xdr:rowOff>179070</xdr:rowOff>
    </xdr:from>
    <xdr:to>
      <xdr:col>17</xdr:col>
      <xdr:colOff>297180</xdr:colOff>
      <xdr:row>318</xdr:row>
      <xdr:rowOff>163830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CC2393E1-6A7B-117D-0D5A-75E4AF5748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1452860" y="56757570"/>
              <a:ext cx="26060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324</xdr:row>
      <xdr:rowOff>160020</xdr:rowOff>
    </xdr:from>
    <xdr:to>
      <xdr:col>6</xdr:col>
      <xdr:colOff>601980</xdr:colOff>
      <xdr:row>330</xdr:row>
      <xdr:rowOff>53433</xdr:rowOff>
    </xdr:to>
    <xdr:pic>
      <xdr:nvPicPr>
        <xdr:cNvPr id="13" name="Picture 12">
          <a:extLst>
            <a:ext uri="{FF2B5EF4-FFF2-40B4-BE49-F238E27FC236}">
              <a16:creationId xmlns:a16="http://schemas.microsoft.com/office/drawing/2014/main" id="{DF08C61C-149D-3202-3D0E-B0452D036FF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60609480"/>
          <a:ext cx="5608320" cy="1074513"/>
        </a:xfrm>
        <a:prstGeom prst="rect">
          <a:avLst/>
        </a:prstGeom>
      </xdr:spPr>
    </xdr:pic>
    <xdr:clientData/>
  </xdr:twoCellAnchor>
  <xdr:twoCellAnchor editAs="oneCell">
    <xdr:from>
      <xdr:col>0</xdr:col>
      <xdr:colOff>1</xdr:colOff>
      <xdr:row>330</xdr:row>
      <xdr:rowOff>137160</xdr:rowOff>
    </xdr:from>
    <xdr:to>
      <xdr:col>6</xdr:col>
      <xdr:colOff>601980</xdr:colOff>
      <xdr:row>348</xdr:row>
      <xdr:rowOff>275</xdr:rowOff>
    </xdr:to>
    <xdr:pic>
      <xdr:nvPicPr>
        <xdr:cNvPr id="17" name="Picture 16">
          <a:extLst>
            <a:ext uri="{FF2B5EF4-FFF2-40B4-BE49-F238E27FC236}">
              <a16:creationId xmlns:a16="http://schemas.microsoft.com/office/drawing/2014/main" id="{ED260224-EEAD-0FA0-10D8-55C204BDB3E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 y="61683900"/>
          <a:ext cx="5608319" cy="3170195"/>
        </a:xfrm>
        <a:prstGeom prst="rect">
          <a:avLst/>
        </a:prstGeom>
      </xdr:spPr>
    </xdr:pic>
    <xdr:clientData/>
  </xdr:twoCellAnchor>
  <xdr:twoCellAnchor>
    <xdr:from>
      <xdr:col>13</xdr:col>
      <xdr:colOff>297180</xdr:colOff>
      <xdr:row>337</xdr:row>
      <xdr:rowOff>182880</xdr:rowOff>
    </xdr:from>
    <xdr:to>
      <xdr:col>18</xdr:col>
      <xdr:colOff>129540</xdr:colOff>
      <xdr:row>349</xdr:row>
      <xdr:rowOff>45720</xdr:rowOff>
    </xdr:to>
    <xdr:graphicFrame macro="">
      <xdr:nvGraphicFramePr>
        <xdr:cNvPr id="25" name="Chart 24">
          <a:extLst>
            <a:ext uri="{FF2B5EF4-FFF2-40B4-BE49-F238E27FC236}">
              <a16:creationId xmlns:a16="http://schemas.microsoft.com/office/drawing/2014/main" id="{04EA4EE0-CBC0-5068-50B6-9AC5A8EEC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594360</xdr:colOff>
      <xdr:row>347</xdr:row>
      <xdr:rowOff>171450</xdr:rowOff>
    </xdr:from>
    <xdr:to>
      <xdr:col>7</xdr:col>
      <xdr:colOff>388620</xdr:colOff>
      <xdr:row>357</xdr:row>
      <xdr:rowOff>175260</xdr:rowOff>
    </xdr:to>
    <xdr:graphicFrame macro="">
      <xdr:nvGraphicFramePr>
        <xdr:cNvPr id="8" name="Chart 7">
          <a:extLst>
            <a:ext uri="{FF2B5EF4-FFF2-40B4-BE49-F238E27FC236}">
              <a16:creationId xmlns:a16="http://schemas.microsoft.com/office/drawing/2014/main" id="{AE92A994-01EB-AFDD-F350-D49F48F27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0</xdr:colOff>
      <xdr:row>360</xdr:row>
      <xdr:rowOff>167640</xdr:rowOff>
    </xdr:from>
    <xdr:to>
      <xdr:col>7</xdr:col>
      <xdr:colOff>45720</xdr:colOff>
      <xdr:row>381</xdr:row>
      <xdr:rowOff>55334</xdr:rowOff>
    </xdr:to>
    <xdr:pic>
      <xdr:nvPicPr>
        <xdr:cNvPr id="24" name="Picture 23">
          <a:extLst>
            <a:ext uri="{FF2B5EF4-FFF2-40B4-BE49-F238E27FC236}">
              <a16:creationId xmlns:a16="http://schemas.microsoft.com/office/drawing/2014/main" id="{59E343DF-53E7-825C-A73D-76BB8421938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67315080"/>
          <a:ext cx="5661660" cy="3810361"/>
        </a:xfrm>
        <a:prstGeom prst="rect">
          <a:avLst/>
        </a:prstGeom>
      </xdr:spPr>
    </xdr:pic>
    <xdr:clientData/>
  </xdr:twoCellAnchor>
  <xdr:twoCellAnchor>
    <xdr:from>
      <xdr:col>29</xdr:col>
      <xdr:colOff>251460</xdr:colOff>
      <xdr:row>139</xdr:row>
      <xdr:rowOff>133350</xdr:rowOff>
    </xdr:from>
    <xdr:to>
      <xdr:col>35</xdr:col>
      <xdr:colOff>251460</xdr:colOff>
      <xdr:row>149</xdr:row>
      <xdr:rowOff>118110</xdr:rowOff>
    </xdr:to>
    <xdr:graphicFrame macro="">
      <xdr:nvGraphicFramePr>
        <xdr:cNvPr id="26" name="Chart 25">
          <a:extLst>
            <a:ext uri="{FF2B5EF4-FFF2-40B4-BE49-F238E27FC236}">
              <a16:creationId xmlns:a16="http://schemas.microsoft.com/office/drawing/2014/main" id="{17A6EEBA-EFA4-75B9-9C4B-E25723F70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289560</xdr:colOff>
      <xdr:row>372</xdr:row>
      <xdr:rowOff>144780</xdr:rowOff>
    </xdr:from>
    <xdr:to>
      <xdr:col>17</xdr:col>
      <xdr:colOff>594360</xdr:colOff>
      <xdr:row>382</xdr:row>
      <xdr:rowOff>114300</xdr:rowOff>
    </xdr:to>
    <xdr:graphicFrame macro="">
      <xdr:nvGraphicFramePr>
        <xdr:cNvPr id="36" name="Chart 35">
          <a:extLst>
            <a:ext uri="{FF2B5EF4-FFF2-40B4-BE49-F238E27FC236}">
              <a16:creationId xmlns:a16="http://schemas.microsoft.com/office/drawing/2014/main" id="{FD217109-5742-45E6-8275-7C6AE2DFF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388620</xdr:colOff>
      <xdr:row>379</xdr:row>
      <xdr:rowOff>179070</xdr:rowOff>
    </xdr:from>
    <xdr:to>
      <xdr:col>11</xdr:col>
      <xdr:colOff>220980</xdr:colOff>
      <xdr:row>389</xdr:row>
      <xdr:rowOff>121920</xdr:rowOff>
    </xdr:to>
    <xdr:graphicFrame macro="">
      <xdr:nvGraphicFramePr>
        <xdr:cNvPr id="38" name="Chart 37">
          <a:extLst>
            <a:ext uri="{FF2B5EF4-FFF2-40B4-BE49-F238E27FC236}">
              <a16:creationId xmlns:a16="http://schemas.microsoft.com/office/drawing/2014/main" id="{7B8D1339-8029-AD53-029B-6F237018E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0</xdr:col>
      <xdr:colOff>0</xdr:colOff>
      <xdr:row>395</xdr:row>
      <xdr:rowOff>30480</xdr:rowOff>
    </xdr:from>
    <xdr:to>
      <xdr:col>7</xdr:col>
      <xdr:colOff>7620</xdr:colOff>
      <xdr:row>418</xdr:row>
      <xdr:rowOff>372</xdr:rowOff>
    </xdr:to>
    <xdr:pic>
      <xdr:nvPicPr>
        <xdr:cNvPr id="40" name="Picture 39">
          <a:extLst>
            <a:ext uri="{FF2B5EF4-FFF2-40B4-BE49-F238E27FC236}">
              <a16:creationId xmlns:a16="http://schemas.microsoft.com/office/drawing/2014/main" id="{DF2D3DC9-1C11-17F2-DD9F-A3DA18FAFF0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0" y="73670160"/>
          <a:ext cx="5623560" cy="4298052"/>
        </a:xfrm>
        <a:prstGeom prst="rect">
          <a:avLst/>
        </a:prstGeom>
      </xdr:spPr>
    </xdr:pic>
    <xdr:clientData/>
  </xdr:twoCellAnchor>
  <xdr:twoCellAnchor>
    <xdr:from>
      <xdr:col>22</xdr:col>
      <xdr:colOff>198120</xdr:colOff>
      <xdr:row>12</xdr:row>
      <xdr:rowOff>0</xdr:rowOff>
    </xdr:from>
    <xdr:to>
      <xdr:col>28</xdr:col>
      <xdr:colOff>198120</xdr:colOff>
      <xdr:row>22</xdr:row>
      <xdr:rowOff>0</xdr:rowOff>
    </xdr:to>
    <xdr:graphicFrame macro="">
      <xdr:nvGraphicFramePr>
        <xdr:cNvPr id="44" name="Chart 43">
          <a:extLst>
            <a:ext uri="{FF2B5EF4-FFF2-40B4-BE49-F238E27FC236}">
              <a16:creationId xmlns:a16="http://schemas.microsoft.com/office/drawing/2014/main" id="{4B6DF99D-9973-DC61-B23C-83B3AA653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289560</xdr:colOff>
      <xdr:row>418</xdr:row>
      <xdr:rowOff>0</xdr:rowOff>
    </xdr:from>
    <xdr:to>
      <xdr:col>16</xdr:col>
      <xdr:colOff>723900</xdr:colOff>
      <xdr:row>428</xdr:row>
      <xdr:rowOff>22860</xdr:rowOff>
    </xdr:to>
    <xdr:graphicFrame macro="">
      <xdr:nvGraphicFramePr>
        <xdr:cNvPr id="46" name="Chart 45">
          <a:extLst>
            <a:ext uri="{FF2B5EF4-FFF2-40B4-BE49-F238E27FC236}">
              <a16:creationId xmlns:a16="http://schemas.microsoft.com/office/drawing/2014/main" id="{88D5C873-8A1C-4235-B02E-E21CE2BAA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198120</xdr:colOff>
      <xdr:row>417</xdr:row>
      <xdr:rowOff>171450</xdr:rowOff>
    </xdr:from>
    <xdr:to>
      <xdr:col>11</xdr:col>
      <xdr:colOff>586740</xdr:colOff>
      <xdr:row>428</xdr:row>
      <xdr:rowOff>45720</xdr:rowOff>
    </xdr:to>
    <xdr:graphicFrame macro="">
      <xdr:nvGraphicFramePr>
        <xdr:cNvPr id="47" name="Chart 46">
          <a:extLst>
            <a:ext uri="{FF2B5EF4-FFF2-40B4-BE49-F238E27FC236}">
              <a16:creationId xmlns:a16="http://schemas.microsoft.com/office/drawing/2014/main" id="{F08976FC-88CB-567A-2BCC-08CF6C9C0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0</xdr:col>
      <xdr:colOff>0</xdr:colOff>
      <xdr:row>434</xdr:row>
      <xdr:rowOff>68580</xdr:rowOff>
    </xdr:from>
    <xdr:to>
      <xdr:col>7</xdr:col>
      <xdr:colOff>45720</xdr:colOff>
      <xdr:row>447</xdr:row>
      <xdr:rowOff>23066</xdr:rowOff>
    </xdr:to>
    <xdr:pic>
      <xdr:nvPicPr>
        <xdr:cNvPr id="49" name="Picture 48">
          <a:extLst>
            <a:ext uri="{FF2B5EF4-FFF2-40B4-BE49-F238E27FC236}">
              <a16:creationId xmlns:a16="http://schemas.microsoft.com/office/drawing/2014/main" id="{0820BC6A-040E-EE37-3411-568292A28F5E}"/>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0" y="80977740"/>
          <a:ext cx="5661660" cy="2377646"/>
        </a:xfrm>
        <a:prstGeom prst="rect">
          <a:avLst/>
        </a:prstGeom>
      </xdr:spPr>
    </xdr:pic>
    <xdr:clientData/>
  </xdr:twoCellAnchor>
  <xdr:twoCellAnchor editAs="oneCell">
    <xdr:from>
      <xdr:col>0</xdr:col>
      <xdr:colOff>0</xdr:colOff>
      <xdr:row>447</xdr:row>
      <xdr:rowOff>152400</xdr:rowOff>
    </xdr:from>
    <xdr:to>
      <xdr:col>7</xdr:col>
      <xdr:colOff>45720</xdr:colOff>
      <xdr:row>453</xdr:row>
      <xdr:rowOff>129636</xdr:rowOff>
    </xdr:to>
    <xdr:pic>
      <xdr:nvPicPr>
        <xdr:cNvPr id="51" name="Picture 50">
          <a:extLst>
            <a:ext uri="{FF2B5EF4-FFF2-40B4-BE49-F238E27FC236}">
              <a16:creationId xmlns:a16="http://schemas.microsoft.com/office/drawing/2014/main" id="{EDD86255-4BCF-2326-8057-90240C099C3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0" y="83439000"/>
          <a:ext cx="5661660" cy="1104996"/>
        </a:xfrm>
        <a:prstGeom prst="rect">
          <a:avLst/>
        </a:prstGeom>
      </xdr:spPr>
    </xdr:pic>
    <xdr:clientData/>
  </xdr:twoCellAnchor>
  <xdr:twoCellAnchor>
    <xdr:from>
      <xdr:col>22</xdr:col>
      <xdr:colOff>213360</xdr:colOff>
      <xdr:row>2</xdr:row>
      <xdr:rowOff>60960</xdr:rowOff>
    </xdr:from>
    <xdr:to>
      <xdr:col>28</xdr:col>
      <xdr:colOff>213360</xdr:colOff>
      <xdr:row>12</xdr:row>
      <xdr:rowOff>0</xdr:rowOff>
    </xdr:to>
    <xdr:graphicFrame macro="">
      <xdr:nvGraphicFramePr>
        <xdr:cNvPr id="52" name="Chart 51">
          <a:extLst>
            <a:ext uri="{FF2B5EF4-FFF2-40B4-BE49-F238E27FC236}">
              <a16:creationId xmlns:a16="http://schemas.microsoft.com/office/drawing/2014/main" id="{80643DEF-0529-9764-ADE3-8FC608944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15240</xdr:colOff>
      <xdr:row>449</xdr:row>
      <xdr:rowOff>26670</xdr:rowOff>
    </xdr:from>
    <xdr:to>
      <xdr:col>16</xdr:col>
      <xdr:colOff>617220</xdr:colOff>
      <xdr:row>459</xdr:row>
      <xdr:rowOff>15240</xdr:rowOff>
    </xdr:to>
    <xdr:graphicFrame macro="">
      <xdr:nvGraphicFramePr>
        <xdr:cNvPr id="55" name="Chart 54">
          <a:extLst>
            <a:ext uri="{FF2B5EF4-FFF2-40B4-BE49-F238E27FC236}">
              <a16:creationId xmlns:a16="http://schemas.microsoft.com/office/drawing/2014/main" id="{4AE853D9-C72F-79AD-5DE3-091C63206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0</xdr:col>
      <xdr:colOff>1</xdr:colOff>
      <xdr:row>467</xdr:row>
      <xdr:rowOff>167640</xdr:rowOff>
    </xdr:from>
    <xdr:to>
      <xdr:col>7</xdr:col>
      <xdr:colOff>38101</xdr:colOff>
      <xdr:row>487</xdr:row>
      <xdr:rowOff>15550</xdr:rowOff>
    </xdr:to>
    <xdr:pic>
      <xdr:nvPicPr>
        <xdr:cNvPr id="16" name="Picture 15">
          <a:extLst>
            <a:ext uri="{FF2B5EF4-FFF2-40B4-BE49-F238E27FC236}">
              <a16:creationId xmlns:a16="http://schemas.microsoft.com/office/drawing/2014/main" id="{F2213124-001D-9229-1F6A-A6BCF7A30D7C}"/>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 y="87210900"/>
          <a:ext cx="5654040" cy="3581710"/>
        </a:xfrm>
        <a:prstGeom prst="rect">
          <a:avLst/>
        </a:prstGeom>
      </xdr:spPr>
    </xdr:pic>
    <xdr:clientData/>
  </xdr:twoCellAnchor>
  <xdr:twoCellAnchor editAs="oneCell">
    <xdr:from>
      <xdr:col>0</xdr:col>
      <xdr:colOff>0</xdr:colOff>
      <xdr:row>487</xdr:row>
      <xdr:rowOff>91440</xdr:rowOff>
    </xdr:from>
    <xdr:to>
      <xdr:col>7</xdr:col>
      <xdr:colOff>60960</xdr:colOff>
      <xdr:row>495</xdr:row>
      <xdr:rowOff>144912</xdr:rowOff>
    </xdr:to>
    <xdr:pic>
      <xdr:nvPicPr>
        <xdr:cNvPr id="21" name="Picture 20">
          <a:extLst>
            <a:ext uri="{FF2B5EF4-FFF2-40B4-BE49-F238E27FC236}">
              <a16:creationId xmlns:a16="http://schemas.microsoft.com/office/drawing/2014/main" id="{D21CD799-06E8-C616-322C-B0DD0AF0FA93}"/>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0" y="90792300"/>
          <a:ext cx="5676900" cy="1524132"/>
        </a:xfrm>
        <a:prstGeom prst="rect">
          <a:avLst/>
        </a:prstGeom>
      </xdr:spPr>
    </xdr:pic>
    <xdr:clientData/>
  </xdr:twoCellAnchor>
  <xdr:twoCellAnchor editAs="oneCell">
    <xdr:from>
      <xdr:col>0</xdr:col>
      <xdr:colOff>0</xdr:colOff>
      <xdr:row>500</xdr:row>
      <xdr:rowOff>7620</xdr:rowOff>
    </xdr:from>
    <xdr:to>
      <xdr:col>7</xdr:col>
      <xdr:colOff>30480</xdr:colOff>
      <xdr:row>527</xdr:row>
      <xdr:rowOff>114745</xdr:rowOff>
    </xdr:to>
    <xdr:pic>
      <xdr:nvPicPr>
        <xdr:cNvPr id="27" name="Picture 26">
          <a:extLst>
            <a:ext uri="{FF2B5EF4-FFF2-40B4-BE49-F238E27FC236}">
              <a16:creationId xmlns:a16="http://schemas.microsoft.com/office/drawing/2014/main" id="{ED1BBE3C-692E-2DD4-B0BD-A580FFA8AD4E}"/>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0" y="93184980"/>
          <a:ext cx="5646420" cy="5136325"/>
        </a:xfrm>
        <a:prstGeom prst="rect">
          <a:avLst/>
        </a:prstGeom>
      </xdr:spPr>
    </xdr:pic>
    <xdr:clientData/>
  </xdr:twoCellAnchor>
  <xdr:twoCellAnchor editAs="oneCell">
    <xdr:from>
      <xdr:col>0</xdr:col>
      <xdr:colOff>0</xdr:colOff>
      <xdr:row>533</xdr:row>
      <xdr:rowOff>7620</xdr:rowOff>
    </xdr:from>
    <xdr:to>
      <xdr:col>6</xdr:col>
      <xdr:colOff>601980</xdr:colOff>
      <xdr:row>558</xdr:row>
      <xdr:rowOff>23268</xdr:rowOff>
    </xdr:to>
    <xdr:pic>
      <xdr:nvPicPr>
        <xdr:cNvPr id="18" name="Picture 17">
          <a:extLst>
            <a:ext uri="{FF2B5EF4-FFF2-40B4-BE49-F238E27FC236}">
              <a16:creationId xmlns:a16="http://schemas.microsoft.com/office/drawing/2014/main" id="{A64C4BB7-8912-2468-6604-DB743DDC593C}"/>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0" y="99319080"/>
          <a:ext cx="5608320" cy="4709568"/>
        </a:xfrm>
        <a:prstGeom prst="rect">
          <a:avLst/>
        </a:prstGeom>
      </xdr:spPr>
    </xdr:pic>
    <xdr:clientData/>
  </xdr:twoCellAnchor>
  <xdr:twoCellAnchor editAs="oneCell">
    <xdr:from>
      <xdr:col>0</xdr:col>
      <xdr:colOff>0</xdr:colOff>
      <xdr:row>563</xdr:row>
      <xdr:rowOff>53340</xdr:rowOff>
    </xdr:from>
    <xdr:to>
      <xdr:col>6</xdr:col>
      <xdr:colOff>343364</xdr:colOff>
      <xdr:row>573</xdr:row>
      <xdr:rowOff>91606</xdr:rowOff>
    </xdr:to>
    <xdr:pic>
      <xdr:nvPicPr>
        <xdr:cNvPr id="28" name="Picture 27">
          <a:extLst>
            <a:ext uri="{FF2B5EF4-FFF2-40B4-BE49-F238E27FC236}">
              <a16:creationId xmlns:a16="http://schemas.microsoft.com/office/drawing/2014/main" id="{7D82BF30-C038-C70D-75B9-184FFCA5174A}"/>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0" y="104980740"/>
          <a:ext cx="5349704" cy="1912786"/>
        </a:xfrm>
        <a:prstGeom prst="rect">
          <a:avLst/>
        </a:prstGeom>
      </xdr:spPr>
    </xdr:pic>
    <xdr:clientData/>
  </xdr:twoCellAnchor>
  <xdr:twoCellAnchor editAs="oneCell">
    <xdr:from>
      <xdr:col>0</xdr:col>
      <xdr:colOff>53340</xdr:colOff>
      <xdr:row>573</xdr:row>
      <xdr:rowOff>152400</xdr:rowOff>
    </xdr:from>
    <xdr:to>
      <xdr:col>6</xdr:col>
      <xdr:colOff>396240</xdr:colOff>
      <xdr:row>590</xdr:row>
      <xdr:rowOff>175538</xdr:rowOff>
    </xdr:to>
    <xdr:pic>
      <xdr:nvPicPr>
        <xdr:cNvPr id="30" name="Picture 29">
          <a:extLst>
            <a:ext uri="{FF2B5EF4-FFF2-40B4-BE49-F238E27FC236}">
              <a16:creationId xmlns:a16="http://schemas.microsoft.com/office/drawing/2014/main" id="{3FDD1352-DD3A-6917-1359-223883E9D1F6}"/>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3340" y="106908600"/>
          <a:ext cx="5349240" cy="3208298"/>
        </a:xfrm>
        <a:prstGeom prst="rect">
          <a:avLst/>
        </a:prstGeom>
      </xdr:spPr>
    </xdr:pic>
    <xdr:clientData/>
  </xdr:twoCellAnchor>
  <xdr:twoCellAnchor editAs="oneCell">
    <xdr:from>
      <xdr:col>0</xdr:col>
      <xdr:colOff>1</xdr:colOff>
      <xdr:row>595</xdr:row>
      <xdr:rowOff>7620</xdr:rowOff>
    </xdr:from>
    <xdr:to>
      <xdr:col>6</xdr:col>
      <xdr:colOff>388621</xdr:colOff>
      <xdr:row>616</xdr:row>
      <xdr:rowOff>175260</xdr:rowOff>
    </xdr:to>
    <xdr:pic>
      <xdr:nvPicPr>
        <xdr:cNvPr id="23" name="Picture 22">
          <a:extLst>
            <a:ext uri="{FF2B5EF4-FFF2-40B4-BE49-F238E27FC236}">
              <a16:creationId xmlns:a16="http://schemas.microsoft.com/office/drawing/2014/main" id="{BF69E800-CB67-7372-3B8A-86FB9118843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 y="110939580"/>
          <a:ext cx="5394960" cy="4122420"/>
        </a:xfrm>
        <a:prstGeom prst="rect">
          <a:avLst/>
        </a:prstGeom>
      </xdr:spPr>
    </xdr:pic>
    <xdr:clientData/>
  </xdr:twoCellAnchor>
  <xdr:twoCellAnchor editAs="oneCell">
    <xdr:from>
      <xdr:col>0</xdr:col>
      <xdr:colOff>0</xdr:colOff>
      <xdr:row>617</xdr:row>
      <xdr:rowOff>30480</xdr:rowOff>
    </xdr:from>
    <xdr:to>
      <xdr:col>6</xdr:col>
      <xdr:colOff>381000</xdr:colOff>
      <xdr:row>621</xdr:row>
      <xdr:rowOff>99130</xdr:rowOff>
    </xdr:to>
    <xdr:pic>
      <xdr:nvPicPr>
        <xdr:cNvPr id="31" name="Picture 30">
          <a:extLst>
            <a:ext uri="{FF2B5EF4-FFF2-40B4-BE49-F238E27FC236}">
              <a16:creationId xmlns:a16="http://schemas.microsoft.com/office/drawing/2014/main" id="{B5B0A808-3091-3207-58E0-C17CA8E5280D}"/>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0" y="114985800"/>
          <a:ext cx="5387340" cy="807790"/>
        </a:xfrm>
        <a:prstGeom prst="rect">
          <a:avLst/>
        </a:prstGeom>
      </xdr:spPr>
    </xdr:pic>
    <xdr:clientData/>
  </xdr:twoCellAnchor>
  <xdr:twoCellAnchor editAs="oneCell">
    <xdr:from>
      <xdr:col>0</xdr:col>
      <xdr:colOff>0</xdr:colOff>
      <xdr:row>627</xdr:row>
      <xdr:rowOff>170234</xdr:rowOff>
    </xdr:from>
    <xdr:to>
      <xdr:col>6</xdr:col>
      <xdr:colOff>575553</xdr:colOff>
      <xdr:row>645</xdr:row>
      <xdr:rowOff>178342</xdr:rowOff>
    </xdr:to>
    <xdr:pic>
      <xdr:nvPicPr>
        <xdr:cNvPr id="29" name="Picture 28">
          <a:extLst>
            <a:ext uri="{FF2B5EF4-FFF2-40B4-BE49-F238E27FC236}">
              <a16:creationId xmlns:a16="http://schemas.microsoft.com/office/drawing/2014/main" id="{2914BDCF-AEFB-6AC6-B6FB-048EACF34E4F}"/>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0" y="119398915"/>
          <a:ext cx="5577191" cy="3404682"/>
        </a:xfrm>
        <a:prstGeom prst="rect">
          <a:avLst/>
        </a:prstGeom>
      </xdr:spPr>
    </xdr:pic>
    <xdr:clientData/>
  </xdr:twoCellAnchor>
  <xdr:twoCellAnchor editAs="oneCell">
    <xdr:from>
      <xdr:col>0</xdr:col>
      <xdr:colOff>0</xdr:colOff>
      <xdr:row>650</xdr:row>
      <xdr:rowOff>24319</xdr:rowOff>
    </xdr:from>
    <xdr:to>
      <xdr:col>7</xdr:col>
      <xdr:colOff>32426</xdr:colOff>
      <xdr:row>657</xdr:row>
      <xdr:rowOff>97276</xdr:rowOff>
    </xdr:to>
    <xdr:pic>
      <xdr:nvPicPr>
        <xdr:cNvPr id="33" name="Picture 32">
          <a:extLst>
            <a:ext uri="{FF2B5EF4-FFF2-40B4-BE49-F238E27FC236}">
              <a16:creationId xmlns:a16="http://schemas.microsoft.com/office/drawing/2014/main" id="{51131006-13BF-FB7B-EC09-A2D33C427161}"/>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0" y="123598021"/>
          <a:ext cx="5642043" cy="1418617"/>
        </a:xfrm>
        <a:prstGeom prst="rect">
          <a:avLst/>
        </a:prstGeom>
      </xdr:spPr>
    </xdr:pic>
    <xdr:clientData/>
  </xdr:twoCellAnchor>
  <xdr:twoCellAnchor editAs="oneCell">
    <xdr:from>
      <xdr:col>0</xdr:col>
      <xdr:colOff>0</xdr:colOff>
      <xdr:row>657</xdr:row>
      <xdr:rowOff>121597</xdr:rowOff>
    </xdr:from>
    <xdr:to>
      <xdr:col>7</xdr:col>
      <xdr:colOff>40532</xdr:colOff>
      <xdr:row>674</xdr:row>
      <xdr:rowOff>32426</xdr:rowOff>
    </xdr:to>
    <xdr:pic>
      <xdr:nvPicPr>
        <xdr:cNvPr id="35" name="Picture 34">
          <a:extLst>
            <a:ext uri="{FF2B5EF4-FFF2-40B4-BE49-F238E27FC236}">
              <a16:creationId xmlns:a16="http://schemas.microsoft.com/office/drawing/2014/main" id="{FAF60096-CE01-770F-449E-5963390A9B47}"/>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0" y="125000427"/>
          <a:ext cx="5650149" cy="3080424"/>
        </a:xfrm>
        <a:prstGeom prst="rect">
          <a:avLst/>
        </a:prstGeom>
      </xdr:spPr>
    </xdr:pic>
    <xdr:clientData/>
  </xdr:twoCellAnchor>
  <xdr:twoCellAnchor editAs="oneCell">
    <xdr:from>
      <xdr:col>0</xdr:col>
      <xdr:colOff>0</xdr:colOff>
      <xdr:row>678</xdr:row>
      <xdr:rowOff>162128</xdr:rowOff>
    </xdr:from>
    <xdr:to>
      <xdr:col>6</xdr:col>
      <xdr:colOff>599873</xdr:colOff>
      <xdr:row>696</xdr:row>
      <xdr:rowOff>170235</xdr:rowOff>
    </xdr:to>
    <xdr:pic>
      <xdr:nvPicPr>
        <xdr:cNvPr id="39" name="Picture 38">
          <a:extLst>
            <a:ext uri="{FF2B5EF4-FFF2-40B4-BE49-F238E27FC236}">
              <a16:creationId xmlns:a16="http://schemas.microsoft.com/office/drawing/2014/main" id="{16D8B6EC-5DEF-8E53-1BE7-0FA172BE15F3}"/>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0" y="129013085"/>
          <a:ext cx="5601511" cy="3364150"/>
        </a:xfrm>
        <a:prstGeom prst="rect">
          <a:avLst/>
        </a:prstGeom>
      </xdr:spPr>
    </xdr:pic>
    <xdr:clientData/>
  </xdr:twoCellAnchor>
  <xdr:twoCellAnchor editAs="oneCell">
    <xdr:from>
      <xdr:col>0</xdr:col>
      <xdr:colOff>56744</xdr:colOff>
      <xdr:row>700</xdr:row>
      <xdr:rowOff>145915</xdr:rowOff>
    </xdr:from>
    <xdr:to>
      <xdr:col>6</xdr:col>
      <xdr:colOff>591766</xdr:colOff>
      <xdr:row>726</xdr:row>
      <xdr:rowOff>137809</xdr:rowOff>
    </xdr:to>
    <xdr:pic>
      <xdr:nvPicPr>
        <xdr:cNvPr id="42" name="Picture 41">
          <a:extLst>
            <a:ext uri="{FF2B5EF4-FFF2-40B4-BE49-F238E27FC236}">
              <a16:creationId xmlns:a16="http://schemas.microsoft.com/office/drawing/2014/main" id="{05C88F71-0D8F-9BB8-E24D-75E5BE47444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6744" y="133114915"/>
          <a:ext cx="5536660" cy="4863830"/>
        </a:xfrm>
        <a:prstGeom prst="rect">
          <a:avLst/>
        </a:prstGeom>
      </xdr:spPr>
    </xdr:pic>
    <xdr:clientData/>
  </xdr:twoCellAnchor>
  <xdr:twoCellAnchor editAs="oneCell">
    <xdr:from>
      <xdr:col>0</xdr:col>
      <xdr:colOff>0</xdr:colOff>
      <xdr:row>731</xdr:row>
      <xdr:rowOff>16214</xdr:rowOff>
    </xdr:from>
    <xdr:to>
      <xdr:col>6</xdr:col>
      <xdr:colOff>591766</xdr:colOff>
      <xdr:row>737</xdr:row>
      <xdr:rowOff>48639</xdr:rowOff>
    </xdr:to>
    <xdr:pic>
      <xdr:nvPicPr>
        <xdr:cNvPr id="45" name="Picture 44">
          <a:extLst>
            <a:ext uri="{FF2B5EF4-FFF2-40B4-BE49-F238E27FC236}">
              <a16:creationId xmlns:a16="http://schemas.microsoft.com/office/drawing/2014/main" id="{770C0B64-2FE3-8A82-B54B-9CAFBE8ECEE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0" y="138789384"/>
          <a:ext cx="5593404" cy="1159212"/>
        </a:xfrm>
        <a:prstGeom prst="rect">
          <a:avLst/>
        </a:prstGeom>
      </xdr:spPr>
    </xdr:pic>
    <xdr:clientData/>
  </xdr:twoCellAnchor>
  <xdr:twoCellAnchor editAs="oneCell">
    <xdr:from>
      <xdr:col>0</xdr:col>
      <xdr:colOff>0</xdr:colOff>
      <xdr:row>736</xdr:row>
      <xdr:rowOff>145915</xdr:rowOff>
    </xdr:from>
    <xdr:to>
      <xdr:col>6</xdr:col>
      <xdr:colOff>583660</xdr:colOff>
      <xdr:row>752</xdr:row>
      <xdr:rowOff>154021</xdr:rowOff>
    </xdr:to>
    <xdr:pic>
      <xdr:nvPicPr>
        <xdr:cNvPr id="50" name="Picture 49">
          <a:extLst>
            <a:ext uri="{FF2B5EF4-FFF2-40B4-BE49-F238E27FC236}">
              <a16:creationId xmlns:a16="http://schemas.microsoft.com/office/drawing/2014/main" id="{36A9509A-7B90-DA53-270B-5BAED3F97DC5}"/>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0" y="139851319"/>
          <a:ext cx="5585298" cy="3007468"/>
        </a:xfrm>
        <a:prstGeom prst="rect">
          <a:avLst/>
        </a:prstGeom>
      </xdr:spPr>
    </xdr:pic>
    <xdr:clientData/>
  </xdr:twoCellAnchor>
  <xdr:twoCellAnchor editAs="oneCell">
    <xdr:from>
      <xdr:col>0</xdr:col>
      <xdr:colOff>0</xdr:colOff>
      <xdr:row>760</xdr:row>
      <xdr:rowOff>0</xdr:rowOff>
    </xdr:from>
    <xdr:to>
      <xdr:col>8</xdr:col>
      <xdr:colOff>105383</xdr:colOff>
      <xdr:row>778</xdr:row>
      <xdr:rowOff>12432</xdr:rowOff>
    </xdr:to>
    <xdr:pic>
      <xdr:nvPicPr>
        <xdr:cNvPr id="32" name="Picture 31">
          <a:extLst>
            <a:ext uri="{FF2B5EF4-FFF2-40B4-BE49-F238E27FC236}">
              <a16:creationId xmlns:a16="http://schemas.microsoft.com/office/drawing/2014/main" id="{02334FCF-1AAC-654D-6324-3269C2B4E1E2}"/>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0" y="144350362"/>
          <a:ext cx="6322979" cy="3400900"/>
        </a:xfrm>
        <a:prstGeom prst="rect">
          <a:avLst/>
        </a:prstGeom>
      </xdr:spPr>
    </xdr:pic>
    <xdr:clientData/>
  </xdr:twoCellAnchor>
  <xdr:twoCellAnchor editAs="oneCell">
    <xdr:from>
      <xdr:col>0</xdr:col>
      <xdr:colOff>1</xdr:colOff>
      <xdr:row>783</xdr:row>
      <xdr:rowOff>16212</xdr:rowOff>
    </xdr:from>
    <xdr:to>
      <xdr:col>8</xdr:col>
      <xdr:colOff>81065</xdr:colOff>
      <xdr:row>795</xdr:row>
      <xdr:rowOff>117062</xdr:rowOff>
    </xdr:to>
    <xdr:pic>
      <xdr:nvPicPr>
        <xdr:cNvPr id="37" name="Picture 36">
          <a:extLst>
            <a:ext uri="{FF2B5EF4-FFF2-40B4-BE49-F238E27FC236}">
              <a16:creationId xmlns:a16="http://schemas.microsoft.com/office/drawing/2014/main" id="{C2EB13D3-C83E-DBF0-4384-06E281AD0801}"/>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 y="148703489"/>
          <a:ext cx="6298660" cy="2362530"/>
        </a:xfrm>
        <a:prstGeom prst="rect">
          <a:avLst/>
        </a:prstGeom>
      </xdr:spPr>
    </xdr:pic>
    <xdr:clientData/>
  </xdr:twoCellAnchor>
  <xdr:twoCellAnchor editAs="oneCell">
    <xdr:from>
      <xdr:col>0</xdr:col>
      <xdr:colOff>0</xdr:colOff>
      <xdr:row>795</xdr:row>
      <xdr:rowOff>113489</xdr:rowOff>
    </xdr:from>
    <xdr:to>
      <xdr:col>8</xdr:col>
      <xdr:colOff>64851</xdr:colOff>
      <xdr:row>800</xdr:row>
      <xdr:rowOff>163886</xdr:rowOff>
    </xdr:to>
    <xdr:pic>
      <xdr:nvPicPr>
        <xdr:cNvPr id="43" name="Picture 42">
          <a:extLst>
            <a:ext uri="{FF2B5EF4-FFF2-40B4-BE49-F238E27FC236}">
              <a16:creationId xmlns:a16="http://schemas.microsoft.com/office/drawing/2014/main" id="{22E9BA92-4674-2324-057A-DFEE012ADC22}"/>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0" y="151038127"/>
          <a:ext cx="6282447" cy="990738"/>
        </a:xfrm>
        <a:prstGeom prst="rect">
          <a:avLst/>
        </a:prstGeom>
      </xdr:spPr>
    </xdr:pic>
    <xdr:clientData/>
  </xdr:twoCellAnchor>
  <xdr:twoCellAnchor editAs="oneCell">
    <xdr:from>
      <xdr:col>0</xdr:col>
      <xdr:colOff>0</xdr:colOff>
      <xdr:row>809</xdr:row>
      <xdr:rowOff>16213</xdr:rowOff>
    </xdr:from>
    <xdr:to>
      <xdr:col>7</xdr:col>
      <xdr:colOff>599872</xdr:colOff>
      <xdr:row>828</xdr:row>
      <xdr:rowOff>23198</xdr:rowOff>
    </xdr:to>
    <xdr:pic>
      <xdr:nvPicPr>
        <xdr:cNvPr id="53" name="Picture 52">
          <a:extLst>
            <a:ext uri="{FF2B5EF4-FFF2-40B4-BE49-F238E27FC236}">
              <a16:creationId xmlns:a16="http://schemas.microsoft.com/office/drawing/2014/main" id="{7C23277B-F950-4446-C86C-7EC6882E057C}"/>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0" y="153599745"/>
          <a:ext cx="6209489" cy="3581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E2AC9-B11C-45CF-9A19-BE7B48A289B6}">
  <dimension ref="A1:W844"/>
  <sheetViews>
    <sheetView tabSelected="1" topLeftCell="A800" zoomScale="94" zoomScaleNormal="100" workbookViewId="0">
      <selection activeCell="O841" sqref="O841"/>
    </sheetView>
  </sheetViews>
  <sheetFormatPr defaultRowHeight="14.4" x14ac:dyDescent="0.3"/>
  <cols>
    <col min="2" max="2" width="16.88671875" customWidth="1"/>
    <col min="3" max="4" width="10.44140625" customWidth="1"/>
    <col min="6" max="6" width="17.44140625" customWidth="1"/>
    <col min="9" max="9" width="12.109375" customWidth="1"/>
    <col min="10" max="10" width="19.6640625" customWidth="1"/>
    <col min="11" max="11" width="16.33203125" customWidth="1"/>
    <col min="13" max="13" width="11.109375" customWidth="1"/>
    <col min="14" max="14" width="20.33203125" customWidth="1"/>
    <col min="15" max="15" width="12.5546875" customWidth="1"/>
    <col min="17" max="17" width="10.77734375" customWidth="1"/>
  </cols>
  <sheetData>
    <row r="1" spans="1:23" ht="23.4" x14ac:dyDescent="0.45">
      <c r="A1" s="67" t="s">
        <v>1</v>
      </c>
      <c r="B1" s="67"/>
      <c r="C1" s="67"/>
      <c r="D1" s="67"/>
      <c r="E1" s="67"/>
      <c r="F1" s="67"/>
      <c r="G1" s="67"/>
      <c r="H1" s="67"/>
      <c r="I1" s="67"/>
      <c r="J1" s="67"/>
      <c r="K1" s="67"/>
      <c r="L1" s="67"/>
      <c r="M1" s="67"/>
      <c r="N1" s="67"/>
      <c r="O1" s="67"/>
      <c r="P1" s="67"/>
      <c r="Q1" s="67"/>
      <c r="R1" s="67"/>
      <c r="S1" s="67"/>
      <c r="T1" s="67"/>
      <c r="U1" s="67"/>
      <c r="V1" s="67"/>
      <c r="W1" s="67"/>
    </row>
    <row r="3" spans="1:23" ht="18" x14ac:dyDescent="0.35">
      <c r="A3" s="57"/>
      <c r="I3" s="80" t="s">
        <v>0</v>
      </c>
      <c r="J3" s="80"/>
      <c r="K3" s="80"/>
    </row>
    <row r="5" spans="1:23" x14ac:dyDescent="0.3">
      <c r="A5" s="68" t="s">
        <v>2</v>
      </c>
      <c r="B5" s="69"/>
      <c r="C5" s="69"/>
      <c r="D5" s="69"/>
      <c r="E5" s="69"/>
      <c r="F5" s="69"/>
      <c r="G5" s="69"/>
      <c r="H5" s="69"/>
      <c r="I5" s="69"/>
      <c r="J5" s="69"/>
      <c r="K5" s="69"/>
      <c r="L5" s="69"/>
      <c r="M5" s="69"/>
      <c r="N5" s="69"/>
      <c r="O5" s="69"/>
      <c r="P5" s="69"/>
      <c r="Q5" s="69"/>
    </row>
    <row r="6" spans="1:23" x14ac:dyDescent="0.3">
      <c r="A6" s="1"/>
      <c r="B6" s="1"/>
      <c r="C6" s="1"/>
      <c r="D6" s="1"/>
      <c r="E6" s="1"/>
      <c r="F6" s="1"/>
      <c r="G6" s="1"/>
      <c r="H6" s="1"/>
      <c r="I6" s="1"/>
      <c r="J6" s="1"/>
      <c r="K6" s="1"/>
      <c r="L6" s="1"/>
      <c r="M6" s="1"/>
      <c r="N6" s="1"/>
    </row>
    <row r="7" spans="1:23" x14ac:dyDescent="0.3">
      <c r="A7" s="73" t="s">
        <v>8</v>
      </c>
      <c r="B7" s="72"/>
      <c r="C7" s="72"/>
      <c r="D7" s="72"/>
      <c r="E7" s="72"/>
      <c r="F7" s="72"/>
      <c r="G7" s="72"/>
      <c r="H7" s="72"/>
      <c r="I7" s="72"/>
      <c r="J7" s="72"/>
      <c r="K7" s="72"/>
      <c r="L7" s="72"/>
      <c r="M7" s="72"/>
      <c r="N7" s="72"/>
      <c r="O7" s="72"/>
      <c r="P7" s="72"/>
    </row>
    <row r="9" spans="1:23" ht="15" thickBot="1" x14ac:dyDescent="0.35">
      <c r="B9" s="3" t="s">
        <v>3</v>
      </c>
      <c r="C9" s="3" t="s">
        <v>36</v>
      </c>
      <c r="J9" s="3"/>
      <c r="K9" s="3"/>
      <c r="L9" s="10"/>
    </row>
    <row r="10" spans="1:23" x14ac:dyDescent="0.3">
      <c r="B10" t="s">
        <v>32</v>
      </c>
      <c r="C10" s="2">
        <v>50</v>
      </c>
      <c r="D10" t="s">
        <v>36</v>
      </c>
      <c r="F10" s="4" t="s">
        <v>4</v>
      </c>
      <c r="G10" s="5">
        <f>AVERAGE(C10:C13)</f>
        <v>58.75</v>
      </c>
      <c r="J10" s="3"/>
      <c r="L10" s="10"/>
    </row>
    <row r="11" spans="1:23" x14ac:dyDescent="0.3">
      <c r="B11" t="s">
        <v>33</v>
      </c>
      <c r="C11" s="2">
        <v>60</v>
      </c>
      <c r="D11" t="s">
        <v>36</v>
      </c>
      <c r="F11" s="6" t="s">
        <v>5</v>
      </c>
      <c r="G11" s="7">
        <f>MEDIAN(C10:C13)</f>
        <v>57.5</v>
      </c>
      <c r="L11" s="10"/>
    </row>
    <row r="12" spans="1:23" ht="15" thickBot="1" x14ac:dyDescent="0.35">
      <c r="B12" t="s">
        <v>34</v>
      </c>
      <c r="C12" s="2">
        <v>55</v>
      </c>
      <c r="D12" t="s">
        <v>36</v>
      </c>
      <c r="F12" s="11" t="s">
        <v>6</v>
      </c>
      <c r="G12" s="9" t="e">
        <f>MODE(L10:L13)</f>
        <v>#N/A</v>
      </c>
      <c r="L12" s="10"/>
    </row>
    <row r="13" spans="1:23" x14ac:dyDescent="0.3">
      <c r="B13" t="s">
        <v>35</v>
      </c>
      <c r="C13" s="2">
        <v>70</v>
      </c>
      <c r="D13" t="s">
        <v>36</v>
      </c>
      <c r="L13" s="10"/>
    </row>
    <row r="14" spans="1:23" x14ac:dyDescent="0.3">
      <c r="C14" s="2"/>
      <c r="L14" s="10"/>
    </row>
    <row r="16" spans="1:23" ht="15" thickBot="1" x14ac:dyDescent="0.35">
      <c r="A16" s="21"/>
      <c r="B16" s="21"/>
      <c r="C16" s="21"/>
      <c r="D16" s="21"/>
      <c r="E16" s="21"/>
      <c r="F16" s="21"/>
      <c r="G16" s="21"/>
      <c r="H16" s="21"/>
      <c r="I16" s="21"/>
      <c r="J16" s="21"/>
      <c r="K16" s="21"/>
      <c r="L16" s="21"/>
      <c r="M16" s="21"/>
      <c r="N16" s="21"/>
      <c r="O16" s="21"/>
      <c r="P16" s="21"/>
      <c r="Q16" s="21"/>
      <c r="R16" s="21"/>
      <c r="S16" s="21"/>
      <c r="T16" s="21"/>
    </row>
    <row r="17" spans="1:20" ht="15" thickTop="1" x14ac:dyDescent="0.3"/>
    <row r="18" spans="1:20" x14ac:dyDescent="0.3">
      <c r="A18" s="68" t="s">
        <v>7</v>
      </c>
      <c r="B18" s="69"/>
      <c r="C18" s="69"/>
      <c r="D18" s="69"/>
      <c r="E18" s="69"/>
      <c r="F18" s="69"/>
      <c r="G18" s="69"/>
      <c r="H18" s="69"/>
      <c r="I18" s="69"/>
      <c r="J18" s="69"/>
      <c r="K18" s="69"/>
      <c r="L18" s="69"/>
      <c r="M18" s="69"/>
      <c r="N18" s="69"/>
      <c r="O18" s="69"/>
      <c r="P18" s="69"/>
    </row>
    <row r="19" spans="1:20" x14ac:dyDescent="0.3">
      <c r="A19" s="2"/>
      <c r="B19" s="2"/>
      <c r="C19" s="2"/>
      <c r="D19" s="2"/>
      <c r="E19" s="2"/>
      <c r="F19" s="2"/>
      <c r="G19" s="2"/>
      <c r="H19" s="2"/>
      <c r="I19" s="2"/>
      <c r="J19" s="2"/>
      <c r="K19" s="2"/>
      <c r="L19" s="2"/>
      <c r="M19" s="2"/>
      <c r="N19" s="2"/>
      <c r="O19" s="2"/>
      <c r="P19" s="2"/>
    </row>
    <row r="20" spans="1:20" x14ac:dyDescent="0.3">
      <c r="A20" s="69" t="s">
        <v>9</v>
      </c>
      <c r="B20" s="69"/>
      <c r="C20" s="69"/>
      <c r="D20" s="69"/>
      <c r="E20" s="69"/>
      <c r="F20" s="69"/>
      <c r="G20" s="69"/>
      <c r="H20" s="69"/>
      <c r="I20" s="69"/>
      <c r="J20" s="69"/>
      <c r="K20" s="69"/>
      <c r="L20" s="69"/>
      <c r="M20" s="69"/>
      <c r="N20" s="69"/>
      <c r="O20" s="69"/>
    </row>
    <row r="21" spans="1:20" ht="15" thickBot="1" x14ac:dyDescent="0.35"/>
    <row r="22" spans="1:20" x14ac:dyDescent="0.3">
      <c r="B22">
        <v>15</v>
      </c>
      <c r="C22">
        <v>10</v>
      </c>
      <c r="D22">
        <v>10</v>
      </c>
      <c r="E22">
        <v>15</v>
      </c>
      <c r="H22" s="4" t="s">
        <v>4</v>
      </c>
      <c r="I22" s="5">
        <f>AVERAGE(B22:E26)</f>
        <v>17</v>
      </c>
    </row>
    <row r="23" spans="1:20" x14ac:dyDescent="0.3">
      <c r="B23">
        <v>10</v>
      </c>
      <c r="C23">
        <v>20</v>
      </c>
      <c r="D23">
        <v>25</v>
      </c>
      <c r="E23">
        <v>10</v>
      </c>
      <c r="H23" s="6" t="s">
        <v>5</v>
      </c>
      <c r="I23" s="7">
        <f>MEDIAN(B22:E26)</f>
        <v>15</v>
      </c>
    </row>
    <row r="24" spans="1:20" ht="15" thickBot="1" x14ac:dyDescent="0.35">
      <c r="B24">
        <v>20</v>
      </c>
      <c r="C24">
        <v>30</v>
      </c>
      <c r="D24">
        <v>15</v>
      </c>
      <c r="E24">
        <v>10</v>
      </c>
      <c r="H24" s="8" t="s">
        <v>6</v>
      </c>
      <c r="I24" s="9">
        <f>MODE(B22:E26)</f>
        <v>10</v>
      </c>
    </row>
    <row r="25" spans="1:20" x14ac:dyDescent="0.3">
      <c r="B25">
        <v>25</v>
      </c>
      <c r="C25">
        <v>15</v>
      </c>
      <c r="D25">
        <v>20</v>
      </c>
      <c r="E25">
        <v>20</v>
      </c>
    </row>
    <row r="26" spans="1:20" x14ac:dyDescent="0.3">
      <c r="B26">
        <v>15</v>
      </c>
      <c r="C26">
        <v>10</v>
      </c>
      <c r="D26">
        <v>20</v>
      </c>
      <c r="E26">
        <v>25</v>
      </c>
    </row>
    <row r="28" spans="1:20" ht="15" thickBot="1" x14ac:dyDescent="0.35">
      <c r="A28" s="21"/>
      <c r="B28" s="21"/>
      <c r="C28" s="21"/>
      <c r="D28" s="21"/>
      <c r="E28" s="21"/>
      <c r="F28" s="21"/>
      <c r="G28" s="21"/>
      <c r="H28" s="21"/>
      <c r="I28" s="21"/>
      <c r="J28" s="21"/>
      <c r="K28" s="21"/>
      <c r="L28" s="21"/>
      <c r="M28" s="21"/>
      <c r="N28" s="21"/>
      <c r="O28" s="21"/>
      <c r="P28" s="21"/>
      <c r="Q28" s="21"/>
      <c r="R28" s="21"/>
      <c r="S28" s="21"/>
      <c r="T28" s="21"/>
    </row>
    <row r="29" spans="1:20" ht="15" thickTop="1" x14ac:dyDescent="0.3"/>
    <row r="30" spans="1:20" ht="14.4" customHeight="1" x14ac:dyDescent="0.3">
      <c r="A30" s="74" t="s">
        <v>10</v>
      </c>
      <c r="B30" s="75"/>
      <c r="C30" s="75"/>
      <c r="D30" s="75"/>
      <c r="E30" s="75"/>
      <c r="F30" s="75"/>
      <c r="G30" s="75"/>
      <c r="H30" s="75"/>
      <c r="I30" s="75"/>
      <c r="J30" s="75"/>
      <c r="K30" s="75"/>
      <c r="L30" s="75"/>
      <c r="M30" s="75"/>
      <c r="N30" s="75"/>
      <c r="O30" s="75"/>
      <c r="P30" s="75"/>
      <c r="Q30" s="75"/>
      <c r="R30" s="75"/>
      <c r="S30" s="75"/>
    </row>
    <row r="32" spans="1:20" x14ac:dyDescent="0.3">
      <c r="A32" s="69" t="s">
        <v>11</v>
      </c>
      <c r="B32" s="69"/>
      <c r="C32" s="69"/>
      <c r="D32" s="69"/>
      <c r="E32" s="69"/>
      <c r="F32" s="69"/>
      <c r="G32" s="69"/>
      <c r="H32" s="69"/>
      <c r="I32" s="69"/>
      <c r="J32" s="69"/>
      <c r="K32" s="69"/>
    </row>
    <row r="35" spans="1:23" ht="15" thickBot="1" x14ac:dyDescent="0.35"/>
    <row r="36" spans="1:23" x14ac:dyDescent="0.3">
      <c r="B36" s="15">
        <v>3</v>
      </c>
      <c r="C36" s="15">
        <v>2</v>
      </c>
      <c r="D36" s="15">
        <v>4</v>
      </c>
      <c r="E36" s="15">
        <v>4</v>
      </c>
      <c r="F36" s="15">
        <v>6</v>
      </c>
      <c r="G36" s="15">
        <v>2</v>
      </c>
      <c r="H36" s="15">
        <v>7</v>
      </c>
      <c r="I36" s="15">
        <v>1</v>
      </c>
      <c r="J36" s="15">
        <v>5</v>
      </c>
      <c r="K36" s="15">
        <v>6</v>
      </c>
      <c r="N36" s="4" t="s">
        <v>4</v>
      </c>
      <c r="O36" s="5">
        <f>AVERAGE(B36:K40)</f>
        <v>3.44</v>
      </c>
    </row>
    <row r="37" spans="1:23" x14ac:dyDescent="0.3">
      <c r="B37" s="15">
        <v>2</v>
      </c>
      <c r="C37" s="15">
        <v>3</v>
      </c>
      <c r="D37" s="15">
        <v>2</v>
      </c>
      <c r="E37" s="15">
        <v>2</v>
      </c>
      <c r="F37" s="15">
        <v>3</v>
      </c>
      <c r="G37" s="15">
        <v>4</v>
      </c>
      <c r="H37" s="15">
        <v>2</v>
      </c>
      <c r="I37" s="15">
        <v>6</v>
      </c>
      <c r="J37" s="15">
        <v>3</v>
      </c>
      <c r="K37" s="15">
        <v>3</v>
      </c>
      <c r="N37" s="6" t="s">
        <v>5</v>
      </c>
      <c r="O37" s="7">
        <f>MEDIAN(B36:K40)</f>
        <v>3</v>
      </c>
    </row>
    <row r="38" spans="1:23" ht="15" thickBot="1" x14ac:dyDescent="0.35">
      <c r="B38" s="15">
        <v>5</v>
      </c>
      <c r="C38" s="15">
        <v>3</v>
      </c>
      <c r="D38" s="15">
        <v>3</v>
      </c>
      <c r="E38" s="15">
        <v>1</v>
      </c>
      <c r="F38" s="15">
        <v>2</v>
      </c>
      <c r="G38" s="15">
        <v>5</v>
      </c>
      <c r="H38" s="15">
        <v>3</v>
      </c>
      <c r="I38" s="15">
        <v>2</v>
      </c>
      <c r="J38" s="15">
        <v>2</v>
      </c>
      <c r="K38" s="15">
        <v>2</v>
      </c>
      <c r="N38" s="8" t="s">
        <v>12</v>
      </c>
      <c r="O38" s="9">
        <f>MODE(B36:K40)</f>
        <v>2</v>
      </c>
    </row>
    <row r="39" spans="1:23" ht="15" thickBot="1" x14ac:dyDescent="0.35">
      <c r="B39" s="15">
        <v>4</v>
      </c>
      <c r="C39" s="15">
        <v>1</v>
      </c>
      <c r="D39" s="15">
        <v>5</v>
      </c>
      <c r="E39" s="15">
        <v>3</v>
      </c>
      <c r="F39" s="15">
        <v>1</v>
      </c>
      <c r="G39" s="15">
        <v>3</v>
      </c>
      <c r="H39" s="15">
        <v>4</v>
      </c>
      <c r="I39" s="15">
        <v>4</v>
      </c>
      <c r="J39" s="15">
        <v>4</v>
      </c>
      <c r="K39" s="15">
        <v>4</v>
      </c>
      <c r="N39" s="8"/>
      <c r="O39" s="9"/>
    </row>
    <row r="40" spans="1:23" x14ac:dyDescent="0.3">
      <c r="B40" s="15">
        <v>7</v>
      </c>
      <c r="C40" s="15">
        <v>6</v>
      </c>
      <c r="D40" s="15">
        <v>2</v>
      </c>
      <c r="E40" s="15">
        <v>5</v>
      </c>
      <c r="F40" s="15">
        <v>4</v>
      </c>
      <c r="G40" s="15">
        <v>2</v>
      </c>
      <c r="H40" s="15">
        <v>5</v>
      </c>
      <c r="I40" s="15">
        <v>3</v>
      </c>
      <c r="J40" s="15">
        <v>2</v>
      </c>
      <c r="K40" s="15">
        <v>5</v>
      </c>
    </row>
    <row r="42" spans="1:23" ht="15" thickBot="1" x14ac:dyDescent="0.35">
      <c r="A42" s="21"/>
      <c r="B42" s="21"/>
      <c r="C42" s="21"/>
      <c r="D42" s="21"/>
      <c r="E42" s="21"/>
      <c r="F42" s="21"/>
      <c r="G42" s="21"/>
      <c r="H42" s="21"/>
      <c r="I42" s="21"/>
      <c r="J42" s="21"/>
      <c r="K42" s="21"/>
      <c r="L42" s="21"/>
      <c r="M42" s="21"/>
      <c r="N42" s="21"/>
      <c r="O42" s="21"/>
      <c r="P42" s="21"/>
      <c r="Q42" s="21"/>
      <c r="R42" s="21"/>
      <c r="S42" s="21"/>
      <c r="T42" s="21"/>
    </row>
    <row r="43" spans="1:23" ht="15" thickTop="1" x14ac:dyDescent="0.3"/>
    <row r="44" spans="1:23" ht="18" x14ac:dyDescent="0.35">
      <c r="A44" s="57"/>
      <c r="H44" s="78" t="s">
        <v>13</v>
      </c>
      <c r="I44" s="79"/>
      <c r="J44" s="79"/>
    </row>
    <row r="45" spans="1:23" ht="18" x14ac:dyDescent="0.35">
      <c r="A45" s="28"/>
      <c r="B45" s="1"/>
      <c r="C45" s="1"/>
      <c r="D45" s="1"/>
      <c r="E45" s="1"/>
      <c r="F45" s="1"/>
      <c r="G45" s="1"/>
      <c r="H45" s="1"/>
      <c r="I45" s="70" t="s">
        <v>64</v>
      </c>
      <c r="J45" s="66"/>
      <c r="K45" s="1"/>
      <c r="L45" s="1"/>
      <c r="M45" s="1"/>
      <c r="N45" s="1"/>
      <c r="O45" s="1"/>
      <c r="P45" s="1"/>
      <c r="Q45" s="1"/>
      <c r="R45" s="1"/>
      <c r="S45" s="1"/>
      <c r="T45" s="1"/>
      <c r="U45" s="1"/>
      <c r="V45" s="1"/>
      <c r="W45" s="1"/>
    </row>
    <row r="46" spans="1:23" x14ac:dyDescent="0.3">
      <c r="I46" s="66"/>
      <c r="J46" s="66"/>
    </row>
    <row r="47" spans="1:23" x14ac:dyDescent="0.3">
      <c r="A47" s="68" t="s">
        <v>14</v>
      </c>
      <c r="B47" s="69"/>
      <c r="C47" s="69"/>
      <c r="D47" s="69"/>
      <c r="E47" s="69"/>
      <c r="F47" s="69"/>
      <c r="G47" s="69"/>
      <c r="H47" s="69"/>
      <c r="I47" s="69"/>
      <c r="J47" s="69"/>
      <c r="K47" s="69"/>
      <c r="L47" s="69"/>
      <c r="M47" s="69"/>
      <c r="N47" s="69"/>
      <c r="O47" s="69"/>
      <c r="P47" s="69"/>
      <c r="Q47" s="69"/>
      <c r="R47" s="69"/>
    </row>
    <row r="49" spans="1:20" x14ac:dyDescent="0.3">
      <c r="A49" s="68" t="s">
        <v>15</v>
      </c>
      <c r="B49" s="69"/>
      <c r="C49" s="69"/>
      <c r="D49" s="69"/>
      <c r="E49" s="69"/>
      <c r="F49" s="69"/>
      <c r="G49" s="69"/>
      <c r="H49" s="69"/>
      <c r="I49" s="69"/>
      <c r="J49" s="69"/>
      <c r="K49" s="69"/>
    </row>
    <row r="51" spans="1:20" ht="15" thickBot="1" x14ac:dyDescent="0.35">
      <c r="B51" t="s">
        <v>16</v>
      </c>
      <c r="C51" s="2">
        <v>120</v>
      </c>
      <c r="D51" t="s">
        <v>26</v>
      </c>
    </row>
    <row r="52" spans="1:20" x14ac:dyDescent="0.3">
      <c r="B52" t="s">
        <v>17</v>
      </c>
      <c r="C52" s="2">
        <v>110</v>
      </c>
      <c r="D52" t="s">
        <v>26</v>
      </c>
      <c r="F52" s="12" t="s">
        <v>27</v>
      </c>
      <c r="G52" s="5">
        <f>MAX(C51:C60)</f>
        <v>140</v>
      </c>
    </row>
    <row r="53" spans="1:20" ht="15" thickBot="1" x14ac:dyDescent="0.35">
      <c r="B53" t="s">
        <v>18</v>
      </c>
      <c r="C53" s="2">
        <v>130</v>
      </c>
      <c r="D53" t="s">
        <v>26</v>
      </c>
      <c r="F53" s="13" t="s">
        <v>28</v>
      </c>
      <c r="G53" s="9">
        <f>MIN(C51:C60)</f>
        <v>105</v>
      </c>
    </row>
    <row r="54" spans="1:20" x14ac:dyDescent="0.3">
      <c r="B54" t="s">
        <v>19</v>
      </c>
      <c r="C54" s="2">
        <v>115</v>
      </c>
      <c r="D54" t="s">
        <v>26</v>
      </c>
    </row>
    <row r="55" spans="1:20" ht="15" thickBot="1" x14ac:dyDescent="0.35">
      <c r="B55" t="s">
        <v>20</v>
      </c>
      <c r="C55" s="2">
        <v>125</v>
      </c>
      <c r="D55" t="s">
        <v>26</v>
      </c>
    </row>
    <row r="56" spans="1:20" x14ac:dyDescent="0.3">
      <c r="B56" t="s">
        <v>21</v>
      </c>
      <c r="C56" s="2">
        <v>105</v>
      </c>
      <c r="D56" t="s">
        <v>26</v>
      </c>
      <c r="F56" s="12" t="s">
        <v>29</v>
      </c>
      <c r="G56" s="5">
        <f>G52-G53</f>
        <v>35</v>
      </c>
    </row>
    <row r="57" spans="1:20" x14ac:dyDescent="0.3">
      <c r="B57" t="s">
        <v>22</v>
      </c>
      <c r="C57" s="2">
        <v>135</v>
      </c>
      <c r="D57" t="s">
        <v>26</v>
      </c>
      <c r="F57" s="14" t="s">
        <v>30</v>
      </c>
      <c r="G57" s="7">
        <f>VAR(C51:C60)</f>
        <v>123.33333333333333</v>
      </c>
    </row>
    <row r="58" spans="1:20" ht="15" thickBot="1" x14ac:dyDescent="0.35">
      <c r="B58" t="s">
        <v>23</v>
      </c>
      <c r="C58" s="2">
        <v>115</v>
      </c>
      <c r="D58" t="s">
        <v>26</v>
      </c>
      <c r="F58" s="13" t="s">
        <v>31</v>
      </c>
      <c r="G58" s="9">
        <f>STDEV(C51:C60)</f>
        <v>11.105554165971787</v>
      </c>
    </row>
    <row r="59" spans="1:20" x14ac:dyDescent="0.3">
      <c r="B59" t="s">
        <v>24</v>
      </c>
      <c r="C59" s="2">
        <v>125</v>
      </c>
      <c r="D59" t="s">
        <v>26</v>
      </c>
    </row>
    <row r="60" spans="1:20" x14ac:dyDescent="0.3">
      <c r="B60" t="s">
        <v>25</v>
      </c>
      <c r="C60" s="2">
        <v>140</v>
      </c>
      <c r="D60" t="s">
        <v>26</v>
      </c>
    </row>
    <row r="61" spans="1:20" ht="15" thickBot="1" x14ac:dyDescent="0.35">
      <c r="A61" s="21"/>
      <c r="B61" s="21"/>
      <c r="C61" s="21"/>
      <c r="D61" s="21"/>
      <c r="E61" s="21"/>
      <c r="F61" s="21"/>
      <c r="G61" s="21"/>
      <c r="H61" s="21"/>
      <c r="I61" s="21"/>
      <c r="J61" s="21"/>
      <c r="K61" s="21"/>
      <c r="L61" s="21"/>
      <c r="M61" s="21"/>
      <c r="N61" s="21"/>
      <c r="O61" s="21"/>
      <c r="P61" s="21"/>
      <c r="Q61" s="21"/>
      <c r="R61" s="21"/>
      <c r="S61" s="21"/>
      <c r="T61" s="21"/>
    </row>
    <row r="62" spans="1:20" ht="15" thickTop="1" x14ac:dyDescent="0.3">
      <c r="J62" s="70" t="s">
        <v>63</v>
      </c>
      <c r="K62" s="66"/>
      <c r="L62" s="66"/>
    </row>
    <row r="63" spans="1:20" x14ac:dyDescent="0.3">
      <c r="J63" s="66"/>
      <c r="K63" s="66"/>
      <c r="L63" s="66"/>
    </row>
    <row r="64" spans="1:20" ht="15" thickBot="1" x14ac:dyDescent="0.35">
      <c r="I64" s="70" t="s">
        <v>37</v>
      </c>
      <c r="J64" s="66"/>
      <c r="K64" s="66"/>
      <c r="L64" s="1"/>
    </row>
    <row r="65" spans="9:15" x14ac:dyDescent="0.3">
      <c r="I65" s="66"/>
      <c r="J65" s="66"/>
      <c r="K65" s="66"/>
      <c r="L65" s="1"/>
      <c r="N65" s="12" t="s">
        <v>38</v>
      </c>
      <c r="O65" s="17">
        <f>MAX(I66:K75)</f>
        <v>800</v>
      </c>
    </row>
    <row r="66" spans="9:15" ht="15" thickBot="1" x14ac:dyDescent="0.35">
      <c r="I66" s="1">
        <v>500</v>
      </c>
      <c r="J66" s="1">
        <v>800</v>
      </c>
      <c r="K66" s="1">
        <v>700</v>
      </c>
      <c r="L66" s="1"/>
      <c r="N66" s="13" t="s">
        <v>39</v>
      </c>
      <c r="O66" s="18">
        <f>MIN(I66:K75)</f>
        <v>400</v>
      </c>
    </row>
    <row r="67" spans="9:15" x14ac:dyDescent="0.3">
      <c r="I67" s="1">
        <v>700</v>
      </c>
      <c r="J67" s="1">
        <v>450</v>
      </c>
      <c r="K67" s="1">
        <v>600</v>
      </c>
      <c r="L67" s="1"/>
    </row>
    <row r="68" spans="9:15" ht="15" thickBot="1" x14ac:dyDescent="0.35">
      <c r="I68" s="1">
        <v>400</v>
      </c>
      <c r="J68" s="1">
        <v>700</v>
      </c>
      <c r="K68" s="1">
        <v>500</v>
      </c>
      <c r="L68" s="1"/>
    </row>
    <row r="69" spans="9:15" x14ac:dyDescent="0.3">
      <c r="I69" s="1">
        <v>600</v>
      </c>
      <c r="J69" s="1">
        <v>550</v>
      </c>
      <c r="K69" s="1">
        <v>800</v>
      </c>
      <c r="L69" s="1"/>
      <c r="N69" s="12" t="s">
        <v>29</v>
      </c>
      <c r="O69" s="17">
        <f>O65-O66</f>
        <v>400</v>
      </c>
    </row>
    <row r="70" spans="9:15" x14ac:dyDescent="0.3">
      <c r="I70" s="1">
        <v>550</v>
      </c>
      <c r="J70" s="1">
        <v>600</v>
      </c>
      <c r="K70" s="1">
        <v>550</v>
      </c>
      <c r="L70" s="1"/>
      <c r="N70" s="14" t="s">
        <v>30</v>
      </c>
      <c r="O70" s="19">
        <f>VAR(I66:K75)</f>
        <v>12841.954022988484</v>
      </c>
    </row>
    <row r="71" spans="9:15" ht="15" thickBot="1" x14ac:dyDescent="0.35">
      <c r="I71" s="1">
        <v>750</v>
      </c>
      <c r="J71" s="1">
        <v>400</v>
      </c>
      <c r="K71" s="1">
        <v>650</v>
      </c>
      <c r="L71" s="1"/>
      <c r="N71" s="13" t="s">
        <v>40</v>
      </c>
      <c r="O71" s="18">
        <f>STDEV(I66:K75)</f>
        <v>113.32234564722214</v>
      </c>
    </row>
    <row r="72" spans="9:15" x14ac:dyDescent="0.3">
      <c r="I72" s="1">
        <v>650</v>
      </c>
      <c r="J72" s="1">
        <v>650</v>
      </c>
      <c r="K72" s="1">
        <v>400</v>
      </c>
      <c r="L72" s="1"/>
    </row>
    <row r="73" spans="9:15" x14ac:dyDescent="0.3">
      <c r="I73" s="16">
        <v>600</v>
      </c>
      <c r="J73" s="1">
        <v>500</v>
      </c>
      <c r="K73" s="1">
        <v>600</v>
      </c>
      <c r="L73" s="1"/>
    </row>
    <row r="74" spans="9:15" x14ac:dyDescent="0.3">
      <c r="I74" s="1">
        <v>600</v>
      </c>
      <c r="J74" s="1">
        <v>750</v>
      </c>
      <c r="K74" s="1">
        <v>750</v>
      </c>
    </row>
    <row r="75" spans="9:15" x14ac:dyDescent="0.3">
      <c r="I75" s="1">
        <v>550</v>
      </c>
      <c r="J75" s="1">
        <v>550</v>
      </c>
      <c r="K75" s="1">
        <v>550</v>
      </c>
    </row>
    <row r="77" spans="9:15" x14ac:dyDescent="0.3">
      <c r="I77" s="1"/>
      <c r="J77" s="1"/>
      <c r="K77" s="1"/>
    </row>
    <row r="78" spans="9:15" x14ac:dyDescent="0.3">
      <c r="I78" s="1"/>
      <c r="J78" s="1"/>
      <c r="K78" s="1"/>
    </row>
    <row r="79" spans="9:15" x14ac:dyDescent="0.3">
      <c r="I79" s="1"/>
      <c r="J79" s="1"/>
      <c r="K79" s="1"/>
    </row>
    <row r="81" spans="1:20" ht="15" thickBot="1" x14ac:dyDescent="0.35">
      <c r="I81" s="20"/>
    </row>
    <row r="85" spans="1:20" ht="15" thickBot="1" x14ac:dyDescent="0.35">
      <c r="A85" s="21"/>
      <c r="B85" s="21"/>
      <c r="C85" s="21"/>
      <c r="D85" s="21"/>
      <c r="E85" s="21"/>
      <c r="F85" s="21"/>
      <c r="G85" s="21"/>
      <c r="H85" s="21"/>
      <c r="I85" s="21"/>
      <c r="J85" s="21"/>
      <c r="K85" s="21"/>
      <c r="L85" s="21"/>
      <c r="M85" s="21"/>
      <c r="N85" s="21"/>
      <c r="O85" s="21"/>
      <c r="P85" s="21"/>
      <c r="Q85" s="21"/>
      <c r="R85" s="21"/>
      <c r="S85" s="21"/>
      <c r="T85" s="21"/>
    </row>
    <row r="86" spans="1:20" ht="15" thickTop="1" x14ac:dyDescent="0.3">
      <c r="J86" s="76" t="s">
        <v>62</v>
      </c>
      <c r="K86" s="77"/>
    </row>
    <row r="87" spans="1:20" x14ac:dyDescent="0.3">
      <c r="J87" s="66"/>
      <c r="K87" s="66"/>
    </row>
    <row r="88" spans="1:20" x14ac:dyDescent="0.3">
      <c r="I88" s="71" t="s">
        <v>42</v>
      </c>
      <c r="J88" s="72"/>
      <c r="K88" s="72"/>
      <c r="L88" s="72"/>
      <c r="M88" s="72"/>
    </row>
    <row r="89" spans="1:20" ht="15" thickBot="1" x14ac:dyDescent="0.35">
      <c r="I89" s="72"/>
      <c r="J89" s="72"/>
      <c r="K89" s="72"/>
      <c r="L89" s="72"/>
      <c r="M89" s="72"/>
    </row>
    <row r="90" spans="1:20" x14ac:dyDescent="0.3">
      <c r="I90" s="1">
        <v>3</v>
      </c>
      <c r="J90" s="1">
        <v>7</v>
      </c>
      <c r="K90" s="1">
        <v>3</v>
      </c>
      <c r="L90" s="1">
        <v>2</v>
      </c>
      <c r="M90" s="1">
        <v>3</v>
      </c>
      <c r="N90" s="12" t="s">
        <v>41</v>
      </c>
      <c r="O90" s="17">
        <f>MAX(I90:M99)</f>
        <v>7</v>
      </c>
    </row>
    <row r="91" spans="1:20" ht="15" thickBot="1" x14ac:dyDescent="0.35">
      <c r="I91" s="1">
        <v>5</v>
      </c>
      <c r="J91" s="1">
        <v>2</v>
      </c>
      <c r="K91" s="1">
        <v>2</v>
      </c>
      <c r="L91" s="1">
        <v>3</v>
      </c>
      <c r="M91" s="1">
        <v>2</v>
      </c>
      <c r="N91" s="13" t="s">
        <v>39</v>
      </c>
      <c r="O91" s="18">
        <f>MIN(I90:M99)</f>
        <v>1</v>
      </c>
    </row>
    <row r="92" spans="1:20" x14ac:dyDescent="0.3">
      <c r="I92" s="1">
        <v>2</v>
      </c>
      <c r="J92" s="1">
        <v>3</v>
      </c>
      <c r="K92" s="1">
        <v>1</v>
      </c>
      <c r="L92" s="1">
        <v>4</v>
      </c>
      <c r="M92" s="1">
        <v>4</v>
      </c>
    </row>
    <row r="93" spans="1:20" ht="15" thickBot="1" x14ac:dyDescent="0.35">
      <c r="I93" s="1">
        <v>4</v>
      </c>
      <c r="J93" s="1">
        <v>4</v>
      </c>
      <c r="K93" s="1">
        <v>4</v>
      </c>
      <c r="L93" s="1">
        <v>5</v>
      </c>
      <c r="M93" s="1">
        <v>2</v>
      </c>
    </row>
    <row r="94" spans="1:20" x14ac:dyDescent="0.3">
      <c r="I94" s="1">
        <v>6</v>
      </c>
      <c r="J94" s="1">
        <v>2</v>
      </c>
      <c r="K94" s="1">
        <v>2</v>
      </c>
      <c r="L94" s="1">
        <v>1</v>
      </c>
      <c r="M94" s="1">
        <v>6</v>
      </c>
      <c r="N94" s="12" t="s">
        <v>29</v>
      </c>
      <c r="O94" s="17">
        <f>O90-O91</f>
        <v>6</v>
      </c>
    </row>
    <row r="95" spans="1:20" x14ac:dyDescent="0.3">
      <c r="I95" s="1">
        <v>2</v>
      </c>
      <c r="J95" s="1">
        <v>4</v>
      </c>
      <c r="K95" s="1">
        <v>4</v>
      </c>
      <c r="L95" s="1">
        <v>6</v>
      </c>
      <c r="M95" s="1">
        <v>3</v>
      </c>
      <c r="N95" s="14" t="s">
        <v>30</v>
      </c>
      <c r="O95" s="19">
        <f>VAR(I90:M99)</f>
        <v>2.3363265306122454</v>
      </c>
    </row>
    <row r="96" spans="1:20" ht="15" thickBot="1" x14ac:dyDescent="0.35">
      <c r="I96" s="1">
        <v>3</v>
      </c>
      <c r="J96" s="1">
        <v>2</v>
      </c>
      <c r="K96" s="1">
        <v>5</v>
      </c>
      <c r="L96" s="1">
        <v>2</v>
      </c>
      <c r="M96" s="1">
        <v>2</v>
      </c>
      <c r="N96" s="13" t="s">
        <v>40</v>
      </c>
      <c r="O96" s="18">
        <f>STDEV(I90:M99)</f>
        <v>1.5285046714394579</v>
      </c>
    </row>
    <row r="97" spans="1:20" x14ac:dyDescent="0.3">
      <c r="I97" s="1">
        <v>4</v>
      </c>
      <c r="J97" s="1">
        <v>3</v>
      </c>
      <c r="K97" s="1">
        <v>3</v>
      </c>
      <c r="L97" s="1">
        <v>4</v>
      </c>
      <c r="M97" s="1">
        <v>4</v>
      </c>
    </row>
    <row r="98" spans="1:20" x14ac:dyDescent="0.3">
      <c r="I98" s="1">
        <v>2</v>
      </c>
      <c r="J98" s="1">
        <v>5</v>
      </c>
      <c r="K98" s="1">
        <v>2</v>
      </c>
      <c r="L98" s="1">
        <v>3</v>
      </c>
      <c r="M98" s="1">
        <v>5</v>
      </c>
    </row>
    <row r="99" spans="1:20" x14ac:dyDescent="0.3">
      <c r="I99" s="1">
        <v>5</v>
      </c>
      <c r="J99" s="1">
        <v>6</v>
      </c>
      <c r="K99" s="1">
        <v>7</v>
      </c>
      <c r="L99" s="1">
        <v>5</v>
      </c>
      <c r="M99" s="1">
        <v>3</v>
      </c>
    </row>
    <row r="108" spans="1:20" ht="15" thickBot="1" x14ac:dyDescent="0.35">
      <c r="A108" s="21"/>
      <c r="B108" s="21"/>
      <c r="C108" s="21"/>
      <c r="D108" s="21"/>
      <c r="E108" s="21"/>
      <c r="F108" s="21"/>
      <c r="G108" s="21"/>
      <c r="H108" s="21"/>
      <c r="I108" s="21"/>
      <c r="J108" s="21"/>
      <c r="K108" s="21"/>
      <c r="L108" s="21"/>
      <c r="M108" s="21"/>
      <c r="N108" s="21"/>
      <c r="O108" s="21"/>
      <c r="P108" s="21"/>
      <c r="Q108" s="21"/>
      <c r="R108" s="21"/>
      <c r="S108" s="21"/>
      <c r="T108" s="21"/>
    </row>
    <row r="109" spans="1:20" ht="15" thickTop="1" x14ac:dyDescent="0.3">
      <c r="J109" s="76" t="s">
        <v>61</v>
      </c>
      <c r="K109" s="77"/>
    </row>
    <row r="110" spans="1:20" x14ac:dyDescent="0.3">
      <c r="J110" s="66"/>
      <c r="K110" s="66"/>
    </row>
    <row r="112" spans="1:20" ht="21" x14ac:dyDescent="0.4">
      <c r="J112" s="70" t="s">
        <v>43</v>
      </c>
      <c r="K112" s="70"/>
      <c r="L112" s="70"/>
      <c r="M112" s="70"/>
    </row>
    <row r="113" spans="10:15" ht="15" thickBot="1" x14ac:dyDescent="0.35">
      <c r="J113" s="92" t="s">
        <v>44</v>
      </c>
      <c r="K113" s="66"/>
    </row>
    <row r="114" spans="10:15" x14ac:dyDescent="0.3">
      <c r="J114">
        <v>120</v>
      </c>
      <c r="N114" s="12" t="s">
        <v>38</v>
      </c>
      <c r="O114" s="17">
        <f>MAX(J114:J125)</f>
        <v>155</v>
      </c>
    </row>
    <row r="115" spans="10:15" ht="15" thickBot="1" x14ac:dyDescent="0.35">
      <c r="J115">
        <v>150</v>
      </c>
      <c r="N115" s="13" t="s">
        <v>39</v>
      </c>
      <c r="O115" s="18">
        <f>MIN(J114:J125)</f>
        <v>110</v>
      </c>
    </row>
    <row r="116" spans="10:15" x14ac:dyDescent="0.3">
      <c r="J116">
        <v>110</v>
      </c>
    </row>
    <row r="117" spans="10:15" x14ac:dyDescent="0.3">
      <c r="J117">
        <v>135</v>
      </c>
    </row>
    <row r="118" spans="10:15" ht="15" thickBot="1" x14ac:dyDescent="0.35">
      <c r="J118">
        <v>125</v>
      </c>
    </row>
    <row r="119" spans="10:15" x14ac:dyDescent="0.3">
      <c r="J119">
        <v>140</v>
      </c>
      <c r="N119" s="12" t="s">
        <v>45</v>
      </c>
      <c r="O119" s="17">
        <f>AVERAGE(J114:J125)</f>
        <v>132.5</v>
      </c>
    </row>
    <row r="120" spans="10:15" ht="15" thickBot="1" x14ac:dyDescent="0.35">
      <c r="J120">
        <v>130</v>
      </c>
      <c r="N120" s="13" t="s">
        <v>29</v>
      </c>
      <c r="O120" s="18">
        <f>O114-O115</f>
        <v>45</v>
      </c>
    </row>
    <row r="121" spans="10:15" x14ac:dyDescent="0.3">
      <c r="J121">
        <v>155</v>
      </c>
    </row>
    <row r="122" spans="10:15" x14ac:dyDescent="0.3">
      <c r="J122">
        <v>115</v>
      </c>
    </row>
    <row r="123" spans="10:15" x14ac:dyDescent="0.3">
      <c r="J123">
        <v>145</v>
      </c>
    </row>
    <row r="124" spans="10:15" x14ac:dyDescent="0.3">
      <c r="J124">
        <v>135</v>
      </c>
    </row>
    <row r="125" spans="10:15" x14ac:dyDescent="0.3">
      <c r="J125">
        <v>130</v>
      </c>
    </row>
    <row r="135" spans="1:19" ht="15" thickBot="1" x14ac:dyDescent="0.35">
      <c r="A135" s="21"/>
      <c r="B135" s="21"/>
      <c r="C135" s="21"/>
      <c r="D135" s="21"/>
      <c r="E135" s="21"/>
      <c r="F135" s="21"/>
      <c r="G135" s="21"/>
      <c r="H135" s="21"/>
      <c r="I135" s="21"/>
      <c r="J135" s="21"/>
      <c r="K135" s="21"/>
      <c r="L135" s="21"/>
      <c r="M135" s="21"/>
      <c r="N135" s="21"/>
      <c r="O135" s="21"/>
      <c r="P135" s="21"/>
      <c r="Q135" s="21"/>
      <c r="R135" s="21"/>
      <c r="S135" s="21"/>
    </row>
    <row r="136" spans="1:19" ht="15" thickTop="1" x14ac:dyDescent="0.3">
      <c r="J136" s="76" t="s">
        <v>60</v>
      </c>
      <c r="K136" s="77"/>
    </row>
    <row r="137" spans="1:19" x14ac:dyDescent="0.3">
      <c r="J137" s="66"/>
      <c r="K137" s="66"/>
    </row>
    <row r="138" spans="1:19" x14ac:dyDescent="0.3">
      <c r="I138" s="70" t="s">
        <v>46</v>
      </c>
      <c r="J138" s="66"/>
      <c r="K138" s="66"/>
      <c r="L138" s="66"/>
      <c r="M138" s="66"/>
    </row>
    <row r="139" spans="1:19" x14ac:dyDescent="0.3">
      <c r="I139" s="66"/>
      <c r="J139" s="66"/>
      <c r="K139" s="66"/>
      <c r="L139" s="66"/>
      <c r="M139" s="66"/>
    </row>
    <row r="140" spans="1:19" ht="15" thickBot="1" x14ac:dyDescent="0.35">
      <c r="I140" s="1">
        <v>8</v>
      </c>
      <c r="J140" s="1">
        <v>8</v>
      </c>
      <c r="K140" s="1">
        <v>8</v>
      </c>
      <c r="L140" s="1">
        <v>9</v>
      </c>
      <c r="M140" s="1">
        <v>9</v>
      </c>
    </row>
    <row r="141" spans="1:19" x14ac:dyDescent="0.3">
      <c r="I141" s="1">
        <v>7</v>
      </c>
      <c r="J141" s="1">
        <v>9</v>
      </c>
      <c r="K141" s="1">
        <v>9</v>
      </c>
      <c r="L141" s="1">
        <v>8</v>
      </c>
      <c r="M141" s="1">
        <v>8</v>
      </c>
      <c r="N141" s="12" t="s">
        <v>47</v>
      </c>
      <c r="O141" s="17">
        <f>AVERAGE(I140:M149)</f>
        <v>7.5</v>
      </c>
    </row>
    <row r="142" spans="1:19" ht="15" thickBot="1" x14ac:dyDescent="0.35">
      <c r="I142" s="1">
        <v>9</v>
      </c>
      <c r="J142" s="1">
        <v>7</v>
      </c>
      <c r="K142" s="1">
        <v>6</v>
      </c>
      <c r="L142" s="1">
        <v>7</v>
      </c>
      <c r="M142" s="1">
        <v>7</v>
      </c>
      <c r="N142" s="13" t="s">
        <v>31</v>
      </c>
      <c r="O142" s="18">
        <f>STDEV(I140:M149)</f>
        <v>1.0350983390135313</v>
      </c>
    </row>
    <row r="143" spans="1:19" x14ac:dyDescent="0.3">
      <c r="I143" s="1">
        <v>6</v>
      </c>
      <c r="J143" s="1">
        <v>8</v>
      </c>
      <c r="K143" s="1">
        <v>7</v>
      </c>
      <c r="L143" s="1">
        <v>6</v>
      </c>
      <c r="M143" s="1">
        <v>6</v>
      </c>
    </row>
    <row r="144" spans="1:19" x14ac:dyDescent="0.3">
      <c r="I144" s="1">
        <v>7</v>
      </c>
      <c r="J144" s="1">
        <v>7</v>
      </c>
      <c r="K144" s="1">
        <v>7</v>
      </c>
      <c r="L144" s="1">
        <v>8</v>
      </c>
      <c r="M144" s="1">
        <v>7</v>
      </c>
    </row>
    <row r="145" spans="1:19" x14ac:dyDescent="0.3">
      <c r="I145" s="1">
        <v>8</v>
      </c>
      <c r="J145" s="1">
        <v>6</v>
      </c>
      <c r="K145" s="1">
        <v>8</v>
      </c>
      <c r="L145" s="1">
        <v>9</v>
      </c>
      <c r="M145" s="1">
        <v>8</v>
      </c>
    </row>
    <row r="146" spans="1:19" x14ac:dyDescent="0.3">
      <c r="I146" s="1">
        <v>9</v>
      </c>
      <c r="J146" s="1">
        <v>8</v>
      </c>
      <c r="K146" s="1">
        <v>9</v>
      </c>
      <c r="L146" s="1">
        <v>7</v>
      </c>
      <c r="M146" s="1">
        <v>9</v>
      </c>
    </row>
    <row r="147" spans="1:19" x14ac:dyDescent="0.3">
      <c r="I147" s="1">
        <v>8</v>
      </c>
      <c r="J147" s="1">
        <v>9</v>
      </c>
      <c r="K147" s="1">
        <v>8</v>
      </c>
      <c r="L147" s="1">
        <v>8</v>
      </c>
      <c r="M147" s="1">
        <v>8</v>
      </c>
    </row>
    <row r="148" spans="1:19" x14ac:dyDescent="0.3">
      <c r="I148" s="1">
        <v>7</v>
      </c>
      <c r="J148" s="1">
        <v>6</v>
      </c>
      <c r="K148" s="1">
        <v>7</v>
      </c>
      <c r="L148" s="1">
        <v>7</v>
      </c>
      <c r="M148" s="1">
        <v>7</v>
      </c>
    </row>
    <row r="149" spans="1:19" x14ac:dyDescent="0.3">
      <c r="I149" s="1">
        <v>6</v>
      </c>
      <c r="J149" s="1">
        <v>7</v>
      </c>
      <c r="K149" s="1">
        <v>6</v>
      </c>
      <c r="L149" s="1">
        <v>6</v>
      </c>
      <c r="M149" s="1">
        <v>6</v>
      </c>
    </row>
    <row r="155" spans="1:19" ht="15" thickBot="1" x14ac:dyDescent="0.35">
      <c r="A155" s="22"/>
      <c r="B155" s="22"/>
      <c r="C155" s="22"/>
      <c r="D155" s="22"/>
      <c r="E155" s="22"/>
      <c r="F155" s="22"/>
      <c r="G155" s="22"/>
      <c r="H155" s="22"/>
      <c r="I155" s="22"/>
      <c r="J155" s="22"/>
      <c r="K155" s="22"/>
      <c r="L155" s="22"/>
      <c r="M155" s="22"/>
      <c r="N155" s="22"/>
      <c r="O155" s="22"/>
      <c r="P155" s="22"/>
      <c r="Q155" s="22"/>
      <c r="R155" s="22"/>
      <c r="S155" s="22"/>
    </row>
    <row r="156" spans="1:19" ht="15" thickTop="1" x14ac:dyDescent="0.3">
      <c r="J156" s="95" t="s">
        <v>59</v>
      </c>
      <c r="K156" s="96"/>
    </row>
    <row r="157" spans="1:19" x14ac:dyDescent="0.3">
      <c r="J157" s="97"/>
      <c r="K157" s="97"/>
    </row>
    <row r="158" spans="1:19" x14ac:dyDescent="0.3">
      <c r="I158" s="3" t="s">
        <v>3</v>
      </c>
    </row>
    <row r="159" spans="1:19" x14ac:dyDescent="0.3">
      <c r="I159" s="70" t="s">
        <v>48</v>
      </c>
      <c r="J159" s="66"/>
      <c r="K159" s="66"/>
      <c r="L159" s="66"/>
      <c r="M159" s="66"/>
      <c r="N159" s="66"/>
      <c r="O159" s="66"/>
      <c r="P159" s="66"/>
      <c r="Q159" s="66"/>
      <c r="R159" s="66"/>
    </row>
    <row r="160" spans="1:19" x14ac:dyDescent="0.3">
      <c r="I160" s="66"/>
      <c r="J160" s="66"/>
      <c r="K160" s="66"/>
      <c r="L160" s="66"/>
      <c r="M160" s="66"/>
      <c r="N160" s="66"/>
      <c r="O160" s="66"/>
      <c r="P160" s="66"/>
      <c r="Q160" s="66"/>
      <c r="R160" s="66"/>
    </row>
    <row r="161" spans="9:18" x14ac:dyDescent="0.3">
      <c r="I161" s="1">
        <v>10</v>
      </c>
      <c r="J161" s="1">
        <v>9</v>
      </c>
      <c r="K161" s="1">
        <v>13</v>
      </c>
      <c r="L161" s="1">
        <v>15</v>
      </c>
      <c r="M161" s="1">
        <v>25</v>
      </c>
      <c r="N161" s="1">
        <v>14</v>
      </c>
      <c r="O161" s="1">
        <v>16</v>
      </c>
      <c r="P161" s="1">
        <v>15</v>
      </c>
      <c r="Q161" s="1">
        <v>15</v>
      </c>
      <c r="R161" s="1">
        <v>17</v>
      </c>
    </row>
    <row r="162" spans="9:18" x14ac:dyDescent="0.3">
      <c r="I162" s="1">
        <v>15</v>
      </c>
      <c r="J162" s="1">
        <v>17</v>
      </c>
      <c r="K162" s="1">
        <v>10</v>
      </c>
      <c r="L162" s="1">
        <v>20</v>
      </c>
      <c r="M162" s="1">
        <v>18</v>
      </c>
      <c r="N162" s="1">
        <v>16</v>
      </c>
      <c r="O162" s="1">
        <v>14</v>
      </c>
      <c r="P162" s="1">
        <v>16</v>
      </c>
      <c r="Q162" s="1">
        <v>13</v>
      </c>
      <c r="R162" s="1">
        <v>14</v>
      </c>
    </row>
    <row r="163" spans="9:18" x14ac:dyDescent="0.3">
      <c r="I163" s="1">
        <v>12</v>
      </c>
      <c r="J163" s="1">
        <v>11</v>
      </c>
      <c r="K163" s="1">
        <v>18</v>
      </c>
      <c r="L163" s="1">
        <v>26</v>
      </c>
      <c r="M163" s="1">
        <v>16</v>
      </c>
      <c r="N163" s="1">
        <v>23</v>
      </c>
      <c r="O163" s="1">
        <v>18</v>
      </c>
      <c r="P163" s="1">
        <v>13</v>
      </c>
      <c r="Q163" s="1">
        <v>16</v>
      </c>
      <c r="R163" s="1">
        <v>12</v>
      </c>
    </row>
    <row r="164" spans="9:18" x14ac:dyDescent="0.3">
      <c r="I164" s="1">
        <v>18</v>
      </c>
      <c r="J164" s="1">
        <v>13</v>
      </c>
      <c r="K164" s="1">
        <v>16</v>
      </c>
      <c r="L164" s="1">
        <v>13</v>
      </c>
      <c r="M164" s="1">
        <v>13</v>
      </c>
      <c r="N164" s="1">
        <v>18</v>
      </c>
      <c r="O164" s="1">
        <v>20</v>
      </c>
      <c r="P164" s="1">
        <v>14</v>
      </c>
      <c r="Q164" s="1">
        <v>14</v>
      </c>
      <c r="R164" s="1">
        <v>20</v>
      </c>
    </row>
    <row r="165" spans="9:18" x14ac:dyDescent="0.3">
      <c r="I165" s="1">
        <v>20</v>
      </c>
      <c r="J165" s="1">
        <v>19</v>
      </c>
      <c r="K165" s="1">
        <v>12</v>
      </c>
      <c r="L165" s="1">
        <v>12</v>
      </c>
      <c r="M165" s="1">
        <v>21</v>
      </c>
      <c r="N165" s="1">
        <v>15</v>
      </c>
      <c r="O165" s="1">
        <v>25</v>
      </c>
      <c r="P165" s="1">
        <v>18</v>
      </c>
      <c r="Q165" s="1">
        <v>22</v>
      </c>
      <c r="R165" s="1">
        <v>23</v>
      </c>
    </row>
    <row r="166" spans="9:18" x14ac:dyDescent="0.3">
      <c r="I166" s="1">
        <v>25</v>
      </c>
      <c r="J166" s="1">
        <v>23</v>
      </c>
      <c r="K166" s="1">
        <v>14</v>
      </c>
      <c r="L166" s="1">
        <v>14</v>
      </c>
      <c r="M166" s="1">
        <v>20</v>
      </c>
      <c r="N166" s="1">
        <v>11</v>
      </c>
      <c r="O166" s="1">
        <v>13</v>
      </c>
      <c r="P166" s="1">
        <v>20</v>
      </c>
      <c r="Q166" s="1">
        <v>21</v>
      </c>
      <c r="R166" s="1">
        <v>19</v>
      </c>
    </row>
    <row r="167" spans="9:18" x14ac:dyDescent="0.3">
      <c r="I167" s="1">
        <v>8</v>
      </c>
      <c r="J167" s="1">
        <v>21</v>
      </c>
      <c r="K167" s="1">
        <v>19</v>
      </c>
      <c r="L167" s="1">
        <v>22</v>
      </c>
      <c r="M167" s="1">
        <v>15</v>
      </c>
      <c r="N167" s="1">
        <v>19</v>
      </c>
      <c r="O167" s="1">
        <v>11</v>
      </c>
      <c r="P167" s="1">
        <v>19</v>
      </c>
      <c r="Q167" s="1">
        <v>19</v>
      </c>
      <c r="R167" s="1">
        <v>15</v>
      </c>
    </row>
    <row r="168" spans="9:18" x14ac:dyDescent="0.3">
      <c r="I168" s="1">
        <v>14</v>
      </c>
      <c r="J168" s="1">
        <v>16</v>
      </c>
      <c r="K168" s="1">
        <v>21</v>
      </c>
      <c r="L168" s="1">
        <v>19</v>
      </c>
      <c r="M168" s="1">
        <v>12</v>
      </c>
      <c r="N168" s="1">
        <v>22</v>
      </c>
      <c r="O168" s="1">
        <v>22</v>
      </c>
      <c r="P168" s="1">
        <v>21</v>
      </c>
      <c r="Q168" s="1">
        <v>18</v>
      </c>
      <c r="R168" s="1">
        <v>16</v>
      </c>
    </row>
    <row r="169" spans="9:18" x14ac:dyDescent="0.3">
      <c r="I169" s="1">
        <v>16</v>
      </c>
      <c r="J169" s="1">
        <v>24</v>
      </c>
      <c r="K169" s="1">
        <v>11</v>
      </c>
      <c r="L169" s="1">
        <v>16</v>
      </c>
      <c r="M169" s="1">
        <v>19</v>
      </c>
      <c r="N169" s="1">
        <v>17</v>
      </c>
      <c r="O169" s="1">
        <v>19</v>
      </c>
      <c r="P169" s="1">
        <v>17</v>
      </c>
      <c r="Q169" s="1">
        <v>16</v>
      </c>
      <c r="R169" s="1">
        <v>13</v>
      </c>
    </row>
    <row r="170" spans="9:18" x14ac:dyDescent="0.3">
      <c r="I170" s="1">
        <v>22</v>
      </c>
      <c r="J170" s="1">
        <v>27</v>
      </c>
      <c r="K170" s="1">
        <v>17</v>
      </c>
      <c r="L170" s="1">
        <v>11</v>
      </c>
      <c r="M170" s="1">
        <v>17</v>
      </c>
      <c r="N170" s="1">
        <v>12</v>
      </c>
      <c r="O170" s="1">
        <v>17</v>
      </c>
      <c r="P170" s="1">
        <v>12</v>
      </c>
      <c r="Q170" s="1">
        <v>11</v>
      </c>
      <c r="R170" s="1">
        <v>18</v>
      </c>
    </row>
    <row r="173" spans="9:18" ht="15" thickBot="1" x14ac:dyDescent="0.35"/>
    <row r="174" spans="9:18" x14ac:dyDescent="0.3">
      <c r="J174" s="23" t="s">
        <v>38</v>
      </c>
      <c r="K174" s="25">
        <f>MAX(I161:R170)</f>
        <v>27</v>
      </c>
      <c r="N174" s="12" t="s">
        <v>49</v>
      </c>
      <c r="O174" s="17">
        <f>AVERAGE(I161:R170)</f>
        <v>16.739999999999998</v>
      </c>
    </row>
    <row r="175" spans="9:18" ht="15" thickBot="1" x14ac:dyDescent="0.35">
      <c r="J175" s="24" t="s">
        <v>39</v>
      </c>
      <c r="K175" s="26">
        <f>MIN(I161:R170)</f>
        <v>8</v>
      </c>
      <c r="N175" s="13" t="s">
        <v>29</v>
      </c>
      <c r="O175" s="18">
        <f>K174-K175</f>
        <v>19</v>
      </c>
    </row>
    <row r="176" spans="9:18" ht="15" thickBot="1" x14ac:dyDescent="0.35">
      <c r="N176" s="13" t="s">
        <v>40</v>
      </c>
      <c r="O176" s="18">
        <f>STDEV(I161:R170)</f>
        <v>4.1429506881014673</v>
      </c>
    </row>
    <row r="186" spans="1:19" ht="15" thickBot="1" x14ac:dyDescent="0.35">
      <c r="A186" s="21"/>
      <c r="B186" s="21"/>
      <c r="C186" s="21"/>
      <c r="D186" s="21"/>
      <c r="E186" s="21"/>
      <c r="F186" s="21"/>
      <c r="G186" s="21"/>
      <c r="H186" s="21"/>
      <c r="I186" s="21"/>
      <c r="J186" s="21"/>
      <c r="K186" s="21"/>
      <c r="L186" s="21"/>
      <c r="M186" s="21"/>
      <c r="N186" s="21"/>
      <c r="O186" s="21"/>
      <c r="P186" s="21"/>
      <c r="Q186" s="21"/>
      <c r="R186" s="21"/>
      <c r="S186" s="21"/>
    </row>
    <row r="187" spans="1:19" ht="15" thickTop="1" x14ac:dyDescent="0.3">
      <c r="J187" s="76" t="s">
        <v>58</v>
      </c>
      <c r="K187" s="77"/>
    </row>
    <row r="188" spans="1:19" x14ac:dyDescent="0.3">
      <c r="J188" s="66"/>
      <c r="K188" s="66"/>
    </row>
    <row r="191" spans="1:19" x14ac:dyDescent="0.3">
      <c r="J191" s="27" t="s">
        <v>50</v>
      </c>
      <c r="K191" s="27" t="s">
        <v>51</v>
      </c>
      <c r="L191" s="27" t="s">
        <v>52</v>
      </c>
      <c r="M191" s="27" t="s">
        <v>53</v>
      </c>
      <c r="N191" s="27" t="s">
        <v>54</v>
      </c>
    </row>
    <row r="192" spans="1:19" x14ac:dyDescent="0.3">
      <c r="J192" s="1">
        <v>30</v>
      </c>
      <c r="K192" s="1">
        <v>25</v>
      </c>
      <c r="L192" s="1">
        <v>22</v>
      </c>
      <c r="M192" s="1">
        <v>18</v>
      </c>
      <c r="N192" s="1">
        <v>35</v>
      </c>
    </row>
    <row r="193" spans="10:15" x14ac:dyDescent="0.3">
      <c r="J193" s="1">
        <v>32</v>
      </c>
      <c r="K193" s="1">
        <v>27</v>
      </c>
      <c r="L193" s="1">
        <v>23</v>
      </c>
      <c r="M193" s="1">
        <v>17</v>
      </c>
      <c r="N193" s="1">
        <v>36</v>
      </c>
    </row>
    <row r="194" spans="10:15" x14ac:dyDescent="0.3">
      <c r="J194" s="1">
        <v>33</v>
      </c>
      <c r="K194" s="1">
        <v>26</v>
      </c>
      <c r="L194" s="1">
        <v>20</v>
      </c>
      <c r="M194" s="1">
        <v>19</v>
      </c>
      <c r="N194" s="1">
        <v>34</v>
      </c>
    </row>
    <row r="195" spans="10:15" x14ac:dyDescent="0.3">
      <c r="J195" s="1">
        <v>28</v>
      </c>
      <c r="K195" s="1">
        <v>23</v>
      </c>
      <c r="L195" s="1">
        <v>25</v>
      </c>
      <c r="M195" s="1">
        <v>20</v>
      </c>
      <c r="N195" s="1">
        <v>35</v>
      </c>
    </row>
    <row r="196" spans="10:15" x14ac:dyDescent="0.3">
      <c r="J196" s="1">
        <v>31</v>
      </c>
      <c r="K196" s="1">
        <v>28</v>
      </c>
      <c r="L196" s="1">
        <v>21</v>
      </c>
      <c r="M196" s="1">
        <v>21</v>
      </c>
      <c r="N196" s="1">
        <v>33</v>
      </c>
    </row>
    <row r="197" spans="10:15" x14ac:dyDescent="0.3">
      <c r="J197" s="1">
        <v>30</v>
      </c>
      <c r="K197" s="1">
        <v>24</v>
      </c>
      <c r="L197" s="1">
        <v>24</v>
      </c>
      <c r="M197" s="1">
        <v>18</v>
      </c>
      <c r="N197" s="1">
        <v>34</v>
      </c>
    </row>
    <row r="198" spans="10:15" x14ac:dyDescent="0.3">
      <c r="J198" s="1">
        <v>29</v>
      </c>
      <c r="K198" s="1">
        <v>26</v>
      </c>
      <c r="L198" s="1">
        <v>23</v>
      </c>
      <c r="M198" s="1">
        <v>19</v>
      </c>
      <c r="N198" s="1">
        <v>32</v>
      </c>
    </row>
    <row r="199" spans="10:15" x14ac:dyDescent="0.3">
      <c r="J199" s="1">
        <v>30</v>
      </c>
      <c r="K199" s="1">
        <v>25</v>
      </c>
      <c r="L199" s="1">
        <v>22</v>
      </c>
      <c r="M199" s="1">
        <v>17</v>
      </c>
      <c r="N199" s="1">
        <v>33</v>
      </c>
    </row>
    <row r="200" spans="10:15" x14ac:dyDescent="0.3">
      <c r="J200" s="1">
        <v>32</v>
      </c>
      <c r="K200" s="1">
        <v>27</v>
      </c>
      <c r="L200" s="1">
        <v>25</v>
      </c>
      <c r="M200" s="1">
        <v>20</v>
      </c>
      <c r="N200" s="1">
        <v>36</v>
      </c>
    </row>
    <row r="201" spans="10:15" x14ac:dyDescent="0.3">
      <c r="J201" s="1">
        <v>31</v>
      </c>
      <c r="K201" s="1">
        <v>28</v>
      </c>
      <c r="L201" s="1">
        <v>24</v>
      </c>
      <c r="M201" s="1">
        <v>19</v>
      </c>
      <c r="N201" s="1">
        <v>34</v>
      </c>
    </row>
    <row r="203" spans="10:15" x14ac:dyDescent="0.3">
      <c r="J203" s="3" t="s">
        <v>50</v>
      </c>
    </row>
    <row r="204" spans="10:15" ht="15" thickBot="1" x14ac:dyDescent="0.35">
      <c r="J204" s="3"/>
    </row>
    <row r="205" spans="10:15" x14ac:dyDescent="0.3">
      <c r="J205" s="12" t="s">
        <v>38</v>
      </c>
      <c r="K205" s="29">
        <f>MAX(J194:J203)</f>
        <v>33</v>
      </c>
      <c r="N205" s="12" t="s">
        <v>55</v>
      </c>
      <c r="O205" s="5">
        <f>AVERAGE(J192:J201)</f>
        <v>30.6</v>
      </c>
    </row>
    <row r="206" spans="10:15" ht="15" thickBot="1" x14ac:dyDescent="0.35">
      <c r="J206" s="13" t="s">
        <v>39</v>
      </c>
      <c r="K206" s="30">
        <f>MIN(J194:J203)</f>
        <v>28</v>
      </c>
      <c r="N206" s="14" t="s">
        <v>29</v>
      </c>
      <c r="O206" s="7">
        <f>K205-K206</f>
        <v>5</v>
      </c>
    </row>
    <row r="207" spans="10:15" ht="15" thickBot="1" x14ac:dyDescent="0.35">
      <c r="N207" s="13" t="s">
        <v>30</v>
      </c>
      <c r="O207" s="9">
        <f>VAR(J192:J201)</f>
        <v>2.2666666666666675</v>
      </c>
    </row>
    <row r="208" spans="10:15" ht="15" thickBot="1" x14ac:dyDescent="0.35">
      <c r="J208" s="3" t="s">
        <v>51</v>
      </c>
    </row>
    <row r="209" spans="10:15" x14ac:dyDescent="0.3">
      <c r="J209" s="12" t="s">
        <v>38</v>
      </c>
      <c r="K209" s="5">
        <f>MAX(K192:K201)</f>
        <v>28</v>
      </c>
      <c r="N209" s="12" t="s">
        <v>4</v>
      </c>
      <c r="O209" s="5">
        <f>AVERAGE(K192:K201)</f>
        <v>25.9</v>
      </c>
    </row>
    <row r="210" spans="10:15" ht="15" thickBot="1" x14ac:dyDescent="0.35">
      <c r="J210" s="13" t="s">
        <v>39</v>
      </c>
      <c r="K210" s="9">
        <f>MIN(K192:K201)</f>
        <v>23</v>
      </c>
      <c r="N210" s="14" t="s">
        <v>29</v>
      </c>
      <c r="O210" s="7">
        <f>K209-K210</f>
        <v>5</v>
      </c>
    </row>
    <row r="211" spans="10:15" ht="15" thickBot="1" x14ac:dyDescent="0.35">
      <c r="N211" s="13" t="s">
        <v>30</v>
      </c>
      <c r="O211" s="9">
        <f>VAR(K192:K201)</f>
        <v>2.7666666666666675</v>
      </c>
    </row>
    <row r="212" spans="10:15" ht="15" thickBot="1" x14ac:dyDescent="0.35">
      <c r="J212" s="3" t="s">
        <v>56</v>
      </c>
    </row>
    <row r="213" spans="10:15" x14ac:dyDescent="0.3">
      <c r="J213" s="12" t="s">
        <v>38</v>
      </c>
      <c r="K213" s="5">
        <f>MAX(L192:L201)</f>
        <v>25</v>
      </c>
      <c r="N213" s="12" t="s">
        <v>4</v>
      </c>
      <c r="O213" s="5">
        <f>AVERAGE(L192:L201)</f>
        <v>22.9</v>
      </c>
    </row>
    <row r="214" spans="10:15" ht="15" thickBot="1" x14ac:dyDescent="0.35">
      <c r="J214" s="13" t="s">
        <v>39</v>
      </c>
      <c r="K214" s="9">
        <f>MIN(L192:L201)</f>
        <v>20</v>
      </c>
      <c r="N214" s="14" t="s">
        <v>29</v>
      </c>
      <c r="O214" s="7">
        <f>K213-K214</f>
        <v>5</v>
      </c>
    </row>
    <row r="215" spans="10:15" ht="15" thickBot="1" x14ac:dyDescent="0.35">
      <c r="N215" s="13" t="s">
        <v>30</v>
      </c>
      <c r="O215" s="9">
        <f>VAR(L192:L201)</f>
        <v>2.7666666666666675</v>
      </c>
    </row>
    <row r="216" spans="10:15" ht="15" thickBot="1" x14ac:dyDescent="0.35">
      <c r="J216" s="3" t="s">
        <v>53</v>
      </c>
    </row>
    <row r="217" spans="10:15" x14ac:dyDescent="0.3">
      <c r="J217" s="12" t="s">
        <v>38</v>
      </c>
      <c r="K217" s="5">
        <f>MAX(M192:M201)</f>
        <v>21</v>
      </c>
      <c r="N217" s="12" t="s">
        <v>4</v>
      </c>
      <c r="O217" s="5">
        <f>AVERAGE(M192:M201)</f>
        <v>18.8</v>
      </c>
    </row>
    <row r="218" spans="10:15" ht="15" thickBot="1" x14ac:dyDescent="0.35">
      <c r="J218" s="13" t="s">
        <v>39</v>
      </c>
      <c r="K218" s="9">
        <f>MIN(M192:M201)</f>
        <v>17</v>
      </c>
      <c r="N218" s="14" t="s">
        <v>29</v>
      </c>
      <c r="O218" s="7">
        <f>K217-K218</f>
        <v>4</v>
      </c>
    </row>
    <row r="219" spans="10:15" ht="15" thickBot="1" x14ac:dyDescent="0.35">
      <c r="N219" s="13" t="s">
        <v>30</v>
      </c>
      <c r="O219" s="9">
        <f>VAR(M192:M201)</f>
        <v>1.7333333333333332</v>
      </c>
    </row>
    <row r="220" spans="10:15" ht="15" thickBot="1" x14ac:dyDescent="0.35">
      <c r="J220" s="3" t="s">
        <v>54</v>
      </c>
    </row>
    <row r="221" spans="10:15" x14ac:dyDescent="0.3">
      <c r="J221" s="12" t="s">
        <v>38</v>
      </c>
      <c r="K221" s="5">
        <f>MAX(N192:N201)</f>
        <v>36</v>
      </c>
      <c r="N221" s="12" t="s">
        <v>4</v>
      </c>
      <c r="O221" s="5">
        <f>AVERAGE(N192:N201)</f>
        <v>34.200000000000003</v>
      </c>
    </row>
    <row r="222" spans="10:15" ht="15" thickBot="1" x14ac:dyDescent="0.35">
      <c r="J222" s="13" t="s">
        <v>39</v>
      </c>
      <c r="K222" s="9">
        <f>MIN(N192:N201)</f>
        <v>32</v>
      </c>
      <c r="N222" s="14" t="s">
        <v>29</v>
      </c>
      <c r="O222" s="7">
        <f>K221-K222</f>
        <v>4</v>
      </c>
    </row>
    <row r="223" spans="10:15" ht="16.2" thickBot="1" x14ac:dyDescent="0.35">
      <c r="N223" s="31" t="s">
        <v>30</v>
      </c>
      <c r="O223" s="9">
        <f>VAR(N192:N201)</f>
        <v>1.7333333333333332</v>
      </c>
    </row>
    <row r="225" spans="1:19" ht="15" thickBot="1" x14ac:dyDescent="0.35">
      <c r="A225" s="21"/>
      <c r="B225" s="21"/>
      <c r="C225" s="21"/>
      <c r="D225" s="21"/>
      <c r="E225" s="21"/>
      <c r="F225" s="21"/>
      <c r="G225" s="21"/>
      <c r="H225" s="21"/>
      <c r="I225" s="21"/>
      <c r="J225" s="21"/>
      <c r="K225" s="21"/>
      <c r="L225" s="21"/>
      <c r="M225" s="21"/>
      <c r="N225" s="21"/>
      <c r="O225" s="21"/>
      <c r="P225" s="21"/>
      <c r="Q225" s="21"/>
      <c r="R225" s="21"/>
      <c r="S225" s="21"/>
    </row>
    <row r="226" spans="1:19" ht="15" thickTop="1" x14ac:dyDescent="0.3">
      <c r="J226" s="76" t="s">
        <v>57</v>
      </c>
      <c r="K226" s="77"/>
    </row>
    <row r="227" spans="1:19" x14ac:dyDescent="0.3">
      <c r="J227" s="66"/>
      <c r="K227" s="66"/>
    </row>
    <row r="229" spans="1:19" ht="21" x14ac:dyDescent="0.4">
      <c r="J229" s="70" t="s">
        <v>65</v>
      </c>
      <c r="K229" s="66"/>
      <c r="L229" s="66"/>
      <c r="M229" s="66"/>
      <c r="N229" s="66"/>
      <c r="O229" s="66"/>
      <c r="P229" s="66"/>
      <c r="Q229" s="66"/>
      <c r="R229" s="66"/>
      <c r="S229" s="66"/>
    </row>
    <row r="230" spans="1:19" x14ac:dyDescent="0.3">
      <c r="J230" s="1">
        <v>28</v>
      </c>
      <c r="K230" s="1">
        <v>37</v>
      </c>
      <c r="L230" s="1">
        <v>39</v>
      </c>
      <c r="M230" s="1">
        <v>35</v>
      </c>
      <c r="N230" s="1">
        <v>31</v>
      </c>
      <c r="O230" s="1">
        <v>39</v>
      </c>
      <c r="P230" s="1">
        <v>38</v>
      </c>
      <c r="Q230" s="1">
        <v>45</v>
      </c>
      <c r="R230" s="1">
        <v>39</v>
      </c>
      <c r="S230" s="1">
        <v>38</v>
      </c>
    </row>
    <row r="231" spans="1:19" x14ac:dyDescent="0.3">
      <c r="J231" s="1">
        <v>32</v>
      </c>
      <c r="K231" s="1">
        <v>31</v>
      </c>
      <c r="L231" s="1">
        <v>45</v>
      </c>
      <c r="M231" s="1">
        <v>44</v>
      </c>
      <c r="N231" s="1">
        <v>37</v>
      </c>
      <c r="O231" s="1">
        <v>27</v>
      </c>
      <c r="P231" s="1">
        <v>44</v>
      </c>
      <c r="Q231" s="1">
        <v>29</v>
      </c>
      <c r="R231" s="1">
        <v>27</v>
      </c>
      <c r="S231" s="1">
        <v>44</v>
      </c>
    </row>
    <row r="232" spans="1:19" x14ac:dyDescent="0.3">
      <c r="J232" s="1">
        <v>35</v>
      </c>
      <c r="K232" s="1">
        <v>34</v>
      </c>
      <c r="L232" s="1">
        <v>29</v>
      </c>
      <c r="M232" s="1">
        <v>32</v>
      </c>
      <c r="N232" s="1">
        <v>42</v>
      </c>
      <c r="O232" s="1">
        <v>35</v>
      </c>
      <c r="P232" s="1">
        <v>37</v>
      </c>
      <c r="Q232" s="1">
        <v>33</v>
      </c>
      <c r="R232" s="1">
        <v>35</v>
      </c>
      <c r="S232" s="1">
        <v>37</v>
      </c>
    </row>
    <row r="233" spans="1:19" x14ac:dyDescent="0.3">
      <c r="J233" s="1">
        <v>40</v>
      </c>
      <c r="K233" s="1">
        <v>29</v>
      </c>
      <c r="L233" s="1">
        <v>33</v>
      </c>
      <c r="M233" s="1">
        <v>39</v>
      </c>
      <c r="N233" s="1">
        <v>29</v>
      </c>
      <c r="O233" s="1">
        <v>30</v>
      </c>
      <c r="P233" s="1">
        <v>33</v>
      </c>
      <c r="Q233" s="1">
        <v>38</v>
      </c>
      <c r="R233" s="1">
        <v>30</v>
      </c>
      <c r="S233" s="1">
        <v>33</v>
      </c>
    </row>
    <row r="234" spans="1:19" x14ac:dyDescent="0.3">
      <c r="J234" s="1">
        <v>42</v>
      </c>
      <c r="K234" s="1">
        <v>36</v>
      </c>
      <c r="L234" s="1">
        <v>37</v>
      </c>
      <c r="M234" s="1">
        <v>36</v>
      </c>
      <c r="N234" s="1">
        <v>34</v>
      </c>
      <c r="O234" s="1">
        <v>43</v>
      </c>
      <c r="P234" s="1">
        <v>35</v>
      </c>
      <c r="Q234" s="1">
        <v>34</v>
      </c>
      <c r="R234" s="1">
        <v>43</v>
      </c>
      <c r="S234" s="1">
        <v>35</v>
      </c>
    </row>
    <row r="235" spans="1:19" x14ac:dyDescent="0.3">
      <c r="J235" s="1">
        <v>28</v>
      </c>
      <c r="K235" s="1">
        <v>43</v>
      </c>
      <c r="L235" s="1">
        <v>40</v>
      </c>
      <c r="M235" s="1">
        <v>30</v>
      </c>
      <c r="N235" s="1">
        <v>40</v>
      </c>
      <c r="O235" s="1">
        <v>29</v>
      </c>
      <c r="P235" s="1">
        <v>41</v>
      </c>
      <c r="Q235" s="1">
        <v>32</v>
      </c>
      <c r="R235" s="1">
        <v>29</v>
      </c>
      <c r="S235" s="1">
        <v>41</v>
      </c>
    </row>
    <row r="236" spans="1:19" x14ac:dyDescent="0.3">
      <c r="J236" s="1">
        <v>33</v>
      </c>
      <c r="K236" s="1">
        <v>39</v>
      </c>
      <c r="L236" s="1">
        <v>36</v>
      </c>
      <c r="M236" s="1">
        <v>33</v>
      </c>
      <c r="N236" s="1">
        <v>31</v>
      </c>
      <c r="O236" s="1">
        <v>32</v>
      </c>
      <c r="P236" s="1">
        <v>30</v>
      </c>
      <c r="Q236" s="1">
        <v>35</v>
      </c>
      <c r="R236" s="1">
        <v>32</v>
      </c>
      <c r="S236" s="1">
        <v>30</v>
      </c>
    </row>
    <row r="237" spans="1:19" x14ac:dyDescent="0.3">
      <c r="J237" s="1">
        <v>38</v>
      </c>
      <c r="K237" s="1">
        <v>27</v>
      </c>
      <c r="L237" s="1">
        <v>29</v>
      </c>
      <c r="M237" s="1">
        <v>28</v>
      </c>
      <c r="N237" s="1">
        <v>33</v>
      </c>
      <c r="O237" s="1">
        <v>36</v>
      </c>
      <c r="P237" s="1">
        <v>31</v>
      </c>
      <c r="Q237" s="1">
        <v>31</v>
      </c>
      <c r="R237" s="1">
        <v>36</v>
      </c>
      <c r="S237" s="1">
        <v>31</v>
      </c>
    </row>
    <row r="238" spans="1:19" x14ac:dyDescent="0.3">
      <c r="J238" s="1">
        <v>30</v>
      </c>
      <c r="K238" s="1">
        <v>35</v>
      </c>
      <c r="L238" s="1">
        <v>31</v>
      </c>
      <c r="M238" s="1">
        <v>41</v>
      </c>
      <c r="N238" s="1">
        <v>38</v>
      </c>
      <c r="O238" s="1">
        <v>31</v>
      </c>
      <c r="P238" s="1">
        <v>39</v>
      </c>
      <c r="Q238" s="1">
        <v>40</v>
      </c>
      <c r="R238" s="1">
        <v>31</v>
      </c>
      <c r="S238" s="1">
        <v>39</v>
      </c>
    </row>
    <row r="239" spans="1:19" x14ac:dyDescent="0.3">
      <c r="J239" s="1">
        <v>41</v>
      </c>
      <c r="K239" s="1">
        <v>31</v>
      </c>
      <c r="L239" s="1">
        <v>38</v>
      </c>
      <c r="M239" s="1">
        <v>35</v>
      </c>
      <c r="N239" s="1">
        <v>36</v>
      </c>
      <c r="O239" s="1">
        <v>40</v>
      </c>
      <c r="P239" s="1">
        <v>28</v>
      </c>
      <c r="Q239" s="1">
        <v>36</v>
      </c>
      <c r="R239" s="1">
        <v>40</v>
      </c>
      <c r="S239" s="1">
        <v>28</v>
      </c>
    </row>
    <row r="241" spans="5:19" ht="15" thickBot="1" x14ac:dyDescent="0.35"/>
    <row r="242" spans="5:19" x14ac:dyDescent="0.3">
      <c r="J242" s="12" t="s">
        <v>38</v>
      </c>
      <c r="K242" s="5">
        <f>MAX(J230:S239)</f>
        <v>45</v>
      </c>
      <c r="N242" s="12" t="s">
        <v>6</v>
      </c>
      <c r="O242" s="5">
        <f>MODE(J230:S239)</f>
        <v>31</v>
      </c>
    </row>
    <row r="243" spans="5:19" ht="15" thickBot="1" x14ac:dyDescent="0.35">
      <c r="J243" s="13" t="s">
        <v>39</v>
      </c>
      <c r="K243" s="9">
        <f>MIN(J230:S239)</f>
        <v>27</v>
      </c>
      <c r="N243" s="14" t="s">
        <v>5</v>
      </c>
      <c r="O243" s="7">
        <f>MEDIAN(J230:S239)</f>
        <v>35</v>
      </c>
    </row>
    <row r="244" spans="5:19" ht="15" thickBot="1" x14ac:dyDescent="0.35">
      <c r="N244" s="13" t="s">
        <v>29</v>
      </c>
      <c r="O244" s="9">
        <f>K242-K243</f>
        <v>18</v>
      </c>
    </row>
    <row r="246" spans="5:19" ht="15" thickBot="1" x14ac:dyDescent="0.35"/>
    <row r="247" spans="5:19" ht="21" x14ac:dyDescent="0.4">
      <c r="J247" s="32" t="s">
        <v>29</v>
      </c>
      <c r="K247" s="32" t="s">
        <v>73</v>
      </c>
      <c r="M247" s="3" t="s">
        <v>29</v>
      </c>
      <c r="N247" s="3" t="s">
        <v>70</v>
      </c>
      <c r="R247" s="35"/>
      <c r="S247" s="35"/>
    </row>
    <row r="248" spans="5:19" x14ac:dyDescent="0.3">
      <c r="J248" t="s">
        <v>66</v>
      </c>
      <c r="K248">
        <v>30</v>
      </c>
      <c r="M248" t="s">
        <v>66</v>
      </c>
      <c r="N248">
        <v>21</v>
      </c>
    </row>
    <row r="249" spans="5:19" x14ac:dyDescent="0.3">
      <c r="J249" t="s">
        <v>67</v>
      </c>
      <c r="K249">
        <v>35</v>
      </c>
      <c r="M249" t="s">
        <v>67</v>
      </c>
      <c r="N249">
        <v>34</v>
      </c>
    </row>
    <row r="250" spans="5:19" x14ac:dyDescent="0.3">
      <c r="J250" t="s">
        <v>68</v>
      </c>
      <c r="K250">
        <v>40</v>
      </c>
      <c r="M250" t="s">
        <v>68</v>
      </c>
      <c r="N250">
        <v>31</v>
      </c>
      <c r="O250" s="36"/>
      <c r="P250" s="36"/>
    </row>
    <row r="251" spans="5:19" x14ac:dyDescent="0.3">
      <c r="J251" t="s">
        <v>69</v>
      </c>
      <c r="K251">
        <v>45</v>
      </c>
      <c r="M251" t="s">
        <v>69</v>
      </c>
      <c r="N251">
        <v>14</v>
      </c>
    </row>
    <row r="252" spans="5:19" ht="15" thickBot="1" x14ac:dyDescent="0.35">
      <c r="L252" s="33"/>
      <c r="R252" s="34"/>
      <c r="S252" s="34"/>
    </row>
    <row r="254" spans="5:19" ht="15" thickBot="1" x14ac:dyDescent="0.35"/>
    <row r="255" spans="5:19" x14ac:dyDescent="0.3">
      <c r="E255" s="35" t="s">
        <v>73</v>
      </c>
      <c r="F255" s="35" t="s">
        <v>72</v>
      </c>
    </row>
    <row r="256" spans="5:19" x14ac:dyDescent="0.3">
      <c r="E256">
        <v>30</v>
      </c>
      <c r="F256">
        <v>21</v>
      </c>
    </row>
    <row r="257" spans="1:19" x14ac:dyDescent="0.3">
      <c r="E257">
        <v>35</v>
      </c>
      <c r="F257">
        <v>34</v>
      </c>
    </row>
    <row r="258" spans="1:19" x14ac:dyDescent="0.3">
      <c r="E258">
        <v>40</v>
      </c>
      <c r="F258">
        <v>31</v>
      </c>
    </row>
    <row r="259" spans="1:19" x14ac:dyDescent="0.3">
      <c r="E259">
        <v>45</v>
      </c>
      <c r="F259">
        <v>14</v>
      </c>
    </row>
    <row r="260" spans="1:19" ht="15" thickBot="1" x14ac:dyDescent="0.35">
      <c r="E260" s="34" t="s">
        <v>71</v>
      </c>
      <c r="F260" s="34">
        <v>0</v>
      </c>
    </row>
    <row r="270" spans="1:19" ht="15" thickBot="1" x14ac:dyDescent="0.35">
      <c r="A270" s="21"/>
      <c r="B270" s="21"/>
      <c r="C270" s="21"/>
      <c r="D270" s="21"/>
      <c r="E270" s="21"/>
      <c r="F270" s="21"/>
      <c r="G270" s="21"/>
      <c r="H270" s="21"/>
      <c r="I270" s="21"/>
      <c r="J270" s="21"/>
      <c r="K270" s="21"/>
      <c r="L270" s="21"/>
      <c r="M270" s="21"/>
      <c r="N270" s="21"/>
      <c r="O270" s="21"/>
      <c r="P270" s="21"/>
      <c r="Q270" s="21"/>
      <c r="R270" s="21"/>
      <c r="S270" s="21"/>
    </row>
    <row r="271" spans="1:19" ht="15" thickTop="1" x14ac:dyDescent="0.3"/>
    <row r="273" spans="10:17" ht="15.6" x14ac:dyDescent="0.4">
      <c r="J273" s="81" t="s">
        <v>74</v>
      </c>
      <c r="K273" s="82"/>
      <c r="L273" s="82"/>
      <c r="M273" s="82"/>
      <c r="N273" s="82"/>
    </row>
    <row r="274" spans="10:17" x14ac:dyDescent="0.3">
      <c r="J274" s="1">
        <v>56</v>
      </c>
      <c r="K274" s="1">
        <v>52</v>
      </c>
      <c r="L274" s="1">
        <v>52</v>
      </c>
      <c r="M274" s="1">
        <v>59</v>
      </c>
      <c r="N274" s="1">
        <v>58</v>
      </c>
    </row>
    <row r="275" spans="10:17" ht="15" thickBot="1" x14ac:dyDescent="0.35">
      <c r="J275" s="1">
        <v>40</v>
      </c>
      <c r="K275" s="1">
        <v>44</v>
      </c>
      <c r="L275" s="1">
        <v>63</v>
      </c>
      <c r="M275" s="1">
        <v>45</v>
      </c>
      <c r="N275" s="1">
        <v>62</v>
      </c>
    </row>
    <row r="276" spans="10:17" x14ac:dyDescent="0.3">
      <c r="J276" s="1">
        <v>28</v>
      </c>
      <c r="K276" s="1">
        <v>38</v>
      </c>
      <c r="L276" s="1">
        <v>41</v>
      </c>
      <c r="M276" s="1">
        <v>47</v>
      </c>
      <c r="N276" s="1">
        <v>49</v>
      </c>
      <c r="O276" s="12" t="s">
        <v>38</v>
      </c>
      <c r="P276" s="5">
        <f>MAX(J274:N283)</f>
        <v>73</v>
      </c>
    </row>
    <row r="277" spans="10:17" ht="15" thickBot="1" x14ac:dyDescent="0.35">
      <c r="J277" s="1">
        <v>73</v>
      </c>
      <c r="K277" s="1">
        <v>60</v>
      </c>
      <c r="L277" s="1">
        <v>48</v>
      </c>
      <c r="M277" s="1">
        <v>51</v>
      </c>
      <c r="N277" s="1">
        <v>59</v>
      </c>
      <c r="O277" s="13" t="s">
        <v>39</v>
      </c>
      <c r="P277" s="9">
        <f>MIN(J274:N283)</f>
        <v>28</v>
      </c>
    </row>
    <row r="278" spans="10:17" ht="15" thickBot="1" x14ac:dyDescent="0.35">
      <c r="J278" s="1">
        <v>52</v>
      </c>
      <c r="K278" s="1">
        <v>56</v>
      </c>
      <c r="L278" s="1">
        <v>55</v>
      </c>
      <c r="M278" s="1">
        <v>65</v>
      </c>
      <c r="N278" s="1">
        <v>45</v>
      </c>
    </row>
    <row r="279" spans="10:17" ht="15" thickBot="1" x14ac:dyDescent="0.35">
      <c r="J279" s="1">
        <v>61</v>
      </c>
      <c r="K279" s="1">
        <v>40</v>
      </c>
      <c r="L279" s="1">
        <v>42</v>
      </c>
      <c r="M279" s="1">
        <v>41</v>
      </c>
      <c r="N279" s="1">
        <v>47</v>
      </c>
      <c r="O279" s="38" t="s">
        <v>29</v>
      </c>
      <c r="P279" s="37">
        <f>P276-P277</f>
        <v>45</v>
      </c>
    </row>
    <row r="280" spans="10:17" x14ac:dyDescent="0.3">
      <c r="J280" s="1">
        <v>35</v>
      </c>
      <c r="K280" s="1">
        <v>36</v>
      </c>
      <c r="L280" s="1">
        <v>39</v>
      </c>
      <c r="M280" s="1">
        <v>48</v>
      </c>
      <c r="N280" s="1">
        <v>51</v>
      </c>
    </row>
    <row r="281" spans="10:17" x14ac:dyDescent="0.3">
      <c r="J281" s="1">
        <v>40</v>
      </c>
      <c r="K281" s="1">
        <v>49</v>
      </c>
      <c r="L281" s="1">
        <v>58</v>
      </c>
      <c r="M281" s="1">
        <v>55</v>
      </c>
      <c r="N281" s="1">
        <v>65</v>
      </c>
    </row>
    <row r="282" spans="10:17" x14ac:dyDescent="0.3">
      <c r="J282" s="1">
        <v>47</v>
      </c>
      <c r="K282" s="1">
        <v>68</v>
      </c>
      <c r="L282" s="1">
        <v>62</v>
      </c>
      <c r="M282" s="1">
        <v>42</v>
      </c>
      <c r="N282" s="1">
        <v>43</v>
      </c>
    </row>
    <row r="283" spans="10:17" x14ac:dyDescent="0.3">
      <c r="J283" s="1">
        <v>45</v>
      </c>
      <c r="K283" s="1">
        <v>57</v>
      </c>
      <c r="L283" s="1">
        <v>49</v>
      </c>
      <c r="M283" s="1">
        <v>39</v>
      </c>
      <c r="N283" s="1">
        <v>58</v>
      </c>
    </row>
    <row r="285" spans="10:17" ht="15" thickBot="1" x14ac:dyDescent="0.35"/>
    <row r="286" spans="10:17" x14ac:dyDescent="0.3">
      <c r="J286" t="s">
        <v>29</v>
      </c>
      <c r="K286" t="s">
        <v>73</v>
      </c>
      <c r="M286" s="35" t="s">
        <v>73</v>
      </c>
      <c r="N286" s="35" t="s">
        <v>72</v>
      </c>
      <c r="P286" s="3" t="s">
        <v>29</v>
      </c>
      <c r="Q286" s="3" t="s">
        <v>70</v>
      </c>
    </row>
    <row r="287" spans="10:17" x14ac:dyDescent="0.3">
      <c r="J287" t="s">
        <v>75</v>
      </c>
      <c r="K287">
        <v>35</v>
      </c>
      <c r="M287">
        <v>35</v>
      </c>
      <c r="N287">
        <v>2</v>
      </c>
      <c r="P287" t="s">
        <v>75</v>
      </c>
      <c r="Q287">
        <v>2</v>
      </c>
    </row>
    <row r="288" spans="10:17" x14ac:dyDescent="0.3">
      <c r="J288" t="s">
        <v>76</v>
      </c>
      <c r="K288">
        <v>45</v>
      </c>
      <c r="M288">
        <v>45</v>
      </c>
      <c r="N288">
        <v>16</v>
      </c>
      <c r="P288" t="s">
        <v>76</v>
      </c>
      <c r="Q288">
        <v>16</v>
      </c>
    </row>
    <row r="289" spans="1:18" x14ac:dyDescent="0.3">
      <c r="J289" t="s">
        <v>77</v>
      </c>
      <c r="K289">
        <v>55</v>
      </c>
      <c r="M289">
        <v>55</v>
      </c>
      <c r="N289">
        <v>15</v>
      </c>
      <c r="P289" t="s">
        <v>77</v>
      </c>
      <c r="Q289">
        <v>15</v>
      </c>
    </row>
    <row r="290" spans="1:18" x14ac:dyDescent="0.3">
      <c r="J290" t="s">
        <v>78</v>
      </c>
      <c r="K290">
        <v>65</v>
      </c>
      <c r="M290">
        <v>65</v>
      </c>
      <c r="N290">
        <v>15</v>
      </c>
      <c r="P290" t="s">
        <v>78</v>
      </c>
      <c r="Q290">
        <v>15</v>
      </c>
    </row>
    <row r="291" spans="1:18" x14ac:dyDescent="0.3">
      <c r="J291" t="s">
        <v>79</v>
      </c>
      <c r="K291">
        <v>75</v>
      </c>
      <c r="M291">
        <v>75</v>
      </c>
      <c r="N291">
        <v>2</v>
      </c>
      <c r="P291" t="s">
        <v>79</v>
      </c>
      <c r="Q291">
        <v>2</v>
      </c>
    </row>
    <row r="292" spans="1:18" ht="15" thickBot="1" x14ac:dyDescent="0.35">
      <c r="M292" s="34" t="s">
        <v>71</v>
      </c>
      <c r="N292" s="34">
        <v>0</v>
      </c>
    </row>
    <row r="294" spans="1:18" x14ac:dyDescent="0.3">
      <c r="J294" s="3"/>
    </row>
    <row r="295" spans="1:18" ht="15" thickBot="1" x14ac:dyDescent="0.35">
      <c r="J295" s="3"/>
    </row>
    <row r="296" spans="1:18" x14ac:dyDescent="0.3">
      <c r="B296" s="12" t="s">
        <v>6</v>
      </c>
      <c r="C296" s="5">
        <f>MODE(J274:N283)</f>
        <v>52</v>
      </c>
    </row>
    <row r="297" spans="1:18" x14ac:dyDescent="0.3">
      <c r="B297" s="14" t="s">
        <v>5</v>
      </c>
      <c r="C297" s="7">
        <f>MEDIAN(J274:N283)</f>
        <v>49</v>
      </c>
    </row>
    <row r="298" spans="1:18" ht="15" thickBot="1" x14ac:dyDescent="0.35">
      <c r="B298" s="8"/>
      <c r="C298" s="9"/>
    </row>
    <row r="301" spans="1:18" ht="15" thickBot="1" x14ac:dyDescent="0.35">
      <c r="A301" s="21"/>
      <c r="B301" s="21"/>
      <c r="C301" s="21"/>
      <c r="D301" s="21"/>
      <c r="E301" s="21"/>
      <c r="F301" s="21"/>
      <c r="G301" s="21"/>
      <c r="H301" s="21"/>
      <c r="I301" s="21"/>
      <c r="J301" s="21"/>
      <c r="K301" s="21"/>
      <c r="L301" s="21"/>
      <c r="M301" s="21"/>
      <c r="N301" s="21"/>
      <c r="O301" s="21"/>
      <c r="P301" s="21"/>
      <c r="Q301" s="21"/>
      <c r="R301" s="21"/>
    </row>
    <row r="302" spans="1:18" ht="15" thickTop="1" x14ac:dyDescent="0.3"/>
    <row r="305" spans="9:10" x14ac:dyDescent="0.3">
      <c r="I305" s="3" t="s">
        <v>80</v>
      </c>
      <c r="J305" s="3" t="s">
        <v>70</v>
      </c>
    </row>
    <row r="306" spans="9:10" x14ac:dyDescent="0.3">
      <c r="I306" s="1" t="s">
        <v>81</v>
      </c>
      <c r="J306" s="1">
        <v>30</v>
      </c>
    </row>
    <row r="307" spans="9:10" x14ac:dyDescent="0.3">
      <c r="I307" s="1" t="s">
        <v>82</v>
      </c>
      <c r="J307" s="1">
        <v>40</v>
      </c>
    </row>
    <row r="308" spans="9:10" x14ac:dyDescent="0.3">
      <c r="I308" s="1" t="s">
        <v>83</v>
      </c>
      <c r="J308" s="1">
        <v>20</v>
      </c>
    </row>
    <row r="309" spans="9:10" x14ac:dyDescent="0.3">
      <c r="I309" s="1" t="s">
        <v>84</v>
      </c>
      <c r="J309" s="1">
        <v>10</v>
      </c>
    </row>
    <row r="310" spans="9:10" x14ac:dyDescent="0.3">
      <c r="I310" s="1" t="s">
        <v>85</v>
      </c>
      <c r="J310" s="1">
        <v>45</v>
      </c>
    </row>
    <row r="311" spans="9:10" x14ac:dyDescent="0.3">
      <c r="I311" s="1" t="s">
        <v>86</v>
      </c>
      <c r="J311" s="1">
        <v>25</v>
      </c>
    </row>
    <row r="312" spans="9:10" x14ac:dyDescent="0.3">
      <c r="I312" s="1" t="s">
        <v>87</v>
      </c>
      <c r="J312" s="1">
        <v>30</v>
      </c>
    </row>
    <row r="315" spans="9:10" ht="15" thickBot="1" x14ac:dyDescent="0.35"/>
    <row r="316" spans="9:10" ht="15" thickBot="1" x14ac:dyDescent="0.35">
      <c r="I316" s="38" t="s">
        <v>6</v>
      </c>
      <c r="J316" s="37">
        <f>MODE(J306:J312)</f>
        <v>30</v>
      </c>
    </row>
    <row r="323" spans="1:18" ht="15" thickBot="1" x14ac:dyDescent="0.35">
      <c r="A323" s="21"/>
      <c r="B323" s="21"/>
      <c r="C323" s="21"/>
      <c r="D323" s="21"/>
      <c r="E323" s="21"/>
      <c r="F323" s="21"/>
      <c r="G323" s="21"/>
      <c r="H323" s="21"/>
      <c r="I323" s="21"/>
      <c r="J323" s="21"/>
      <c r="K323" s="21"/>
      <c r="L323" s="21"/>
      <c r="M323" s="21"/>
      <c r="N323" s="21"/>
      <c r="O323" s="21"/>
      <c r="P323" s="21"/>
      <c r="Q323" s="21"/>
      <c r="R323" s="21"/>
    </row>
    <row r="324" spans="1:18" ht="15" thickTop="1" x14ac:dyDescent="0.3"/>
    <row r="326" spans="1:18" ht="21" x14ac:dyDescent="0.4">
      <c r="H326" s="32" t="s">
        <v>88</v>
      </c>
    </row>
    <row r="327" spans="1:18" x14ac:dyDescent="0.3">
      <c r="H327" s="1">
        <v>4</v>
      </c>
      <c r="I327" s="1">
        <v>5</v>
      </c>
      <c r="J327" s="1">
        <v>4</v>
      </c>
      <c r="K327" s="1">
        <v>3</v>
      </c>
      <c r="L327" s="1">
        <v>3</v>
      </c>
      <c r="M327" s="1">
        <v>5</v>
      </c>
      <c r="N327" s="1">
        <v>3</v>
      </c>
      <c r="O327" s="1">
        <v>3</v>
      </c>
      <c r="P327" s="1">
        <v>5</v>
      </c>
      <c r="Q327" s="1">
        <v>3</v>
      </c>
    </row>
    <row r="328" spans="1:18" x14ac:dyDescent="0.3">
      <c r="H328" s="1">
        <v>5</v>
      </c>
      <c r="I328" s="1">
        <v>4</v>
      </c>
      <c r="J328" s="1">
        <v>3</v>
      </c>
      <c r="K328" s="1">
        <v>4</v>
      </c>
      <c r="L328" s="1">
        <v>4</v>
      </c>
      <c r="M328" s="1">
        <v>4</v>
      </c>
      <c r="N328" s="1">
        <v>4</v>
      </c>
      <c r="O328" s="1">
        <v>4</v>
      </c>
      <c r="P328" s="1">
        <v>4</v>
      </c>
      <c r="Q328" s="1">
        <v>4</v>
      </c>
    </row>
    <row r="329" spans="1:18" x14ac:dyDescent="0.3">
      <c r="H329" s="1">
        <v>3</v>
      </c>
      <c r="I329" s="1">
        <v>2</v>
      </c>
      <c r="J329" s="1">
        <v>2</v>
      </c>
      <c r="K329" s="1">
        <v>5</v>
      </c>
      <c r="L329" s="1">
        <v>5</v>
      </c>
      <c r="M329" s="1">
        <v>3</v>
      </c>
      <c r="N329" s="1">
        <v>5</v>
      </c>
      <c r="O329" s="1">
        <v>5</v>
      </c>
      <c r="P329" s="1">
        <v>3</v>
      </c>
      <c r="Q329" s="1">
        <v>5</v>
      </c>
    </row>
    <row r="330" spans="1:18" x14ac:dyDescent="0.3">
      <c r="H330" s="1">
        <v>4</v>
      </c>
      <c r="I330" s="1">
        <v>3</v>
      </c>
      <c r="J330" s="1">
        <v>4</v>
      </c>
      <c r="K330" s="1">
        <v>2</v>
      </c>
      <c r="L330" s="1">
        <v>4</v>
      </c>
      <c r="M330" s="1">
        <v>4</v>
      </c>
      <c r="N330" s="1">
        <v>2</v>
      </c>
      <c r="O330" s="1">
        <v>4</v>
      </c>
      <c r="P330" s="1">
        <v>4</v>
      </c>
      <c r="Q330" s="1">
        <v>2</v>
      </c>
    </row>
    <row r="331" spans="1:18" x14ac:dyDescent="0.3">
      <c r="H331" s="1">
        <v>4</v>
      </c>
      <c r="I331" s="1">
        <v>4</v>
      </c>
      <c r="J331" s="1">
        <v>5</v>
      </c>
      <c r="K331" s="1">
        <v>3</v>
      </c>
      <c r="L331" s="1">
        <v>2</v>
      </c>
      <c r="M331" s="1">
        <v>5</v>
      </c>
      <c r="N331" s="1">
        <v>3</v>
      </c>
      <c r="O331" s="1">
        <v>2</v>
      </c>
      <c r="P331" s="1">
        <v>5</v>
      </c>
      <c r="Q331" s="1">
        <v>3</v>
      </c>
    </row>
    <row r="332" spans="1:18" x14ac:dyDescent="0.3">
      <c r="H332" s="1">
        <v>3</v>
      </c>
      <c r="I332" s="1">
        <v>5</v>
      </c>
      <c r="J332" s="1">
        <v>3</v>
      </c>
      <c r="K332" s="1">
        <v>4</v>
      </c>
      <c r="L332" s="1">
        <v>3</v>
      </c>
      <c r="M332" s="1">
        <v>3</v>
      </c>
      <c r="N332" s="1">
        <v>4</v>
      </c>
      <c r="O332" s="1">
        <v>3</v>
      </c>
      <c r="P332" s="1">
        <v>3</v>
      </c>
      <c r="Q332" s="1">
        <v>4</v>
      </c>
    </row>
    <row r="333" spans="1:18" x14ac:dyDescent="0.3">
      <c r="H333" s="1">
        <v>2</v>
      </c>
      <c r="I333" s="1">
        <v>3</v>
      </c>
      <c r="J333" s="1">
        <v>4</v>
      </c>
      <c r="K333" s="1">
        <v>4</v>
      </c>
      <c r="L333" s="1">
        <v>4</v>
      </c>
      <c r="M333" s="1">
        <v>4</v>
      </c>
      <c r="N333" s="1">
        <v>4</v>
      </c>
      <c r="O333" s="1">
        <v>4</v>
      </c>
      <c r="P333" s="1">
        <v>4</v>
      </c>
      <c r="Q333" s="1">
        <v>4</v>
      </c>
    </row>
    <row r="334" spans="1:18" x14ac:dyDescent="0.3">
      <c r="H334" s="1">
        <v>5</v>
      </c>
      <c r="I334" s="1">
        <v>4</v>
      </c>
      <c r="J334" s="1">
        <v>5</v>
      </c>
      <c r="K334" s="1">
        <v>3</v>
      </c>
      <c r="L334" s="1">
        <v>5</v>
      </c>
      <c r="M334" s="1">
        <v>5</v>
      </c>
      <c r="N334" s="1">
        <v>3</v>
      </c>
      <c r="O334" s="1">
        <v>5</v>
      </c>
      <c r="P334" s="1">
        <v>5</v>
      </c>
      <c r="Q334" s="1">
        <v>3</v>
      </c>
    </row>
    <row r="335" spans="1:18" x14ac:dyDescent="0.3">
      <c r="H335" s="1">
        <v>4</v>
      </c>
      <c r="I335" s="1">
        <v>5</v>
      </c>
      <c r="J335" s="1">
        <v>4</v>
      </c>
      <c r="K335" s="1">
        <v>5</v>
      </c>
      <c r="L335" s="1">
        <v>3</v>
      </c>
      <c r="M335" s="1">
        <v>4</v>
      </c>
      <c r="N335" s="1">
        <v>5</v>
      </c>
      <c r="O335" s="1">
        <v>3</v>
      </c>
      <c r="P335" s="1">
        <v>4</v>
      </c>
      <c r="Q335" s="1">
        <v>5</v>
      </c>
    </row>
    <row r="336" spans="1:18" x14ac:dyDescent="0.3">
      <c r="H336" s="1">
        <v>3</v>
      </c>
      <c r="I336" s="1">
        <v>3</v>
      </c>
      <c r="J336" s="1">
        <v>3</v>
      </c>
      <c r="K336" s="1">
        <v>4</v>
      </c>
      <c r="L336" s="1">
        <v>4</v>
      </c>
      <c r="M336" s="1">
        <v>3</v>
      </c>
      <c r="N336" s="1">
        <v>4</v>
      </c>
      <c r="O336" s="1">
        <v>4</v>
      </c>
      <c r="P336" s="1">
        <v>3</v>
      </c>
      <c r="Q336" s="1">
        <v>4</v>
      </c>
    </row>
    <row r="338" spans="9:13" ht="15" thickBot="1" x14ac:dyDescent="0.35"/>
    <row r="339" spans="9:13" x14ac:dyDescent="0.3">
      <c r="I339" s="1" t="s">
        <v>90</v>
      </c>
      <c r="J339" s="1" t="s">
        <v>89</v>
      </c>
      <c r="L339" s="35" t="s">
        <v>89</v>
      </c>
      <c r="M339" s="35" t="s">
        <v>72</v>
      </c>
    </row>
    <row r="340" spans="9:13" x14ac:dyDescent="0.3">
      <c r="I340" s="1">
        <v>1</v>
      </c>
      <c r="J340" s="1">
        <v>1</v>
      </c>
      <c r="L340" s="39">
        <v>1</v>
      </c>
      <c r="M340" s="39">
        <v>0</v>
      </c>
    </row>
    <row r="341" spans="9:13" x14ac:dyDescent="0.3">
      <c r="I341" s="1">
        <v>2</v>
      </c>
      <c r="J341" s="1">
        <v>2</v>
      </c>
      <c r="L341" s="39">
        <v>2</v>
      </c>
      <c r="M341" s="39">
        <v>8</v>
      </c>
    </row>
    <row r="342" spans="9:13" x14ac:dyDescent="0.3">
      <c r="I342" s="1">
        <v>3</v>
      </c>
      <c r="J342" s="1">
        <v>3</v>
      </c>
      <c r="L342" s="39">
        <v>3</v>
      </c>
      <c r="M342" s="39">
        <v>30</v>
      </c>
    </row>
    <row r="343" spans="9:13" x14ac:dyDescent="0.3">
      <c r="I343" s="1">
        <v>4</v>
      </c>
      <c r="J343" s="1">
        <v>4</v>
      </c>
      <c r="L343" s="39">
        <v>4</v>
      </c>
      <c r="M343" s="39">
        <v>39</v>
      </c>
    </row>
    <row r="344" spans="9:13" x14ac:dyDescent="0.3">
      <c r="I344" s="1">
        <v>5</v>
      </c>
      <c r="J344" s="1">
        <v>5</v>
      </c>
      <c r="L344" s="39">
        <v>5</v>
      </c>
      <c r="M344" s="39">
        <v>23</v>
      </c>
    </row>
    <row r="345" spans="9:13" ht="15" thickBot="1" x14ac:dyDescent="0.35">
      <c r="L345" s="34" t="s">
        <v>71</v>
      </c>
      <c r="M345" s="34">
        <v>0</v>
      </c>
    </row>
    <row r="346" spans="9:13" x14ac:dyDescent="0.3">
      <c r="I346" s="3" t="s">
        <v>6</v>
      </c>
      <c r="J346">
        <f>MODE(H327:Q336)</f>
        <v>4</v>
      </c>
    </row>
    <row r="350" spans="9:13" x14ac:dyDescent="0.3">
      <c r="I350" t="s">
        <v>38</v>
      </c>
      <c r="J350">
        <f>MAX(H327:Q336)</f>
        <v>5</v>
      </c>
    </row>
    <row r="351" spans="9:13" x14ac:dyDescent="0.3">
      <c r="I351" t="s">
        <v>39</v>
      </c>
      <c r="J351">
        <f>MIN(H327:Q336)</f>
        <v>2</v>
      </c>
    </row>
    <row r="359" spans="1:18" ht="15" thickBot="1" x14ac:dyDescent="0.35">
      <c r="A359" s="21"/>
      <c r="B359" s="21"/>
      <c r="C359" s="21"/>
      <c r="D359" s="21"/>
      <c r="E359" s="21"/>
      <c r="F359" s="21"/>
      <c r="G359" s="21"/>
      <c r="H359" s="21"/>
      <c r="I359" s="21"/>
      <c r="J359" s="21"/>
      <c r="K359" s="21"/>
      <c r="L359" s="21"/>
      <c r="M359" s="21"/>
      <c r="N359" s="21"/>
      <c r="O359" s="21"/>
      <c r="P359" s="21"/>
      <c r="Q359" s="21"/>
      <c r="R359" s="21"/>
    </row>
    <row r="360" spans="1:18" ht="15" thickTop="1" x14ac:dyDescent="0.3"/>
    <row r="362" spans="1:18" ht="15" thickBot="1" x14ac:dyDescent="0.35"/>
    <row r="363" spans="1:18" ht="16.2" thickBot="1" x14ac:dyDescent="0.45">
      <c r="I363" s="93" t="s">
        <v>91</v>
      </c>
      <c r="J363" s="94"/>
      <c r="K363" s="40"/>
      <c r="L363" s="40"/>
      <c r="M363" s="5"/>
    </row>
    <row r="364" spans="1:18" x14ac:dyDescent="0.3">
      <c r="I364" s="41">
        <v>35</v>
      </c>
      <c r="J364" s="1">
        <v>47</v>
      </c>
      <c r="K364" s="1">
        <v>36</v>
      </c>
      <c r="L364" s="1">
        <v>37</v>
      </c>
      <c r="M364" s="42">
        <v>31</v>
      </c>
      <c r="N364" s="27" t="s">
        <v>29</v>
      </c>
      <c r="O364" s="27" t="s">
        <v>73</v>
      </c>
      <c r="Q364" s="35" t="s">
        <v>73</v>
      </c>
      <c r="R364" s="35" t="s">
        <v>72</v>
      </c>
    </row>
    <row r="365" spans="1:18" x14ac:dyDescent="0.3">
      <c r="I365" s="41">
        <v>28</v>
      </c>
      <c r="J365" s="1">
        <v>31</v>
      </c>
      <c r="K365" s="1">
        <v>40</v>
      </c>
      <c r="L365" s="1">
        <v>34</v>
      </c>
      <c r="M365" s="42">
        <v>37</v>
      </c>
      <c r="N365" s="1" t="s">
        <v>92</v>
      </c>
      <c r="O365" s="1">
        <v>29</v>
      </c>
      <c r="Q365">
        <v>29</v>
      </c>
      <c r="R365">
        <v>7</v>
      </c>
    </row>
    <row r="366" spans="1:18" x14ac:dyDescent="0.3">
      <c r="I366" s="41">
        <v>32</v>
      </c>
      <c r="J366" s="1">
        <v>39</v>
      </c>
      <c r="K366" s="1">
        <v>42</v>
      </c>
      <c r="L366" s="1">
        <v>46</v>
      </c>
      <c r="M366" s="42">
        <v>40</v>
      </c>
      <c r="N366" s="1" t="s">
        <v>93</v>
      </c>
      <c r="O366" s="1">
        <v>33</v>
      </c>
      <c r="Q366">
        <v>33</v>
      </c>
      <c r="R366">
        <v>11</v>
      </c>
    </row>
    <row r="367" spans="1:18" x14ac:dyDescent="0.3">
      <c r="I367" s="41">
        <v>45</v>
      </c>
      <c r="J367" s="1">
        <v>43</v>
      </c>
      <c r="K367" s="1">
        <v>29</v>
      </c>
      <c r="L367" s="1">
        <v>30</v>
      </c>
      <c r="M367" s="42">
        <v>42</v>
      </c>
      <c r="N367" s="1" t="s">
        <v>94</v>
      </c>
      <c r="O367" s="1">
        <v>37</v>
      </c>
      <c r="Q367">
        <v>37</v>
      </c>
      <c r="R367">
        <v>11</v>
      </c>
    </row>
    <row r="368" spans="1:18" x14ac:dyDescent="0.3">
      <c r="I368" s="41">
        <v>38</v>
      </c>
      <c r="J368" s="1">
        <v>37</v>
      </c>
      <c r="K368" s="1">
        <v>31</v>
      </c>
      <c r="L368" s="1">
        <v>39</v>
      </c>
      <c r="M368" s="42">
        <v>33</v>
      </c>
      <c r="N368" s="1" t="s">
        <v>95</v>
      </c>
      <c r="O368" s="1">
        <v>41</v>
      </c>
      <c r="Q368">
        <v>41</v>
      </c>
      <c r="R368">
        <v>11</v>
      </c>
    </row>
    <row r="369" spans="9:18" x14ac:dyDescent="0.3">
      <c r="I369" s="41">
        <v>29</v>
      </c>
      <c r="J369" s="1">
        <v>30</v>
      </c>
      <c r="K369" s="1">
        <v>45</v>
      </c>
      <c r="L369" s="1">
        <v>43</v>
      </c>
      <c r="M369" s="42">
        <v>39</v>
      </c>
      <c r="N369" s="1" t="s">
        <v>96</v>
      </c>
      <c r="O369" s="1">
        <v>45</v>
      </c>
      <c r="Q369">
        <v>45</v>
      </c>
      <c r="R369">
        <v>8</v>
      </c>
    </row>
    <row r="370" spans="9:18" x14ac:dyDescent="0.3">
      <c r="I370" s="41">
        <v>42</v>
      </c>
      <c r="J370" s="1">
        <v>34</v>
      </c>
      <c r="K370" s="1">
        <v>38</v>
      </c>
      <c r="L370" s="1">
        <v>28</v>
      </c>
      <c r="M370" s="42">
        <v>28</v>
      </c>
      <c r="N370" s="1" t="s">
        <v>97</v>
      </c>
      <c r="O370" s="1">
        <v>49</v>
      </c>
      <c r="Q370">
        <v>49</v>
      </c>
      <c r="R370">
        <v>2</v>
      </c>
    </row>
    <row r="371" spans="9:18" ht="15" thickBot="1" x14ac:dyDescent="0.35">
      <c r="I371" s="41">
        <v>30</v>
      </c>
      <c r="J371" s="1">
        <v>39</v>
      </c>
      <c r="K371" s="1">
        <v>33</v>
      </c>
      <c r="L371" s="1">
        <v>32</v>
      </c>
      <c r="M371" s="42">
        <v>35</v>
      </c>
      <c r="Q371" s="34" t="s">
        <v>71</v>
      </c>
      <c r="R371" s="34">
        <v>0</v>
      </c>
    </row>
    <row r="372" spans="9:18" x14ac:dyDescent="0.3">
      <c r="I372" s="41">
        <v>36</v>
      </c>
      <c r="J372" s="1">
        <v>28</v>
      </c>
      <c r="K372" s="1">
        <v>41</v>
      </c>
      <c r="L372" s="1">
        <v>36</v>
      </c>
      <c r="M372" s="42">
        <v>38</v>
      </c>
    </row>
    <row r="373" spans="9:18" ht="15" thickBot="1" x14ac:dyDescent="0.35">
      <c r="I373" s="43">
        <v>41</v>
      </c>
      <c r="J373" s="44">
        <v>33</v>
      </c>
      <c r="K373" s="44">
        <v>35</v>
      </c>
      <c r="L373" s="44">
        <v>29</v>
      </c>
      <c r="M373" s="30">
        <v>43</v>
      </c>
    </row>
    <row r="375" spans="9:18" ht="15" thickBot="1" x14ac:dyDescent="0.35"/>
    <row r="376" spans="9:18" x14ac:dyDescent="0.3">
      <c r="I376" s="12" t="s">
        <v>38</v>
      </c>
      <c r="J376" s="5">
        <f>MAX(I364:M373)</f>
        <v>47</v>
      </c>
    </row>
    <row r="377" spans="9:18" ht="15" thickBot="1" x14ac:dyDescent="0.35">
      <c r="I377" s="13" t="s">
        <v>39</v>
      </c>
      <c r="J377" s="9">
        <f>MIN(I364:M373)</f>
        <v>28</v>
      </c>
      <c r="P377" s="36"/>
      <c r="Q377" s="36"/>
    </row>
    <row r="378" spans="9:18" ht="15" thickBot="1" x14ac:dyDescent="0.35"/>
    <row r="379" spans="9:18" ht="15" thickBot="1" x14ac:dyDescent="0.35">
      <c r="I379" s="38" t="s">
        <v>4</v>
      </c>
      <c r="J379" s="37">
        <f>AVERAGE(I364:M373)</f>
        <v>36.14</v>
      </c>
    </row>
    <row r="393" spans="1:18" ht="15" thickBot="1" x14ac:dyDescent="0.35">
      <c r="A393" s="21"/>
      <c r="B393" s="21"/>
      <c r="C393" s="21"/>
      <c r="D393" s="21"/>
      <c r="E393" s="21"/>
      <c r="F393" s="21"/>
      <c r="G393" s="21"/>
      <c r="H393" s="21"/>
      <c r="I393" s="21"/>
      <c r="J393" s="21"/>
      <c r="K393" s="21"/>
      <c r="L393" s="21"/>
      <c r="M393" s="21"/>
      <c r="N393" s="21"/>
      <c r="O393" s="21"/>
      <c r="P393" s="21"/>
      <c r="Q393" s="21"/>
      <c r="R393" s="21"/>
    </row>
    <row r="394" spans="1:18" ht="15" thickTop="1" x14ac:dyDescent="0.3"/>
    <row r="396" spans="1:18" ht="21" x14ac:dyDescent="0.4">
      <c r="I396" s="65" t="s">
        <v>98</v>
      </c>
      <c r="J396" s="66"/>
      <c r="K396" s="66"/>
    </row>
    <row r="397" spans="1:18" x14ac:dyDescent="0.3">
      <c r="I397">
        <v>125</v>
      </c>
      <c r="J397">
        <v>118</v>
      </c>
      <c r="K397">
        <v>136</v>
      </c>
      <c r="L397">
        <v>130</v>
      </c>
      <c r="M397">
        <v>136</v>
      </c>
      <c r="N397">
        <v>130</v>
      </c>
      <c r="O397">
        <v>136</v>
      </c>
      <c r="P397">
        <v>130</v>
      </c>
      <c r="Q397">
        <v>136</v>
      </c>
      <c r="R397">
        <v>130</v>
      </c>
    </row>
    <row r="398" spans="1:18" x14ac:dyDescent="0.3">
      <c r="I398">
        <v>148</v>
      </c>
      <c r="J398">
        <v>125</v>
      </c>
      <c r="K398">
        <v>127</v>
      </c>
      <c r="L398">
        <v>134</v>
      </c>
      <c r="M398">
        <v>127</v>
      </c>
      <c r="N398">
        <v>134</v>
      </c>
      <c r="O398">
        <v>127</v>
      </c>
      <c r="P398">
        <v>134</v>
      </c>
      <c r="Q398">
        <v>127</v>
      </c>
      <c r="R398">
        <v>134</v>
      </c>
    </row>
    <row r="399" spans="1:18" x14ac:dyDescent="0.3">
      <c r="I399">
        <v>137</v>
      </c>
      <c r="J399">
        <v>132</v>
      </c>
      <c r="K399">
        <v>130</v>
      </c>
      <c r="L399">
        <v>141</v>
      </c>
      <c r="M399">
        <v>130</v>
      </c>
      <c r="N399">
        <v>141</v>
      </c>
      <c r="O399">
        <v>130</v>
      </c>
      <c r="P399">
        <v>141</v>
      </c>
      <c r="Q399">
        <v>130</v>
      </c>
      <c r="R399">
        <v>141</v>
      </c>
    </row>
    <row r="400" spans="1:18" x14ac:dyDescent="0.3">
      <c r="I400">
        <v>120</v>
      </c>
      <c r="J400">
        <v>136</v>
      </c>
      <c r="K400">
        <v>122</v>
      </c>
      <c r="L400">
        <v>119</v>
      </c>
      <c r="M400">
        <v>122</v>
      </c>
      <c r="N400">
        <v>119</v>
      </c>
      <c r="O400">
        <v>122</v>
      </c>
      <c r="P400">
        <v>119</v>
      </c>
      <c r="Q400">
        <v>122</v>
      </c>
      <c r="R400">
        <v>119</v>
      </c>
    </row>
    <row r="401" spans="9:18" x14ac:dyDescent="0.3">
      <c r="I401">
        <v>135</v>
      </c>
      <c r="J401">
        <v>128</v>
      </c>
      <c r="K401">
        <v>125</v>
      </c>
      <c r="L401">
        <v>125</v>
      </c>
      <c r="M401">
        <v>125</v>
      </c>
      <c r="N401">
        <v>125</v>
      </c>
      <c r="O401">
        <v>125</v>
      </c>
      <c r="P401">
        <v>125</v>
      </c>
      <c r="Q401">
        <v>125</v>
      </c>
      <c r="R401">
        <v>125</v>
      </c>
    </row>
    <row r="402" spans="9:18" x14ac:dyDescent="0.3">
      <c r="I402">
        <v>132</v>
      </c>
      <c r="J402">
        <v>123</v>
      </c>
      <c r="K402">
        <v>133</v>
      </c>
      <c r="L402">
        <v>131</v>
      </c>
      <c r="M402">
        <v>133</v>
      </c>
      <c r="N402">
        <v>131</v>
      </c>
      <c r="O402">
        <v>133</v>
      </c>
      <c r="P402">
        <v>131</v>
      </c>
      <c r="Q402">
        <v>133</v>
      </c>
      <c r="R402">
        <v>131</v>
      </c>
    </row>
    <row r="403" spans="9:18" x14ac:dyDescent="0.3">
      <c r="I403">
        <v>145</v>
      </c>
      <c r="J403">
        <v>132</v>
      </c>
      <c r="K403">
        <v>140</v>
      </c>
      <c r="L403">
        <v>136</v>
      </c>
      <c r="M403">
        <v>140</v>
      </c>
      <c r="N403">
        <v>136</v>
      </c>
      <c r="O403">
        <v>140</v>
      </c>
      <c r="P403">
        <v>136</v>
      </c>
      <c r="Q403">
        <v>140</v>
      </c>
      <c r="R403">
        <v>136</v>
      </c>
    </row>
    <row r="404" spans="9:18" x14ac:dyDescent="0.3">
      <c r="I404">
        <v>122</v>
      </c>
      <c r="J404">
        <v>138</v>
      </c>
      <c r="K404">
        <v>126</v>
      </c>
      <c r="L404">
        <v>128</v>
      </c>
      <c r="M404">
        <v>126</v>
      </c>
      <c r="N404">
        <v>128</v>
      </c>
      <c r="O404">
        <v>126</v>
      </c>
      <c r="P404">
        <v>128</v>
      </c>
      <c r="Q404">
        <v>126</v>
      </c>
      <c r="R404">
        <v>128</v>
      </c>
    </row>
    <row r="405" spans="9:18" x14ac:dyDescent="0.3">
      <c r="I405">
        <v>130</v>
      </c>
      <c r="J405">
        <v>126</v>
      </c>
      <c r="K405">
        <v>133</v>
      </c>
      <c r="L405">
        <v>124</v>
      </c>
      <c r="M405">
        <v>133</v>
      </c>
      <c r="N405">
        <v>124</v>
      </c>
      <c r="O405">
        <v>133</v>
      </c>
      <c r="P405">
        <v>124</v>
      </c>
      <c r="Q405">
        <v>133</v>
      </c>
      <c r="R405">
        <v>124</v>
      </c>
    </row>
    <row r="406" spans="9:18" x14ac:dyDescent="0.3">
      <c r="I406">
        <v>141</v>
      </c>
      <c r="J406">
        <v>129</v>
      </c>
      <c r="K406">
        <v>135</v>
      </c>
      <c r="L406">
        <v>132</v>
      </c>
      <c r="M406">
        <v>135</v>
      </c>
      <c r="N406">
        <v>132</v>
      </c>
      <c r="O406">
        <v>135</v>
      </c>
      <c r="P406">
        <v>132</v>
      </c>
      <c r="Q406">
        <v>135</v>
      </c>
      <c r="R406">
        <v>132</v>
      </c>
    </row>
    <row r="408" spans="9:18" ht="15" thickBot="1" x14ac:dyDescent="0.35"/>
    <row r="409" spans="9:18" x14ac:dyDescent="0.3">
      <c r="I409" s="4" t="s">
        <v>38</v>
      </c>
      <c r="J409" s="5">
        <f>MAX(I397:R406)</f>
        <v>148</v>
      </c>
      <c r="L409" t="s">
        <v>29</v>
      </c>
      <c r="M409" t="s">
        <v>73</v>
      </c>
      <c r="O409" s="35" t="s">
        <v>89</v>
      </c>
      <c r="P409" s="35" t="s">
        <v>72</v>
      </c>
    </row>
    <row r="410" spans="9:18" ht="15" thickBot="1" x14ac:dyDescent="0.35">
      <c r="I410" s="8" t="s">
        <v>39</v>
      </c>
      <c r="J410" s="9">
        <f>MIN(I397:R406)</f>
        <v>118</v>
      </c>
      <c r="L410" t="s">
        <v>99</v>
      </c>
      <c r="M410">
        <v>120</v>
      </c>
      <c r="O410">
        <v>120</v>
      </c>
      <c r="P410">
        <v>6</v>
      </c>
    </row>
    <row r="411" spans="9:18" ht="15" thickBot="1" x14ac:dyDescent="0.35">
      <c r="L411" t="s">
        <v>100</v>
      </c>
      <c r="M411">
        <v>125</v>
      </c>
      <c r="O411">
        <v>125</v>
      </c>
      <c r="P411">
        <v>20</v>
      </c>
    </row>
    <row r="412" spans="9:18" ht="15" thickBot="1" x14ac:dyDescent="0.35">
      <c r="I412" s="38" t="s">
        <v>5</v>
      </c>
      <c r="J412" s="37">
        <f>MEDIAN(I397:R406)</f>
        <v>130.5</v>
      </c>
      <c r="L412" t="s">
        <v>101</v>
      </c>
      <c r="M412">
        <v>130</v>
      </c>
      <c r="O412">
        <v>130</v>
      </c>
      <c r="P412">
        <v>24</v>
      </c>
    </row>
    <row r="413" spans="9:18" x14ac:dyDescent="0.3">
      <c r="L413" t="s">
        <v>102</v>
      </c>
      <c r="M413">
        <v>135</v>
      </c>
      <c r="O413">
        <v>135</v>
      </c>
      <c r="P413">
        <v>28</v>
      </c>
    </row>
    <row r="414" spans="9:18" x14ac:dyDescent="0.3">
      <c r="L414" t="s">
        <v>103</v>
      </c>
      <c r="M414">
        <v>140</v>
      </c>
      <c r="O414">
        <v>140</v>
      </c>
      <c r="P414">
        <v>15</v>
      </c>
    </row>
    <row r="415" spans="9:18" x14ac:dyDescent="0.3">
      <c r="L415" t="s">
        <v>104</v>
      </c>
      <c r="M415">
        <v>145</v>
      </c>
      <c r="O415">
        <v>145</v>
      </c>
      <c r="P415">
        <v>6</v>
      </c>
    </row>
    <row r="416" spans="9:18" x14ac:dyDescent="0.3">
      <c r="L416" t="s">
        <v>105</v>
      </c>
      <c r="M416">
        <v>150</v>
      </c>
      <c r="O416">
        <v>150</v>
      </c>
      <c r="P416">
        <v>1</v>
      </c>
    </row>
    <row r="417" spans="1:18" ht="15" thickBot="1" x14ac:dyDescent="0.35">
      <c r="O417" s="34" t="s">
        <v>71</v>
      </c>
      <c r="P417" s="34">
        <v>0</v>
      </c>
    </row>
    <row r="432" spans="1:18" ht="15" thickBot="1" x14ac:dyDescent="0.35">
      <c r="A432" s="21"/>
      <c r="B432" s="21"/>
      <c r="C432" s="21"/>
      <c r="D432" s="21"/>
      <c r="E432" s="21"/>
      <c r="F432" s="21"/>
      <c r="G432" s="21"/>
      <c r="H432" s="21"/>
      <c r="I432" s="21"/>
      <c r="J432" s="21"/>
      <c r="K432" s="21"/>
      <c r="L432" s="21"/>
      <c r="M432" s="21"/>
      <c r="N432" s="21"/>
      <c r="O432" s="21"/>
      <c r="P432" s="21"/>
      <c r="Q432" s="21"/>
      <c r="R432" s="21"/>
    </row>
    <row r="433" spans="9:16" ht="15" thickTop="1" x14ac:dyDescent="0.3"/>
    <row r="435" spans="9:16" ht="15.6" customHeight="1" thickBot="1" x14ac:dyDescent="0.45">
      <c r="I435" s="81" t="s">
        <v>106</v>
      </c>
      <c r="J435" s="81"/>
      <c r="K435" s="81"/>
    </row>
    <row r="436" spans="9:16" x14ac:dyDescent="0.3">
      <c r="I436" s="45" t="s">
        <v>107</v>
      </c>
      <c r="J436" s="46" t="s">
        <v>108</v>
      </c>
      <c r="K436" s="29" t="s">
        <v>109</v>
      </c>
      <c r="M436" s="1" t="s">
        <v>29</v>
      </c>
      <c r="N436" s="1" t="s">
        <v>73</v>
      </c>
      <c r="O436" s="35" t="s">
        <v>89</v>
      </c>
      <c r="P436" s="35" t="s">
        <v>72</v>
      </c>
    </row>
    <row r="437" spans="9:16" x14ac:dyDescent="0.3">
      <c r="I437" s="41">
        <v>45</v>
      </c>
      <c r="J437" s="1">
        <v>32</v>
      </c>
      <c r="K437" s="42">
        <v>40</v>
      </c>
      <c r="M437" s="1" t="s">
        <v>66</v>
      </c>
      <c r="N437" s="1">
        <v>30</v>
      </c>
      <c r="O437">
        <v>30</v>
      </c>
      <c r="P437">
        <v>3</v>
      </c>
    </row>
    <row r="438" spans="9:16" x14ac:dyDescent="0.3">
      <c r="I438" s="41">
        <v>35</v>
      </c>
      <c r="J438" s="1">
        <v>28</v>
      </c>
      <c r="K438" s="42">
        <v>39</v>
      </c>
      <c r="M438" s="1" t="s">
        <v>67</v>
      </c>
      <c r="N438" s="1">
        <v>35</v>
      </c>
      <c r="O438">
        <v>35</v>
      </c>
      <c r="P438">
        <v>6</v>
      </c>
    </row>
    <row r="439" spans="9:16" x14ac:dyDescent="0.3">
      <c r="I439" s="41">
        <v>40</v>
      </c>
      <c r="J439" s="1">
        <v>30</v>
      </c>
      <c r="K439" s="42">
        <v>42</v>
      </c>
      <c r="M439" s="1" t="s">
        <v>68</v>
      </c>
      <c r="N439" s="1">
        <v>40</v>
      </c>
      <c r="O439">
        <v>40</v>
      </c>
      <c r="P439">
        <v>10</v>
      </c>
    </row>
    <row r="440" spans="9:16" x14ac:dyDescent="0.3">
      <c r="I440" s="41">
        <v>38</v>
      </c>
      <c r="J440" s="1">
        <v>34</v>
      </c>
      <c r="K440" s="42">
        <v>41</v>
      </c>
      <c r="M440" s="1" t="s">
        <v>69</v>
      </c>
      <c r="N440" s="1">
        <v>45</v>
      </c>
      <c r="O440">
        <v>45</v>
      </c>
      <c r="P440">
        <v>11</v>
      </c>
    </row>
    <row r="441" spans="9:16" ht="15" thickBot="1" x14ac:dyDescent="0.35">
      <c r="I441" s="41">
        <v>42</v>
      </c>
      <c r="J441" s="1">
        <v>33</v>
      </c>
      <c r="K441" s="42">
        <v>38</v>
      </c>
      <c r="O441" s="34" t="s">
        <v>71</v>
      </c>
      <c r="P441" s="34">
        <v>0</v>
      </c>
    </row>
    <row r="442" spans="9:16" ht="15" thickBot="1" x14ac:dyDescent="0.35">
      <c r="I442" s="41">
        <v>37</v>
      </c>
      <c r="J442" s="1">
        <v>35</v>
      </c>
      <c r="K442" s="42">
        <v>43</v>
      </c>
    </row>
    <row r="443" spans="9:16" x14ac:dyDescent="0.3">
      <c r="I443" s="41">
        <v>39</v>
      </c>
      <c r="J443" s="1">
        <v>31</v>
      </c>
      <c r="K443" s="42">
        <v>45</v>
      </c>
      <c r="M443" s="45" t="s">
        <v>29</v>
      </c>
      <c r="N443" s="47" t="s">
        <v>72</v>
      </c>
    </row>
    <row r="444" spans="9:16" x14ac:dyDescent="0.3">
      <c r="I444" s="41">
        <v>43</v>
      </c>
      <c r="J444" s="1">
        <v>29</v>
      </c>
      <c r="K444" s="42">
        <v>44</v>
      </c>
      <c r="M444" s="41" t="s">
        <v>66</v>
      </c>
      <c r="N444" s="7">
        <v>3</v>
      </c>
    </row>
    <row r="445" spans="9:16" x14ac:dyDescent="0.3">
      <c r="I445" s="41">
        <v>44</v>
      </c>
      <c r="J445" s="1">
        <v>36</v>
      </c>
      <c r="K445" s="42">
        <v>41</v>
      </c>
      <c r="M445" s="41" t="s">
        <v>67</v>
      </c>
      <c r="N445" s="7">
        <v>6</v>
      </c>
    </row>
    <row r="446" spans="9:16" ht="15" thickBot="1" x14ac:dyDescent="0.35">
      <c r="I446" s="43">
        <v>41</v>
      </c>
      <c r="J446" s="44">
        <v>37</v>
      </c>
      <c r="K446" s="30">
        <v>37</v>
      </c>
      <c r="M446" s="41" t="s">
        <v>68</v>
      </c>
      <c r="N446" s="7">
        <v>10</v>
      </c>
    </row>
    <row r="447" spans="9:16" ht="15" thickBot="1" x14ac:dyDescent="0.35">
      <c r="M447" s="43" t="s">
        <v>69</v>
      </c>
      <c r="N447" s="9">
        <v>11</v>
      </c>
    </row>
    <row r="448" spans="9:16" ht="15" thickBot="1" x14ac:dyDescent="0.35"/>
    <row r="449" spans="1:18" ht="15" thickBot="1" x14ac:dyDescent="0.35">
      <c r="I449" s="12" t="s">
        <v>38</v>
      </c>
      <c r="J449" s="5">
        <f>MAX(I437:K446)</f>
        <v>45</v>
      </c>
      <c r="M449" s="38" t="s">
        <v>4</v>
      </c>
      <c r="N449" s="37">
        <f>AVERAGE(I437:K446)</f>
        <v>37.966666666666669</v>
      </c>
    </row>
    <row r="450" spans="1:18" ht="15" thickBot="1" x14ac:dyDescent="0.35">
      <c r="I450" s="13" t="s">
        <v>39</v>
      </c>
      <c r="J450" s="9">
        <f>MIN(I437:K446)</f>
        <v>28</v>
      </c>
    </row>
    <row r="452" spans="1:18" ht="15" thickBot="1" x14ac:dyDescent="0.35"/>
    <row r="453" spans="1:18" x14ac:dyDescent="0.3">
      <c r="I453" s="4"/>
      <c r="J453" s="40" t="s">
        <v>107</v>
      </c>
      <c r="K453" s="40" t="s">
        <v>110</v>
      </c>
      <c r="L453" s="5" t="s">
        <v>111</v>
      </c>
    </row>
    <row r="454" spans="1:18" x14ac:dyDescent="0.3">
      <c r="I454" s="6" t="s">
        <v>41</v>
      </c>
      <c r="J454">
        <f>MAX(I437:I446)</f>
        <v>45</v>
      </c>
      <c r="K454">
        <f>MAX(J437:J446)</f>
        <v>37</v>
      </c>
      <c r="L454" s="7">
        <f>MAX(K437:K446)</f>
        <v>45</v>
      </c>
    </row>
    <row r="455" spans="1:18" ht="15" thickBot="1" x14ac:dyDescent="0.35">
      <c r="I455" s="8" t="s">
        <v>39</v>
      </c>
      <c r="J455" s="34">
        <f>MIN(I437:I446)</f>
        <v>35</v>
      </c>
      <c r="K455" s="34">
        <f>MIN(J437:J446)</f>
        <v>28</v>
      </c>
      <c r="L455" s="9">
        <f>MIN(K437:K446)</f>
        <v>37</v>
      </c>
    </row>
    <row r="463" spans="1:18" ht="15" thickBot="1" x14ac:dyDescent="0.35">
      <c r="A463" s="21"/>
      <c r="B463" s="21"/>
      <c r="C463" s="21"/>
      <c r="D463" s="21"/>
      <c r="E463" s="21"/>
      <c r="F463" s="21"/>
      <c r="G463" s="21"/>
      <c r="H463" s="21"/>
      <c r="I463" s="21"/>
      <c r="J463" s="21"/>
      <c r="K463" s="21"/>
      <c r="L463" s="21"/>
      <c r="M463" s="21"/>
      <c r="N463" s="21"/>
      <c r="O463" s="21"/>
      <c r="P463" s="21"/>
      <c r="Q463" s="21"/>
      <c r="R463" s="21"/>
    </row>
    <row r="464" spans="1:18" ht="15" thickTop="1" x14ac:dyDescent="0.3"/>
    <row r="465" spans="7:18" x14ac:dyDescent="0.3">
      <c r="G465" s="101" t="s">
        <v>112</v>
      </c>
      <c r="H465" s="102"/>
      <c r="I465" s="102"/>
      <c r="J465" s="102"/>
      <c r="K465" s="102"/>
    </row>
    <row r="466" spans="7:18" x14ac:dyDescent="0.3">
      <c r="G466" s="102"/>
      <c r="H466" s="102"/>
      <c r="I466" s="102"/>
      <c r="J466" s="102"/>
      <c r="K466" s="102"/>
    </row>
    <row r="469" spans="7:18" ht="15.6" x14ac:dyDescent="0.4">
      <c r="I469" s="81" t="s">
        <v>113</v>
      </c>
      <c r="J469" s="82"/>
      <c r="K469" s="82"/>
    </row>
    <row r="471" spans="7:18" x14ac:dyDescent="0.3">
      <c r="I471" s="1">
        <v>40</v>
      </c>
      <c r="J471" s="1">
        <v>45</v>
      </c>
      <c r="K471" s="1">
        <v>50</v>
      </c>
      <c r="L471" s="1">
        <v>55</v>
      </c>
      <c r="M471" s="1">
        <v>60</v>
      </c>
      <c r="N471" s="1">
        <v>62</v>
      </c>
      <c r="O471" s="1">
        <v>65</v>
      </c>
      <c r="P471" s="1">
        <v>68</v>
      </c>
      <c r="Q471" s="1">
        <v>70</v>
      </c>
      <c r="R471" s="1">
        <v>72</v>
      </c>
    </row>
    <row r="472" spans="7:18" x14ac:dyDescent="0.3">
      <c r="I472" s="1">
        <v>92</v>
      </c>
      <c r="J472" s="1">
        <v>75</v>
      </c>
      <c r="K472" s="1">
        <v>78</v>
      </c>
      <c r="L472" s="1">
        <v>80</v>
      </c>
      <c r="M472" s="1">
        <v>82</v>
      </c>
      <c r="N472" s="1">
        <v>85</v>
      </c>
      <c r="O472" s="1">
        <v>88</v>
      </c>
      <c r="P472" s="1">
        <v>90</v>
      </c>
      <c r="Q472" s="1">
        <v>95</v>
      </c>
      <c r="R472" s="1">
        <v>100</v>
      </c>
    </row>
    <row r="473" spans="7:18" x14ac:dyDescent="0.3">
      <c r="I473" s="1">
        <v>105</v>
      </c>
      <c r="J473" s="1">
        <v>110</v>
      </c>
      <c r="K473" s="1">
        <v>115</v>
      </c>
      <c r="L473" s="1">
        <v>120</v>
      </c>
      <c r="M473" s="1">
        <v>125</v>
      </c>
      <c r="N473" s="1">
        <v>130</v>
      </c>
      <c r="O473" s="1">
        <v>135</v>
      </c>
      <c r="P473" s="1">
        <v>140</v>
      </c>
      <c r="Q473" s="1">
        <v>145</v>
      </c>
      <c r="R473" s="1">
        <v>150</v>
      </c>
    </row>
    <row r="474" spans="7:18" x14ac:dyDescent="0.3">
      <c r="I474" s="1">
        <v>155</v>
      </c>
      <c r="J474" s="1">
        <v>160</v>
      </c>
      <c r="K474" s="1">
        <v>165</v>
      </c>
      <c r="L474" s="1">
        <v>170</v>
      </c>
      <c r="M474" s="1">
        <v>175</v>
      </c>
      <c r="N474" s="1">
        <v>180</v>
      </c>
      <c r="O474" s="1">
        <v>185</v>
      </c>
      <c r="P474" s="1">
        <v>190</v>
      </c>
      <c r="Q474" s="1">
        <v>195</v>
      </c>
      <c r="R474" s="1">
        <v>200</v>
      </c>
    </row>
    <row r="475" spans="7:18" x14ac:dyDescent="0.3">
      <c r="I475" s="1">
        <v>205</v>
      </c>
      <c r="J475" s="1">
        <v>210</v>
      </c>
      <c r="K475" s="1">
        <v>215</v>
      </c>
      <c r="L475" s="1">
        <v>220</v>
      </c>
      <c r="M475" s="1">
        <v>225</v>
      </c>
      <c r="N475" s="1">
        <v>230</v>
      </c>
      <c r="O475" s="1">
        <v>235</v>
      </c>
      <c r="P475" s="1">
        <v>240</v>
      </c>
      <c r="Q475" s="1">
        <v>245</v>
      </c>
      <c r="R475" s="1">
        <v>250</v>
      </c>
    </row>
    <row r="476" spans="7:18" x14ac:dyDescent="0.3">
      <c r="I476" s="1">
        <v>255</v>
      </c>
      <c r="J476" s="1">
        <v>260</v>
      </c>
      <c r="K476" s="1">
        <v>265</v>
      </c>
      <c r="L476" s="1">
        <v>270</v>
      </c>
      <c r="M476" s="1">
        <v>275</v>
      </c>
      <c r="N476" s="1">
        <v>280</v>
      </c>
      <c r="O476" s="1">
        <v>285</v>
      </c>
      <c r="P476" s="1">
        <v>290</v>
      </c>
      <c r="Q476" s="1">
        <v>295</v>
      </c>
      <c r="R476" s="1">
        <v>300</v>
      </c>
    </row>
    <row r="477" spans="7:18" x14ac:dyDescent="0.3">
      <c r="I477" s="1">
        <v>305</v>
      </c>
      <c r="J477" s="1">
        <v>310</v>
      </c>
      <c r="K477" s="1">
        <v>315</v>
      </c>
      <c r="L477" s="1">
        <v>320</v>
      </c>
      <c r="M477" s="1">
        <v>325</v>
      </c>
      <c r="N477" s="1">
        <v>330</v>
      </c>
      <c r="O477" s="1">
        <v>335</v>
      </c>
      <c r="P477" s="1">
        <v>340</v>
      </c>
      <c r="Q477" s="1">
        <v>345</v>
      </c>
      <c r="R477" s="1">
        <v>350</v>
      </c>
    </row>
    <row r="478" spans="7:18" x14ac:dyDescent="0.3">
      <c r="I478" s="1">
        <v>355</v>
      </c>
      <c r="J478" s="1">
        <v>360</v>
      </c>
      <c r="K478" s="1">
        <v>365</v>
      </c>
      <c r="L478" s="1">
        <v>370</v>
      </c>
      <c r="M478" s="1">
        <v>375</v>
      </c>
      <c r="N478" s="1">
        <v>380</v>
      </c>
      <c r="O478" s="1">
        <v>385</v>
      </c>
      <c r="P478" s="1">
        <v>390</v>
      </c>
      <c r="Q478" s="1">
        <v>395</v>
      </c>
      <c r="R478" s="1">
        <v>400</v>
      </c>
    </row>
    <row r="479" spans="7:18" x14ac:dyDescent="0.3">
      <c r="I479" s="1">
        <v>405</v>
      </c>
      <c r="J479" s="1">
        <v>410</v>
      </c>
      <c r="K479" s="1">
        <v>415</v>
      </c>
      <c r="L479" s="1">
        <v>420</v>
      </c>
      <c r="M479" s="1">
        <v>425</v>
      </c>
      <c r="N479" s="1">
        <v>430</v>
      </c>
      <c r="O479" s="1">
        <v>435</v>
      </c>
      <c r="P479" s="1">
        <v>440</v>
      </c>
      <c r="Q479" s="1">
        <v>445</v>
      </c>
      <c r="R479" s="1">
        <v>450</v>
      </c>
    </row>
    <row r="480" spans="7:18" x14ac:dyDescent="0.3">
      <c r="I480" s="1">
        <v>455</v>
      </c>
      <c r="J480" s="1">
        <v>460</v>
      </c>
      <c r="K480" s="1">
        <v>465</v>
      </c>
      <c r="L480" s="1">
        <v>470</v>
      </c>
      <c r="M480" s="1">
        <v>475</v>
      </c>
      <c r="N480" s="1">
        <v>480</v>
      </c>
      <c r="O480" s="1">
        <v>485</v>
      </c>
      <c r="P480" s="1">
        <v>490</v>
      </c>
      <c r="Q480" s="1">
        <v>495</v>
      </c>
      <c r="R480" s="1">
        <v>500</v>
      </c>
    </row>
    <row r="484" spans="9:14" ht="15" thickBot="1" x14ac:dyDescent="0.35"/>
    <row r="485" spans="9:14" ht="18.600000000000001" thickBot="1" x14ac:dyDescent="0.4">
      <c r="I485" s="48" t="s">
        <v>114</v>
      </c>
      <c r="J485" s="49" t="s">
        <v>115</v>
      </c>
      <c r="K485" s="121" t="s">
        <v>116</v>
      </c>
      <c r="L485" s="122"/>
      <c r="M485" s="122"/>
      <c r="N485" s="123"/>
    </row>
    <row r="486" spans="9:14" x14ac:dyDescent="0.3">
      <c r="I486" s="6">
        <f>PERCENTILE(I471:R480,0.1)</f>
        <v>74.7</v>
      </c>
      <c r="J486" s="7">
        <f>QUARTILE(I471:R480,1)</f>
        <v>128.75</v>
      </c>
      <c r="K486" s="83" t="s">
        <v>117</v>
      </c>
      <c r="L486" s="84"/>
      <c r="M486" s="84"/>
      <c r="N486" s="85"/>
    </row>
    <row r="487" spans="9:14" x14ac:dyDescent="0.3">
      <c r="I487" s="6">
        <f>PERCENTILE(I471:R480,0.25)</f>
        <v>128.75</v>
      </c>
      <c r="J487" s="7">
        <f>QUARTILE(I471:R480,2)</f>
        <v>252.5</v>
      </c>
      <c r="K487" s="86"/>
      <c r="L487" s="87"/>
      <c r="M487" s="87"/>
      <c r="N487" s="88"/>
    </row>
    <row r="488" spans="9:14" x14ac:dyDescent="0.3">
      <c r="I488" s="6">
        <f>PERCENTILE(I471:R480,0.75)</f>
        <v>376.25</v>
      </c>
      <c r="J488" s="7">
        <f>QUARTILE(I471:R480,3)</f>
        <v>376.25</v>
      </c>
      <c r="K488" s="86"/>
      <c r="L488" s="87"/>
      <c r="M488" s="87"/>
      <c r="N488" s="88"/>
    </row>
    <row r="489" spans="9:14" x14ac:dyDescent="0.3">
      <c r="I489" s="6">
        <f>PERCENTILE(I471:R480,0.9)</f>
        <v>450.50000000000006</v>
      </c>
      <c r="J489" s="7"/>
      <c r="K489" s="86"/>
      <c r="L489" s="87"/>
      <c r="M489" s="87"/>
      <c r="N489" s="88"/>
    </row>
    <row r="490" spans="9:14" ht="15" thickBot="1" x14ac:dyDescent="0.35">
      <c r="I490" s="8"/>
      <c r="J490" s="9"/>
      <c r="K490" s="89"/>
      <c r="L490" s="90"/>
      <c r="M490" s="90"/>
      <c r="N490" s="91"/>
    </row>
    <row r="498" spans="1:18" ht="15" thickBot="1" x14ac:dyDescent="0.35">
      <c r="A498" s="22"/>
      <c r="B498" s="22"/>
      <c r="C498" s="22"/>
      <c r="D498" s="22"/>
      <c r="E498" s="22"/>
      <c r="F498" s="22"/>
      <c r="G498" s="22"/>
      <c r="H498" s="22"/>
      <c r="I498" s="22"/>
      <c r="J498" s="22"/>
      <c r="K498" s="22"/>
      <c r="L498" s="22"/>
      <c r="M498" s="22"/>
      <c r="N498" s="22"/>
      <c r="O498" s="22"/>
      <c r="P498" s="22"/>
      <c r="Q498" s="22"/>
      <c r="R498" s="22"/>
    </row>
    <row r="499" spans="1:18" ht="15" thickTop="1" x14ac:dyDescent="0.3"/>
    <row r="501" spans="1:18" ht="18" x14ac:dyDescent="0.35">
      <c r="J501" s="50" t="s">
        <v>118</v>
      </c>
    </row>
    <row r="502" spans="1:18" x14ac:dyDescent="0.3">
      <c r="I502" s="1">
        <v>55</v>
      </c>
      <c r="J502" s="1">
        <v>60</v>
      </c>
      <c r="K502" s="1">
        <v>62</v>
      </c>
      <c r="L502" s="1">
        <v>65</v>
      </c>
      <c r="M502" s="1">
        <v>68</v>
      </c>
      <c r="N502" s="1">
        <v>70</v>
      </c>
      <c r="O502" s="1">
        <v>72</v>
      </c>
      <c r="P502" s="1">
        <v>75</v>
      </c>
      <c r="Q502" s="1">
        <v>78</v>
      </c>
      <c r="R502" s="1">
        <v>80</v>
      </c>
    </row>
    <row r="503" spans="1:18" x14ac:dyDescent="0.3">
      <c r="I503" s="1">
        <v>82</v>
      </c>
      <c r="J503" s="1">
        <v>85</v>
      </c>
      <c r="K503" s="1">
        <v>88</v>
      </c>
      <c r="L503" s="1">
        <v>90</v>
      </c>
      <c r="M503" s="1">
        <v>92</v>
      </c>
      <c r="N503" s="1">
        <v>95</v>
      </c>
      <c r="O503" s="1">
        <v>100</v>
      </c>
      <c r="P503" s="1">
        <v>105</v>
      </c>
      <c r="Q503" s="1">
        <v>110</v>
      </c>
      <c r="R503" s="1">
        <v>115</v>
      </c>
    </row>
    <row r="504" spans="1:18" x14ac:dyDescent="0.3">
      <c r="I504" s="1">
        <v>120</v>
      </c>
      <c r="J504" s="1">
        <v>125</v>
      </c>
      <c r="K504" s="1">
        <v>130</v>
      </c>
      <c r="L504" s="1">
        <v>135</v>
      </c>
      <c r="M504" s="1">
        <v>140</v>
      </c>
      <c r="N504" s="1">
        <v>145</v>
      </c>
      <c r="O504" s="1">
        <v>150</v>
      </c>
      <c r="P504" s="1">
        <v>155</v>
      </c>
      <c r="Q504" s="1">
        <v>160</v>
      </c>
      <c r="R504" s="1">
        <v>165</v>
      </c>
    </row>
    <row r="505" spans="1:18" x14ac:dyDescent="0.3">
      <c r="I505" s="1">
        <v>170</v>
      </c>
      <c r="J505" s="1">
        <v>175</v>
      </c>
      <c r="K505" s="1">
        <v>180</v>
      </c>
      <c r="L505" s="1">
        <v>185</v>
      </c>
      <c r="M505" s="1">
        <v>190</v>
      </c>
      <c r="N505" s="1">
        <v>195</v>
      </c>
      <c r="O505" s="1">
        <v>200</v>
      </c>
      <c r="P505" s="1">
        <v>205</v>
      </c>
      <c r="Q505" s="1">
        <v>210</v>
      </c>
      <c r="R505" s="1">
        <v>215</v>
      </c>
    </row>
    <row r="506" spans="1:18" x14ac:dyDescent="0.3">
      <c r="I506" s="1">
        <v>220</v>
      </c>
      <c r="J506" s="1">
        <v>225</v>
      </c>
      <c r="K506" s="1">
        <v>230</v>
      </c>
      <c r="L506" s="1">
        <v>235</v>
      </c>
      <c r="M506" s="1">
        <v>240</v>
      </c>
      <c r="N506" s="1">
        <v>245</v>
      </c>
      <c r="O506" s="1">
        <v>250</v>
      </c>
      <c r="P506" s="1">
        <v>255</v>
      </c>
      <c r="Q506" s="1">
        <v>260</v>
      </c>
      <c r="R506" s="1">
        <v>265</v>
      </c>
    </row>
    <row r="507" spans="1:18" x14ac:dyDescent="0.3">
      <c r="I507" s="1">
        <v>270</v>
      </c>
      <c r="J507" s="1">
        <v>275</v>
      </c>
      <c r="K507" s="1">
        <v>280</v>
      </c>
      <c r="L507" s="1">
        <v>285</v>
      </c>
      <c r="M507" s="1">
        <v>290</v>
      </c>
      <c r="N507" s="1">
        <v>295</v>
      </c>
      <c r="O507" s="1">
        <v>300</v>
      </c>
      <c r="P507" s="1">
        <v>305</v>
      </c>
      <c r="Q507" s="1">
        <v>310</v>
      </c>
      <c r="R507" s="1">
        <v>315</v>
      </c>
    </row>
    <row r="508" spans="1:18" x14ac:dyDescent="0.3">
      <c r="I508" s="1">
        <v>320</v>
      </c>
      <c r="J508" s="1">
        <v>325</v>
      </c>
      <c r="K508" s="1">
        <v>330</v>
      </c>
      <c r="L508" s="1">
        <v>335</v>
      </c>
      <c r="M508" s="1">
        <v>340</v>
      </c>
      <c r="N508" s="1">
        <v>345</v>
      </c>
      <c r="O508" s="1">
        <v>350</v>
      </c>
      <c r="P508" s="1">
        <v>355</v>
      </c>
      <c r="Q508" s="1">
        <v>360</v>
      </c>
      <c r="R508" s="1">
        <v>365</v>
      </c>
    </row>
    <row r="509" spans="1:18" x14ac:dyDescent="0.3">
      <c r="I509" s="1">
        <v>370</v>
      </c>
      <c r="J509" s="1">
        <v>375</v>
      </c>
      <c r="K509" s="1">
        <v>380</v>
      </c>
      <c r="L509" s="1">
        <v>385</v>
      </c>
      <c r="M509" s="1">
        <v>390</v>
      </c>
      <c r="N509" s="1">
        <v>400</v>
      </c>
      <c r="O509" s="1">
        <v>405</v>
      </c>
      <c r="P509" s="1">
        <v>410</v>
      </c>
      <c r="Q509" s="1">
        <v>415</v>
      </c>
      <c r="R509" s="1">
        <v>420</v>
      </c>
    </row>
    <row r="510" spans="1:18" x14ac:dyDescent="0.3">
      <c r="I510" s="1">
        <v>425</v>
      </c>
      <c r="J510" s="1">
        <v>430</v>
      </c>
      <c r="K510" s="1">
        <v>435</v>
      </c>
      <c r="L510" s="1">
        <v>440</v>
      </c>
      <c r="M510" s="1">
        <v>445</v>
      </c>
      <c r="N510" s="1">
        <v>450</v>
      </c>
      <c r="O510" s="1">
        <v>455</v>
      </c>
      <c r="P510" s="1">
        <v>460</v>
      </c>
      <c r="Q510" s="1">
        <v>465</v>
      </c>
      <c r="R510" s="1">
        <v>470</v>
      </c>
    </row>
    <row r="511" spans="1:18" x14ac:dyDescent="0.3">
      <c r="I511" s="1">
        <v>475</v>
      </c>
      <c r="J511" s="1">
        <v>480</v>
      </c>
      <c r="K511" s="1">
        <v>485</v>
      </c>
      <c r="L511" s="1">
        <v>490</v>
      </c>
      <c r="M511" s="1">
        <v>495</v>
      </c>
      <c r="N511" s="1">
        <v>500</v>
      </c>
      <c r="O511" s="1">
        <v>505</v>
      </c>
      <c r="P511" s="1">
        <v>510</v>
      </c>
      <c r="Q511" s="1">
        <v>515</v>
      </c>
      <c r="R511" s="1">
        <v>395</v>
      </c>
    </row>
    <row r="513" spans="9:14" ht="15" thickBot="1" x14ac:dyDescent="0.35"/>
    <row r="514" spans="9:14" ht="16.2" thickBot="1" x14ac:dyDescent="0.35">
      <c r="I514" s="51" t="s">
        <v>115</v>
      </c>
      <c r="J514" s="52" t="s">
        <v>114</v>
      </c>
      <c r="K514" s="98" t="s">
        <v>116</v>
      </c>
      <c r="L514" s="99"/>
      <c r="M514" s="99"/>
      <c r="N514" s="100"/>
    </row>
    <row r="515" spans="9:14" x14ac:dyDescent="0.3">
      <c r="I515" s="6">
        <f>QUARTILE(I502:R511,1)</f>
        <v>143.75</v>
      </c>
      <c r="J515">
        <f>PERCENTILE(I502:R511,0.15)</f>
        <v>94.55</v>
      </c>
      <c r="K515" s="83" t="s">
        <v>124</v>
      </c>
      <c r="L515" s="84"/>
      <c r="M515" s="84"/>
      <c r="N515" s="85"/>
    </row>
    <row r="516" spans="9:14" x14ac:dyDescent="0.3">
      <c r="I516" s="6">
        <f>QUARTILE(I502:R511,2)</f>
        <v>267.5</v>
      </c>
      <c r="J516">
        <f>PERCENTILE(I502:R511,0.5)</f>
        <v>267.5</v>
      </c>
      <c r="K516" s="86"/>
      <c r="L516" s="87"/>
      <c r="M516" s="87"/>
      <c r="N516" s="88"/>
    </row>
    <row r="517" spans="9:14" ht="15" thickBot="1" x14ac:dyDescent="0.35">
      <c r="I517" s="8">
        <f>QUARTILE(I502:R511,3)</f>
        <v>391.25</v>
      </c>
      <c r="J517" s="34">
        <f>PERCENTILE(I502:R511,0.85)</f>
        <v>440.74999999999994</v>
      </c>
      <c r="K517" s="86"/>
      <c r="L517" s="87"/>
      <c r="M517" s="87"/>
      <c r="N517" s="88"/>
    </row>
    <row r="518" spans="9:14" ht="15" thickBot="1" x14ac:dyDescent="0.35">
      <c r="K518" s="89"/>
      <c r="L518" s="90"/>
      <c r="M518" s="90"/>
      <c r="N518" s="91"/>
    </row>
    <row r="531" spans="1:18" ht="15" thickBot="1" x14ac:dyDescent="0.35">
      <c r="A531" s="21"/>
      <c r="B531" s="21"/>
      <c r="C531" s="21"/>
      <c r="D531" s="21"/>
      <c r="E531" s="21"/>
      <c r="F531" s="21"/>
      <c r="G531" s="21"/>
      <c r="H531" s="21"/>
      <c r="I531" s="21"/>
      <c r="J531" s="21"/>
      <c r="K531" s="21"/>
      <c r="L531" s="21"/>
      <c r="M531" s="21"/>
      <c r="N531" s="21"/>
      <c r="O531" s="21"/>
      <c r="P531" s="21"/>
      <c r="Q531" s="21"/>
      <c r="R531" s="21"/>
    </row>
    <row r="532" spans="1:18" ht="15" thickTop="1" x14ac:dyDescent="0.3"/>
    <row r="534" spans="1:18" ht="18" x14ac:dyDescent="0.35">
      <c r="I534" s="50" t="s">
        <v>119</v>
      </c>
    </row>
    <row r="535" spans="1:18" x14ac:dyDescent="0.3">
      <c r="I535" s="1">
        <v>20</v>
      </c>
      <c r="J535" s="1">
        <v>25</v>
      </c>
      <c r="K535" s="1">
        <v>30</v>
      </c>
      <c r="L535" s="1">
        <v>35</v>
      </c>
      <c r="M535" s="1">
        <v>40</v>
      </c>
      <c r="N535" s="1">
        <v>45</v>
      </c>
      <c r="O535" s="1">
        <v>50</v>
      </c>
      <c r="P535" s="1">
        <v>55</v>
      </c>
      <c r="Q535" s="1">
        <v>60</v>
      </c>
      <c r="R535" s="1">
        <v>65</v>
      </c>
    </row>
    <row r="536" spans="1:18" x14ac:dyDescent="0.3">
      <c r="I536" s="1">
        <v>70</v>
      </c>
      <c r="J536" s="1">
        <v>75</v>
      </c>
      <c r="K536" s="1">
        <v>80</v>
      </c>
      <c r="L536" s="1">
        <v>85</v>
      </c>
      <c r="M536" s="1">
        <v>90</v>
      </c>
      <c r="N536" s="1">
        <v>95</v>
      </c>
      <c r="O536" s="1">
        <v>100</v>
      </c>
      <c r="P536" s="1">
        <v>105</v>
      </c>
      <c r="Q536" s="1">
        <v>110</v>
      </c>
      <c r="R536" s="1">
        <v>115</v>
      </c>
    </row>
    <row r="537" spans="1:18" x14ac:dyDescent="0.3">
      <c r="I537" s="1">
        <v>120</v>
      </c>
      <c r="J537" s="1">
        <v>125</v>
      </c>
      <c r="K537" s="1">
        <v>130</v>
      </c>
      <c r="L537" s="1">
        <v>135</v>
      </c>
      <c r="M537" s="1">
        <v>140</v>
      </c>
      <c r="N537" s="1">
        <v>145</v>
      </c>
      <c r="O537" s="1">
        <v>150</v>
      </c>
      <c r="P537" s="1">
        <v>155</v>
      </c>
      <c r="Q537" s="1">
        <v>160</v>
      </c>
      <c r="R537" s="1">
        <v>165</v>
      </c>
    </row>
    <row r="538" spans="1:18" x14ac:dyDescent="0.3">
      <c r="I538" s="1">
        <v>170</v>
      </c>
      <c r="J538" s="1">
        <v>175</v>
      </c>
      <c r="K538" s="1">
        <v>180</v>
      </c>
      <c r="L538" s="1">
        <v>185</v>
      </c>
      <c r="M538" s="1">
        <v>190</v>
      </c>
      <c r="N538" s="1">
        <v>195</v>
      </c>
      <c r="O538" s="1">
        <v>200</v>
      </c>
      <c r="P538" s="1">
        <v>205</v>
      </c>
      <c r="Q538" s="1">
        <v>210</v>
      </c>
      <c r="R538" s="1">
        <v>215</v>
      </c>
    </row>
    <row r="539" spans="1:18" x14ac:dyDescent="0.3">
      <c r="I539" s="1">
        <v>220</v>
      </c>
      <c r="J539" s="1">
        <v>225</v>
      </c>
      <c r="K539" s="1">
        <v>230</v>
      </c>
      <c r="L539" s="1">
        <v>235</v>
      </c>
      <c r="M539" s="1">
        <v>240</v>
      </c>
      <c r="N539" s="1">
        <v>245</v>
      </c>
      <c r="O539" s="1">
        <v>250</v>
      </c>
      <c r="P539" s="1">
        <v>255</v>
      </c>
      <c r="Q539" s="1">
        <v>260</v>
      </c>
      <c r="R539" s="1">
        <v>265</v>
      </c>
    </row>
    <row r="540" spans="1:18" x14ac:dyDescent="0.3">
      <c r="I540" s="1">
        <v>270</v>
      </c>
      <c r="J540" s="1">
        <v>275</v>
      </c>
      <c r="K540" s="1">
        <v>280</v>
      </c>
      <c r="L540" s="1">
        <v>285</v>
      </c>
      <c r="M540" s="1">
        <v>290</v>
      </c>
      <c r="N540" s="1">
        <v>295</v>
      </c>
      <c r="O540" s="1">
        <v>300</v>
      </c>
      <c r="P540" s="1">
        <v>305</v>
      </c>
      <c r="Q540" s="1">
        <v>310</v>
      </c>
      <c r="R540" s="1">
        <v>315</v>
      </c>
    </row>
    <row r="541" spans="1:18" x14ac:dyDescent="0.3">
      <c r="I541" s="1">
        <v>320</v>
      </c>
      <c r="J541" s="1">
        <v>325</v>
      </c>
      <c r="K541" s="1">
        <v>330</v>
      </c>
      <c r="L541" s="1">
        <v>335</v>
      </c>
      <c r="M541" s="1">
        <v>340</v>
      </c>
      <c r="N541" s="1">
        <v>345</v>
      </c>
      <c r="O541" s="1">
        <v>350</v>
      </c>
      <c r="P541" s="1">
        <v>355</v>
      </c>
      <c r="Q541" s="1">
        <v>360</v>
      </c>
      <c r="R541" s="1">
        <v>365</v>
      </c>
    </row>
    <row r="542" spans="1:18" x14ac:dyDescent="0.3">
      <c r="I542" s="1">
        <v>370</v>
      </c>
      <c r="J542" s="1">
        <v>375</v>
      </c>
      <c r="K542" s="1">
        <v>380</v>
      </c>
      <c r="L542" s="1">
        <v>385</v>
      </c>
      <c r="M542" s="1">
        <v>390</v>
      </c>
      <c r="N542" s="1">
        <v>395</v>
      </c>
      <c r="O542" s="1">
        <v>400</v>
      </c>
      <c r="P542" s="1">
        <v>405</v>
      </c>
      <c r="Q542" s="1">
        <v>410</v>
      </c>
      <c r="R542" s="1">
        <v>415</v>
      </c>
    </row>
    <row r="543" spans="1:18" x14ac:dyDescent="0.3">
      <c r="I543" s="1">
        <v>420</v>
      </c>
      <c r="J543" s="1">
        <v>425</v>
      </c>
      <c r="K543" s="1">
        <v>430</v>
      </c>
      <c r="L543" s="1">
        <v>435</v>
      </c>
      <c r="M543" s="1">
        <v>440</v>
      </c>
      <c r="N543" s="1">
        <v>445</v>
      </c>
      <c r="O543" s="1">
        <v>450</v>
      </c>
      <c r="P543" s="1">
        <v>455</v>
      </c>
      <c r="Q543" s="1">
        <v>460</v>
      </c>
      <c r="R543" s="1">
        <v>465</v>
      </c>
    </row>
    <row r="544" spans="1:18" x14ac:dyDescent="0.3">
      <c r="I544" s="1">
        <v>470</v>
      </c>
      <c r="J544" s="1">
        <v>475</v>
      </c>
      <c r="K544" s="1">
        <v>480</v>
      </c>
      <c r="L544" s="1">
        <v>485</v>
      </c>
      <c r="M544" s="1">
        <v>490</v>
      </c>
      <c r="N544" s="1">
        <v>495</v>
      </c>
      <c r="O544" s="1">
        <v>500</v>
      </c>
      <c r="P544" s="1">
        <v>505</v>
      </c>
      <c r="Q544" s="1">
        <v>510</v>
      </c>
      <c r="R544" s="1">
        <v>515</v>
      </c>
    </row>
    <row r="545" spans="9:18" x14ac:dyDescent="0.3">
      <c r="I545" s="1">
        <v>520</v>
      </c>
      <c r="J545" s="1">
        <v>525</v>
      </c>
      <c r="K545" s="1">
        <v>530</v>
      </c>
      <c r="L545" s="1">
        <v>535</v>
      </c>
      <c r="M545" s="1">
        <v>540</v>
      </c>
      <c r="N545" s="1">
        <v>545</v>
      </c>
      <c r="O545" s="1">
        <v>550</v>
      </c>
      <c r="P545" s="1">
        <v>555</v>
      </c>
      <c r="Q545" s="1">
        <v>560</v>
      </c>
      <c r="R545" s="1">
        <v>565</v>
      </c>
    </row>
    <row r="547" spans="9:18" ht="15" thickBot="1" x14ac:dyDescent="0.35"/>
    <row r="548" spans="9:18" ht="18.600000000000001" thickBot="1" x14ac:dyDescent="0.4">
      <c r="I548" s="53" t="s">
        <v>115</v>
      </c>
      <c r="J548" s="53" t="s">
        <v>114</v>
      </c>
      <c r="K548" s="121" t="s">
        <v>116</v>
      </c>
      <c r="L548" s="122"/>
      <c r="M548" s="122"/>
      <c r="N548" s="123"/>
    </row>
    <row r="549" spans="9:18" x14ac:dyDescent="0.3">
      <c r="I549" s="54">
        <f>QUARTILE(I535:R545,1)</f>
        <v>156.25</v>
      </c>
      <c r="J549" s="54">
        <f>PERCENTILE(I535:R545,0.2)</f>
        <v>129</v>
      </c>
      <c r="K549" s="125" t="s">
        <v>125</v>
      </c>
      <c r="L549" s="126"/>
      <c r="M549" s="126"/>
      <c r="N549" s="127"/>
    </row>
    <row r="550" spans="9:18" x14ac:dyDescent="0.3">
      <c r="I550" s="55">
        <f>QUARTILE(I535:R545,2)</f>
        <v>292.5</v>
      </c>
      <c r="J550" s="55">
        <f>PERCENTILE(I535:R545,0.4)</f>
        <v>238</v>
      </c>
      <c r="K550" s="128"/>
      <c r="L550" s="129"/>
      <c r="M550" s="129"/>
      <c r="N550" s="130"/>
    </row>
    <row r="551" spans="9:18" ht="15" thickBot="1" x14ac:dyDescent="0.35">
      <c r="I551" s="56">
        <f>QUARTILE(I535:R545,3)</f>
        <v>428.75</v>
      </c>
      <c r="J551" s="56">
        <f>PERCENTILE(I535:R545,0.8)</f>
        <v>456</v>
      </c>
      <c r="K551" s="128"/>
      <c r="L551" s="129"/>
      <c r="M551" s="129"/>
      <c r="N551" s="130"/>
    </row>
    <row r="552" spans="9:18" ht="15" thickBot="1" x14ac:dyDescent="0.35">
      <c r="K552" s="131"/>
      <c r="L552" s="132"/>
      <c r="M552" s="132"/>
      <c r="N552" s="133"/>
    </row>
    <row r="561" spans="1:18" ht="15" thickBot="1" x14ac:dyDescent="0.35">
      <c r="A561" s="21"/>
      <c r="B561" s="21"/>
      <c r="C561" s="21"/>
      <c r="D561" s="21"/>
      <c r="E561" s="21"/>
      <c r="F561" s="21"/>
      <c r="G561" s="21"/>
      <c r="H561" s="21"/>
      <c r="I561" s="21"/>
      <c r="J561" s="21"/>
      <c r="K561" s="21"/>
      <c r="L561" s="21"/>
      <c r="M561" s="21"/>
      <c r="N561" s="21"/>
      <c r="O561" s="21"/>
      <c r="P561" s="21"/>
      <c r="Q561" s="21"/>
      <c r="R561" s="21"/>
    </row>
    <row r="562" spans="1:18" ht="15" thickTop="1" x14ac:dyDescent="0.3"/>
    <row r="565" spans="1:18" ht="18" x14ac:dyDescent="0.35">
      <c r="I565" s="124" t="s">
        <v>120</v>
      </c>
      <c r="J565" s="66"/>
      <c r="K565" s="66"/>
    </row>
    <row r="566" spans="1:18" x14ac:dyDescent="0.3">
      <c r="I566" s="1">
        <v>15</v>
      </c>
      <c r="J566" s="1">
        <v>20</v>
      </c>
      <c r="K566" s="1">
        <v>25</v>
      </c>
      <c r="L566" s="1">
        <v>30</v>
      </c>
      <c r="M566" s="1">
        <v>35</v>
      </c>
      <c r="N566" s="1">
        <v>40</v>
      </c>
      <c r="O566" s="1">
        <v>45</v>
      </c>
      <c r="P566" s="1">
        <v>50</v>
      </c>
      <c r="Q566" s="1">
        <v>55</v>
      </c>
      <c r="R566" s="1">
        <v>60</v>
      </c>
    </row>
    <row r="567" spans="1:18" x14ac:dyDescent="0.3">
      <c r="I567" s="1">
        <v>65</v>
      </c>
      <c r="J567" s="1">
        <v>70</v>
      </c>
      <c r="K567" s="1">
        <v>75</v>
      </c>
      <c r="L567" s="1">
        <v>80</v>
      </c>
      <c r="M567" s="1">
        <v>85</v>
      </c>
      <c r="N567" s="1">
        <v>90</v>
      </c>
      <c r="O567" s="1">
        <v>95</v>
      </c>
      <c r="P567" s="1">
        <v>100</v>
      </c>
      <c r="Q567" s="1">
        <v>105</v>
      </c>
      <c r="R567" s="1">
        <v>110</v>
      </c>
    </row>
    <row r="568" spans="1:18" x14ac:dyDescent="0.3">
      <c r="I568" s="1">
        <v>115</v>
      </c>
      <c r="J568" s="1">
        <v>120</v>
      </c>
      <c r="K568" s="1">
        <v>125</v>
      </c>
      <c r="L568" s="1">
        <v>130</v>
      </c>
      <c r="M568" s="1">
        <v>135</v>
      </c>
      <c r="N568" s="1">
        <v>140</v>
      </c>
      <c r="O568" s="1">
        <v>145</v>
      </c>
      <c r="P568" s="1">
        <v>150</v>
      </c>
      <c r="Q568" s="1">
        <v>155</v>
      </c>
      <c r="R568" s="1">
        <v>160</v>
      </c>
    </row>
    <row r="569" spans="1:18" x14ac:dyDescent="0.3">
      <c r="I569" s="1">
        <v>165</v>
      </c>
      <c r="J569" s="1">
        <v>170</v>
      </c>
      <c r="K569" s="1">
        <v>175</v>
      </c>
      <c r="L569" s="1">
        <v>180</v>
      </c>
      <c r="M569" s="1">
        <v>185</v>
      </c>
      <c r="N569" s="1">
        <v>190</v>
      </c>
      <c r="O569" s="1">
        <v>195</v>
      </c>
      <c r="P569" s="1">
        <v>200</v>
      </c>
      <c r="Q569" s="1">
        <v>205</v>
      </c>
      <c r="R569" s="1">
        <v>210</v>
      </c>
    </row>
    <row r="570" spans="1:18" x14ac:dyDescent="0.3">
      <c r="I570" s="1">
        <v>215</v>
      </c>
      <c r="J570" s="1">
        <v>220</v>
      </c>
      <c r="K570" s="1">
        <v>225</v>
      </c>
      <c r="L570" s="1">
        <v>230</v>
      </c>
      <c r="M570" s="1">
        <v>235</v>
      </c>
      <c r="N570" s="1">
        <v>240</v>
      </c>
      <c r="O570" s="1">
        <v>245</v>
      </c>
      <c r="P570" s="1">
        <v>250</v>
      </c>
      <c r="Q570" s="1">
        <v>255</v>
      </c>
      <c r="R570" s="1">
        <v>260</v>
      </c>
    </row>
    <row r="571" spans="1:18" x14ac:dyDescent="0.3">
      <c r="I571" s="1">
        <v>265</v>
      </c>
      <c r="J571" s="1">
        <v>270</v>
      </c>
      <c r="K571" s="1">
        <v>275</v>
      </c>
      <c r="L571" s="1">
        <v>280</v>
      </c>
      <c r="M571" s="1">
        <v>285</v>
      </c>
      <c r="N571" s="1">
        <v>290</v>
      </c>
      <c r="O571" s="1">
        <v>295</v>
      </c>
      <c r="P571" s="1">
        <v>300</v>
      </c>
      <c r="Q571" s="1">
        <v>305</v>
      </c>
      <c r="R571" s="1">
        <v>310</v>
      </c>
    </row>
    <row r="572" spans="1:18" x14ac:dyDescent="0.3">
      <c r="I572" s="1">
        <v>315</v>
      </c>
      <c r="J572" s="1">
        <v>320</v>
      </c>
      <c r="K572" s="1">
        <v>325</v>
      </c>
      <c r="L572" s="1">
        <v>330</v>
      </c>
      <c r="M572" s="1">
        <v>335</v>
      </c>
      <c r="N572" s="1">
        <v>340</v>
      </c>
      <c r="O572" s="1">
        <v>345</v>
      </c>
      <c r="P572" s="1">
        <v>350</v>
      </c>
      <c r="Q572" s="1">
        <v>355</v>
      </c>
      <c r="R572" s="1">
        <v>360</v>
      </c>
    </row>
    <row r="573" spans="1:18" x14ac:dyDescent="0.3">
      <c r="I573" s="1">
        <v>365</v>
      </c>
      <c r="J573" s="1">
        <v>370</v>
      </c>
      <c r="K573" s="1">
        <v>375</v>
      </c>
      <c r="L573" s="1">
        <v>380</v>
      </c>
      <c r="M573" s="1">
        <v>385</v>
      </c>
      <c r="N573" s="1">
        <v>390</v>
      </c>
      <c r="O573" s="1">
        <v>395</v>
      </c>
      <c r="P573" s="1">
        <v>400</v>
      </c>
      <c r="Q573" s="1">
        <v>405</v>
      </c>
      <c r="R573" s="1">
        <v>410</v>
      </c>
    </row>
    <row r="574" spans="1:18" x14ac:dyDescent="0.3">
      <c r="I574" s="1">
        <v>415</v>
      </c>
      <c r="J574" s="1">
        <v>420</v>
      </c>
      <c r="K574" s="1">
        <v>425</v>
      </c>
      <c r="L574" s="1">
        <v>430</v>
      </c>
      <c r="M574" s="1">
        <v>435</v>
      </c>
      <c r="N574" s="1">
        <v>440</v>
      </c>
      <c r="O574" s="1">
        <v>445</v>
      </c>
      <c r="P574" s="1">
        <v>450</v>
      </c>
      <c r="Q574" s="1">
        <v>455</v>
      </c>
      <c r="R574" s="1">
        <v>460</v>
      </c>
    </row>
    <row r="575" spans="1:18" x14ac:dyDescent="0.3">
      <c r="I575" s="1">
        <v>465</v>
      </c>
      <c r="J575" s="1">
        <v>470</v>
      </c>
      <c r="K575" s="1">
        <v>475</v>
      </c>
      <c r="L575" s="1">
        <v>480</v>
      </c>
      <c r="M575" s="1">
        <v>485</v>
      </c>
      <c r="N575" s="1">
        <v>490</v>
      </c>
      <c r="O575" s="1">
        <v>495</v>
      </c>
      <c r="P575" s="1">
        <v>500</v>
      </c>
      <c r="Q575" s="1">
        <v>505</v>
      </c>
      <c r="R575" s="1">
        <v>510</v>
      </c>
    </row>
    <row r="576" spans="1:18" x14ac:dyDescent="0.3">
      <c r="I576" s="1">
        <v>515</v>
      </c>
      <c r="J576" s="1">
        <v>520</v>
      </c>
      <c r="K576" s="1">
        <v>525</v>
      </c>
      <c r="L576" s="1">
        <v>530</v>
      </c>
      <c r="M576" s="1">
        <v>535</v>
      </c>
      <c r="N576" s="1">
        <v>540</v>
      </c>
      <c r="O576" s="1">
        <v>545</v>
      </c>
      <c r="P576" s="1">
        <v>550</v>
      </c>
      <c r="Q576" s="1">
        <v>555</v>
      </c>
      <c r="R576" s="1">
        <v>560</v>
      </c>
    </row>
    <row r="577" spans="9:18" x14ac:dyDescent="0.3">
      <c r="I577" s="1">
        <v>565</v>
      </c>
      <c r="J577" s="1">
        <v>570</v>
      </c>
      <c r="K577" s="1">
        <v>575</v>
      </c>
      <c r="L577" s="1">
        <v>580</v>
      </c>
      <c r="M577" s="1">
        <v>585</v>
      </c>
      <c r="N577" s="1">
        <v>590</v>
      </c>
      <c r="O577" s="1">
        <v>595</v>
      </c>
      <c r="P577" s="1">
        <v>600</v>
      </c>
      <c r="Q577" s="1">
        <v>605</v>
      </c>
      <c r="R577" s="1">
        <v>610</v>
      </c>
    </row>
    <row r="578" spans="9:18" x14ac:dyDescent="0.3">
      <c r="I578" s="1"/>
      <c r="J578" s="1"/>
      <c r="K578" s="1"/>
      <c r="L578" s="1"/>
      <c r="M578" s="1"/>
      <c r="N578" s="1"/>
      <c r="O578" s="1"/>
      <c r="P578" s="1"/>
      <c r="Q578" s="1"/>
      <c r="R578" s="1"/>
    </row>
    <row r="579" spans="9:18" ht="15" thickBot="1" x14ac:dyDescent="0.35"/>
    <row r="580" spans="9:18" ht="18.600000000000001" thickBot="1" x14ac:dyDescent="0.4">
      <c r="I580" s="53" t="s">
        <v>121</v>
      </c>
      <c r="J580" s="49" t="s">
        <v>114</v>
      </c>
      <c r="K580" s="121" t="s">
        <v>116</v>
      </c>
      <c r="L580" s="122"/>
      <c r="M580" s="122"/>
      <c r="N580" s="123"/>
    </row>
    <row r="581" spans="9:18" x14ac:dyDescent="0.3">
      <c r="I581" s="54">
        <f>QUARTILE(I566:R577,1)</f>
        <v>163.75</v>
      </c>
      <c r="J581" s="4">
        <f>PERCENTILE(I566:R577,0.3)</f>
        <v>193.49999999999997</v>
      </c>
      <c r="K581" s="125" t="s">
        <v>127</v>
      </c>
      <c r="L581" s="126"/>
      <c r="M581" s="126"/>
      <c r="N581" s="127"/>
    </row>
    <row r="582" spans="9:18" x14ac:dyDescent="0.3">
      <c r="I582" s="55">
        <f>QUARTILE(I566:R577,2)</f>
        <v>312.5</v>
      </c>
      <c r="J582" s="6">
        <f>PERCENTILE(I566:R577,0.5)</f>
        <v>312.5</v>
      </c>
      <c r="K582" s="128"/>
      <c r="L582" s="129"/>
      <c r="M582" s="129"/>
      <c r="N582" s="130"/>
    </row>
    <row r="583" spans="9:18" ht="15" thickBot="1" x14ac:dyDescent="0.35">
      <c r="I583" s="56">
        <f>QUARTILE(I566:R577,3)</f>
        <v>461.25</v>
      </c>
      <c r="J583" s="8">
        <f>PERCENTILE(I566:R577,0.7)</f>
        <v>431.5</v>
      </c>
      <c r="K583" s="128"/>
      <c r="L583" s="129"/>
      <c r="M583" s="129"/>
      <c r="N583" s="130"/>
    </row>
    <row r="584" spans="9:18" ht="15" thickBot="1" x14ac:dyDescent="0.35">
      <c r="K584" s="131"/>
      <c r="L584" s="132"/>
      <c r="M584" s="132"/>
      <c r="N584" s="133"/>
    </row>
    <row r="593" spans="1:18" ht="15" thickBot="1" x14ac:dyDescent="0.35">
      <c r="A593" s="21"/>
      <c r="B593" s="21"/>
      <c r="C593" s="21"/>
      <c r="D593" s="21"/>
      <c r="E593" s="21"/>
      <c r="F593" s="21"/>
      <c r="G593" s="21"/>
      <c r="H593" s="21"/>
      <c r="I593" s="21"/>
      <c r="J593" s="21"/>
      <c r="K593" s="21"/>
      <c r="L593" s="21"/>
      <c r="M593" s="21"/>
      <c r="N593" s="21"/>
      <c r="O593" s="21"/>
      <c r="P593" s="21"/>
      <c r="Q593" s="21"/>
      <c r="R593" s="21"/>
    </row>
    <row r="594" spans="1:18" ht="15" thickTop="1" x14ac:dyDescent="0.3"/>
    <row r="597" spans="1:18" ht="18" x14ac:dyDescent="0.35">
      <c r="I597" s="124" t="s">
        <v>122</v>
      </c>
      <c r="J597" s="124"/>
      <c r="K597" s="124"/>
    </row>
    <row r="598" spans="1:18" x14ac:dyDescent="0.3">
      <c r="I598" s="1">
        <v>0.5</v>
      </c>
      <c r="J598" s="1">
        <v>1</v>
      </c>
      <c r="K598" s="1">
        <v>0.2</v>
      </c>
      <c r="L598" s="1">
        <v>0.7</v>
      </c>
      <c r="M598" s="1">
        <v>0.3</v>
      </c>
      <c r="N598" s="1">
        <v>0.9</v>
      </c>
      <c r="O598" s="1">
        <v>1.2</v>
      </c>
      <c r="P598" s="1">
        <v>0.6</v>
      </c>
      <c r="Q598" s="1">
        <v>0.4</v>
      </c>
      <c r="R598" s="1">
        <v>1.1000000000000001</v>
      </c>
    </row>
    <row r="599" spans="1:18" x14ac:dyDescent="0.3">
      <c r="I599" s="1">
        <v>0.8</v>
      </c>
      <c r="J599" s="1">
        <v>0.5</v>
      </c>
      <c r="K599" s="1">
        <v>0.3</v>
      </c>
      <c r="L599" s="1">
        <v>0.6</v>
      </c>
      <c r="M599" s="1">
        <v>1</v>
      </c>
      <c r="N599" s="1">
        <v>0.4</v>
      </c>
      <c r="O599" s="1">
        <v>0.5</v>
      </c>
      <c r="P599" s="1">
        <v>0.7</v>
      </c>
      <c r="Q599" s="1">
        <v>0.9</v>
      </c>
      <c r="R599" s="1">
        <v>1.3</v>
      </c>
    </row>
    <row r="600" spans="1:18" x14ac:dyDescent="0.3">
      <c r="I600" s="1">
        <v>0.8</v>
      </c>
      <c r="J600" s="1">
        <v>0.6</v>
      </c>
      <c r="K600" s="1">
        <v>0.4</v>
      </c>
      <c r="L600" s="1">
        <v>0.7</v>
      </c>
      <c r="M600" s="1">
        <v>0.9</v>
      </c>
      <c r="N600" s="1">
        <v>0.5</v>
      </c>
      <c r="O600" s="1">
        <v>0.2</v>
      </c>
      <c r="P600" s="1">
        <v>1</v>
      </c>
      <c r="Q600" s="1">
        <v>0.8</v>
      </c>
      <c r="R600" s="1">
        <v>0.3</v>
      </c>
    </row>
    <row r="601" spans="1:18" x14ac:dyDescent="0.3">
      <c r="I601" s="1">
        <v>0.6</v>
      </c>
      <c r="J601" s="1">
        <v>0.4</v>
      </c>
      <c r="K601" s="1">
        <v>0.7</v>
      </c>
      <c r="L601" s="1">
        <v>0.9</v>
      </c>
      <c r="M601" s="1">
        <v>1.2</v>
      </c>
      <c r="N601" s="1">
        <v>0.8</v>
      </c>
      <c r="O601" s="1">
        <v>0.3</v>
      </c>
      <c r="P601" s="1">
        <v>0.6</v>
      </c>
      <c r="Q601" s="1">
        <v>0.5</v>
      </c>
      <c r="R601" s="1">
        <v>0.4</v>
      </c>
    </row>
    <row r="602" spans="1:18" x14ac:dyDescent="0.3">
      <c r="I602" s="1">
        <v>0.7</v>
      </c>
      <c r="J602" s="1">
        <v>0.9</v>
      </c>
      <c r="K602" s="1">
        <v>1.1000000000000001</v>
      </c>
      <c r="L602" s="1">
        <v>0.3</v>
      </c>
      <c r="M602" s="1">
        <v>1.4</v>
      </c>
      <c r="N602" s="1">
        <v>0.9</v>
      </c>
      <c r="O602" s="1">
        <v>0.6</v>
      </c>
      <c r="P602" s="1">
        <v>0.2</v>
      </c>
      <c r="Q602" s="1">
        <v>1.5</v>
      </c>
      <c r="R602" s="1">
        <v>1</v>
      </c>
    </row>
    <row r="603" spans="1:18" x14ac:dyDescent="0.3">
      <c r="I603" s="1">
        <v>0.6</v>
      </c>
      <c r="J603" s="1">
        <v>0.4</v>
      </c>
      <c r="K603" s="1">
        <v>0.7</v>
      </c>
      <c r="L603" s="1">
        <v>1</v>
      </c>
      <c r="M603" s="1">
        <v>0.8</v>
      </c>
      <c r="N603" s="1">
        <v>0.3</v>
      </c>
      <c r="O603" s="1">
        <v>0.5</v>
      </c>
      <c r="P603" s="1">
        <v>0.8</v>
      </c>
      <c r="Q603" s="1">
        <v>0.6</v>
      </c>
      <c r="R603" s="1">
        <v>0.3</v>
      </c>
    </row>
    <row r="604" spans="1:18" x14ac:dyDescent="0.3">
      <c r="I604" s="1">
        <v>0.9</v>
      </c>
      <c r="J604" s="1">
        <v>0.4</v>
      </c>
      <c r="K604" s="1">
        <v>0.7</v>
      </c>
      <c r="L604" s="1">
        <v>0.9</v>
      </c>
      <c r="M604" s="1">
        <v>1</v>
      </c>
      <c r="N604" s="1">
        <v>0.8</v>
      </c>
      <c r="O604" s="1">
        <v>0.3</v>
      </c>
      <c r="P604" s="1">
        <v>0.5</v>
      </c>
      <c r="Q604" s="1">
        <v>0.6</v>
      </c>
      <c r="R604" s="1">
        <v>0.4</v>
      </c>
    </row>
    <row r="605" spans="1:18" x14ac:dyDescent="0.3">
      <c r="I605" s="1">
        <v>0.7</v>
      </c>
      <c r="J605" s="1">
        <v>0.9</v>
      </c>
      <c r="K605" s="1">
        <v>1.1000000000000001</v>
      </c>
      <c r="L605" s="1">
        <v>0.8</v>
      </c>
      <c r="M605" s="1">
        <v>0.3</v>
      </c>
      <c r="N605" s="1">
        <v>0.5</v>
      </c>
      <c r="O605" s="1">
        <v>0.6</v>
      </c>
      <c r="P605" s="1">
        <v>0.4</v>
      </c>
      <c r="Q605" s="1">
        <v>0.7</v>
      </c>
      <c r="R605" s="1">
        <v>0.9</v>
      </c>
    </row>
    <row r="606" spans="1:18" x14ac:dyDescent="0.3">
      <c r="I606" s="1">
        <v>1</v>
      </c>
      <c r="J606" s="1">
        <v>0.8</v>
      </c>
      <c r="K606" s="1">
        <v>0.3</v>
      </c>
      <c r="L606" s="1">
        <v>0.5</v>
      </c>
      <c r="M606" s="1">
        <v>0.6</v>
      </c>
      <c r="N606" s="1">
        <v>0.4</v>
      </c>
      <c r="O606" s="1">
        <v>0.7</v>
      </c>
      <c r="P606" s="1">
        <v>0.9</v>
      </c>
      <c r="Q606" s="1">
        <v>1.1000000000000001</v>
      </c>
      <c r="R606" s="1">
        <v>0.8</v>
      </c>
    </row>
    <row r="607" spans="1:18" x14ac:dyDescent="0.3">
      <c r="I607" s="1">
        <v>0.3</v>
      </c>
      <c r="J607" s="1">
        <v>0.5</v>
      </c>
      <c r="K607" s="1">
        <v>0.6</v>
      </c>
      <c r="L607" s="1">
        <v>0.4</v>
      </c>
      <c r="M607" s="1">
        <v>0.7</v>
      </c>
      <c r="N607" s="1">
        <v>0.9</v>
      </c>
      <c r="O607" s="1">
        <v>1</v>
      </c>
      <c r="P607" s="1">
        <v>0.8</v>
      </c>
      <c r="Q607" s="1">
        <v>0.3</v>
      </c>
      <c r="R607" s="1">
        <v>0.5</v>
      </c>
    </row>
    <row r="608" spans="1:18" x14ac:dyDescent="0.3">
      <c r="I608" s="1">
        <v>0.6</v>
      </c>
      <c r="J608" s="1">
        <v>0.4</v>
      </c>
      <c r="K608" s="1">
        <v>0.7</v>
      </c>
      <c r="L608" s="1">
        <v>0.9</v>
      </c>
      <c r="M608" s="1">
        <v>1.1000000000000001</v>
      </c>
      <c r="N608" s="1">
        <v>0.8</v>
      </c>
      <c r="O608" s="1">
        <v>0.3</v>
      </c>
      <c r="P608" s="1">
        <v>0.5</v>
      </c>
      <c r="Q608" s="1">
        <v>0.6</v>
      </c>
      <c r="R608" s="1">
        <v>0.4</v>
      </c>
    </row>
    <row r="609" spans="1:18" x14ac:dyDescent="0.3">
      <c r="I609" s="1">
        <v>0.7</v>
      </c>
      <c r="J609" s="1">
        <v>0.9</v>
      </c>
      <c r="K609" s="1">
        <v>1</v>
      </c>
      <c r="L609" s="1">
        <v>0.8</v>
      </c>
      <c r="M609" s="1">
        <v>0.3</v>
      </c>
      <c r="N609" s="1">
        <v>0.5</v>
      </c>
      <c r="O609" s="1">
        <v>0.6</v>
      </c>
      <c r="P609" s="1">
        <v>0.4</v>
      </c>
      <c r="Q609" s="1">
        <v>0.7</v>
      </c>
      <c r="R609" s="1">
        <v>0.9</v>
      </c>
    </row>
    <row r="610" spans="1:18" x14ac:dyDescent="0.3">
      <c r="I610" s="1">
        <v>1.1000000000000001</v>
      </c>
      <c r="J610" s="1"/>
      <c r="K610" s="1"/>
      <c r="L610" s="1"/>
      <c r="M610" s="1"/>
      <c r="N610" s="1"/>
      <c r="O610" s="1"/>
      <c r="P610" s="1"/>
      <c r="Q610" s="1"/>
      <c r="R610" s="1"/>
    </row>
    <row r="612" spans="1:18" ht="15" thickBot="1" x14ac:dyDescent="0.35"/>
    <row r="613" spans="1:18" ht="18.600000000000001" thickBot="1" x14ac:dyDescent="0.4">
      <c r="I613" s="53" t="s">
        <v>121</v>
      </c>
      <c r="J613" s="49" t="s">
        <v>123</v>
      </c>
      <c r="K613" s="121" t="s">
        <v>116</v>
      </c>
      <c r="L613" s="122"/>
      <c r="M613" s="122"/>
      <c r="N613" s="123"/>
    </row>
    <row r="614" spans="1:18" ht="14.4" customHeight="1" x14ac:dyDescent="0.3">
      <c r="I614" s="54">
        <f>QUARTILE(I598:R610,1)</f>
        <v>0.4</v>
      </c>
      <c r="J614" s="4">
        <f>PERCENTILE(I598:R610,0.25)</f>
        <v>0.4</v>
      </c>
      <c r="K614" s="112" t="s">
        <v>126</v>
      </c>
      <c r="L614" s="113"/>
      <c r="M614" s="113"/>
      <c r="N614" s="114"/>
    </row>
    <row r="615" spans="1:18" x14ac:dyDescent="0.3">
      <c r="I615" s="55">
        <f>QUARTILE(I598:R610,2)</f>
        <v>0.7</v>
      </c>
      <c r="J615" s="6">
        <f>PERCENTILE(I598:R610,0.5)</f>
        <v>0.7</v>
      </c>
      <c r="K615" s="115"/>
      <c r="L615" s="116"/>
      <c r="M615" s="116"/>
      <c r="N615" s="117"/>
    </row>
    <row r="616" spans="1:18" ht="15" thickBot="1" x14ac:dyDescent="0.35">
      <c r="I616" s="56">
        <f>QUARTILE(I598:R610,3)</f>
        <v>0.9</v>
      </c>
      <c r="J616" s="8">
        <f>PERCENTILE(I598:R610,0.75)</f>
        <v>0.9</v>
      </c>
      <c r="K616" s="115"/>
      <c r="L616" s="116"/>
      <c r="M616" s="116"/>
      <c r="N616" s="117"/>
    </row>
    <row r="617" spans="1:18" x14ac:dyDescent="0.3">
      <c r="K617" s="115"/>
      <c r="L617" s="116"/>
      <c r="M617" s="116"/>
      <c r="N617" s="117"/>
    </row>
    <row r="618" spans="1:18" x14ac:dyDescent="0.3">
      <c r="K618" s="115"/>
      <c r="L618" s="116"/>
      <c r="M618" s="116"/>
      <c r="N618" s="117"/>
    </row>
    <row r="619" spans="1:18" ht="15" thickBot="1" x14ac:dyDescent="0.35">
      <c r="K619" s="118"/>
      <c r="L619" s="119"/>
      <c r="M619" s="119"/>
      <c r="N619" s="120"/>
    </row>
    <row r="624" spans="1:18" ht="15" thickBot="1" x14ac:dyDescent="0.35">
      <c r="A624" s="21"/>
      <c r="B624" s="21"/>
      <c r="C624" s="21"/>
      <c r="D624" s="21"/>
      <c r="E624" s="21"/>
      <c r="F624" s="21"/>
      <c r="G624" s="21"/>
      <c r="H624" s="21"/>
      <c r="I624" s="21"/>
      <c r="J624" s="21"/>
      <c r="K624" s="21"/>
      <c r="L624" s="21"/>
      <c r="M624" s="21"/>
      <c r="N624" s="21"/>
      <c r="O624" s="21"/>
      <c r="P624" s="21"/>
      <c r="Q624" s="21"/>
      <c r="R624" s="21"/>
    </row>
    <row r="625" spans="7:18" ht="15" thickTop="1" x14ac:dyDescent="0.3"/>
    <row r="626" spans="7:18" ht="23.4" x14ac:dyDescent="0.45">
      <c r="G626" s="58" t="s">
        <v>128</v>
      </c>
      <c r="H626" s="59"/>
      <c r="I626" s="59"/>
      <c r="J626" s="59"/>
      <c r="K626" s="59"/>
      <c r="L626" s="59"/>
    </row>
    <row r="629" spans="7:18" ht="18" x14ac:dyDescent="0.35">
      <c r="I629" s="50" t="s">
        <v>129</v>
      </c>
      <c r="J629" s="50"/>
    </row>
    <row r="630" spans="7:18" x14ac:dyDescent="0.3">
      <c r="I630">
        <v>-2.5</v>
      </c>
      <c r="J630">
        <v>1.3</v>
      </c>
      <c r="K630">
        <v>-0.8</v>
      </c>
      <c r="L630">
        <v>-1.9</v>
      </c>
      <c r="M630">
        <v>2.1</v>
      </c>
      <c r="N630">
        <v>0.5</v>
      </c>
      <c r="O630">
        <v>-1.2</v>
      </c>
      <c r="P630">
        <v>1.8</v>
      </c>
      <c r="Q630">
        <v>-0.5</v>
      </c>
      <c r="R630">
        <v>2.2999999999999998</v>
      </c>
    </row>
    <row r="631" spans="7:18" x14ac:dyDescent="0.3">
      <c r="I631">
        <v>-0.7</v>
      </c>
      <c r="J631">
        <v>1.2</v>
      </c>
      <c r="K631">
        <v>-1.5</v>
      </c>
      <c r="L631">
        <v>-0.3</v>
      </c>
      <c r="M631">
        <v>2.6</v>
      </c>
      <c r="N631">
        <v>1.1000000000000001</v>
      </c>
      <c r="O631">
        <v>-1.7</v>
      </c>
      <c r="P631">
        <v>0.9</v>
      </c>
      <c r="Q631">
        <v>-1.4</v>
      </c>
      <c r="R631">
        <v>0.3</v>
      </c>
    </row>
    <row r="632" spans="7:18" x14ac:dyDescent="0.3">
      <c r="I632">
        <v>1.9</v>
      </c>
      <c r="J632">
        <v>-1.1000000000000001</v>
      </c>
      <c r="K632">
        <v>-0.4</v>
      </c>
      <c r="L632">
        <v>2.2000000000000002</v>
      </c>
      <c r="M632">
        <v>-0.9</v>
      </c>
      <c r="N632">
        <v>1.6</v>
      </c>
      <c r="O632">
        <v>-0.6</v>
      </c>
      <c r="P632">
        <v>-1.3</v>
      </c>
      <c r="Q632">
        <v>2.4</v>
      </c>
      <c r="R632">
        <v>0.7</v>
      </c>
    </row>
    <row r="633" spans="7:18" x14ac:dyDescent="0.3">
      <c r="I633">
        <v>-1.8</v>
      </c>
      <c r="J633">
        <v>1.5</v>
      </c>
      <c r="K633">
        <v>-0.2</v>
      </c>
      <c r="L633">
        <v>-2.1</v>
      </c>
      <c r="M633">
        <v>2.8</v>
      </c>
      <c r="N633">
        <v>0.8</v>
      </c>
      <c r="O633">
        <v>-1.6</v>
      </c>
      <c r="P633">
        <v>1.4</v>
      </c>
      <c r="Q633">
        <v>-0.1</v>
      </c>
      <c r="R633">
        <v>2.5</v>
      </c>
    </row>
    <row r="634" spans="7:18" x14ac:dyDescent="0.3">
      <c r="I634">
        <v>-1</v>
      </c>
      <c r="J634">
        <v>1.7</v>
      </c>
      <c r="K634">
        <v>-0.9</v>
      </c>
      <c r="L634">
        <v>-2</v>
      </c>
      <c r="M634">
        <v>2.7</v>
      </c>
      <c r="N634">
        <v>0.6</v>
      </c>
      <c r="O634">
        <v>-1.4</v>
      </c>
      <c r="P634">
        <v>1.1000000000000001</v>
      </c>
      <c r="Q634">
        <v>-0.3</v>
      </c>
      <c r="R634">
        <v>2</v>
      </c>
    </row>
    <row r="637" spans="7:18" x14ac:dyDescent="0.3">
      <c r="J637" s="60" t="s">
        <v>130</v>
      </c>
      <c r="K637" s="61">
        <f>_xlfn.SKEW.P(I630:R634)</f>
        <v>5.2895806034817562E-2</v>
      </c>
    </row>
    <row r="638" spans="7:18" x14ac:dyDescent="0.3">
      <c r="J638" s="60" t="s">
        <v>131</v>
      </c>
      <c r="K638" s="63">
        <f>KURT(I630:R634)</f>
        <v>-1.3042496425917365</v>
      </c>
    </row>
    <row r="639" spans="7:18" x14ac:dyDescent="0.3">
      <c r="J639" s="62" t="s">
        <v>116</v>
      </c>
      <c r="K639" s="103" t="s">
        <v>132</v>
      </c>
      <c r="L639" s="103"/>
      <c r="M639" s="103"/>
      <c r="N639" s="103"/>
      <c r="O639" s="103"/>
    </row>
    <row r="640" spans="7:18" x14ac:dyDescent="0.3">
      <c r="K640" s="103"/>
      <c r="L640" s="103"/>
      <c r="M640" s="103"/>
      <c r="N640" s="103"/>
      <c r="O640" s="103"/>
    </row>
    <row r="641" spans="1:18" x14ac:dyDescent="0.3">
      <c r="K641" s="103"/>
      <c r="L641" s="103"/>
      <c r="M641" s="103"/>
      <c r="N641" s="103"/>
      <c r="O641" s="103"/>
    </row>
    <row r="642" spans="1:18" x14ac:dyDescent="0.3">
      <c r="K642" s="103"/>
      <c r="L642" s="103"/>
      <c r="M642" s="103"/>
      <c r="N642" s="103"/>
      <c r="O642" s="103"/>
    </row>
    <row r="648" spans="1:18" ht="15" thickBot="1" x14ac:dyDescent="0.35">
      <c r="A648" s="21"/>
      <c r="B648" s="21"/>
      <c r="C648" s="21"/>
      <c r="D648" s="21"/>
      <c r="E648" s="21"/>
      <c r="F648" s="21"/>
      <c r="G648" s="21"/>
      <c r="H648" s="21"/>
      <c r="I648" s="21"/>
      <c r="J648" s="21"/>
      <c r="K648" s="21"/>
      <c r="L648" s="21"/>
      <c r="M648" s="21"/>
      <c r="N648" s="21"/>
      <c r="O648" s="21"/>
      <c r="P648" s="21"/>
      <c r="Q648" s="21"/>
      <c r="R648" s="21"/>
    </row>
    <row r="649" spans="1:18" ht="15" thickTop="1" x14ac:dyDescent="0.3"/>
    <row r="651" spans="1:18" ht="18" x14ac:dyDescent="0.35">
      <c r="I651" s="50" t="s">
        <v>133</v>
      </c>
    </row>
    <row r="652" spans="1:18" x14ac:dyDescent="0.3">
      <c r="I652">
        <v>2.5</v>
      </c>
      <c r="J652">
        <v>2.8</v>
      </c>
      <c r="K652">
        <v>2.2000000000000002</v>
      </c>
      <c r="L652">
        <v>3.1</v>
      </c>
      <c r="M652">
        <v>2.8</v>
      </c>
      <c r="N652">
        <v>2.2000000000000002</v>
      </c>
      <c r="O652">
        <v>3.1</v>
      </c>
      <c r="P652">
        <v>2.8</v>
      </c>
      <c r="Q652">
        <v>2.2000000000000002</v>
      </c>
      <c r="R652">
        <v>3.1</v>
      </c>
    </row>
    <row r="653" spans="1:18" x14ac:dyDescent="0.3">
      <c r="I653">
        <v>4.8</v>
      </c>
      <c r="J653">
        <v>4.0999999999999996</v>
      </c>
      <c r="K653">
        <v>3.6</v>
      </c>
      <c r="L653">
        <v>2.9</v>
      </c>
      <c r="M653">
        <v>4.0999999999999996</v>
      </c>
      <c r="N653">
        <v>3.6</v>
      </c>
      <c r="O653">
        <v>2.9</v>
      </c>
      <c r="P653">
        <v>4.0999999999999996</v>
      </c>
      <c r="Q653">
        <v>3.6</v>
      </c>
      <c r="R653">
        <v>2.9</v>
      </c>
    </row>
    <row r="654" spans="1:18" x14ac:dyDescent="0.3">
      <c r="I654">
        <v>3.2</v>
      </c>
      <c r="J654">
        <v>2.6</v>
      </c>
      <c r="K654">
        <v>4</v>
      </c>
      <c r="L654">
        <v>4.5999999999999996</v>
      </c>
      <c r="M654">
        <v>2.6</v>
      </c>
      <c r="N654">
        <v>4</v>
      </c>
      <c r="O654">
        <v>4.5999999999999996</v>
      </c>
      <c r="P654">
        <v>2.6</v>
      </c>
      <c r="Q654">
        <v>4</v>
      </c>
      <c r="R654">
        <v>4.5999999999999996</v>
      </c>
    </row>
    <row r="655" spans="1:18" x14ac:dyDescent="0.3">
      <c r="I655">
        <v>2.1</v>
      </c>
      <c r="J655">
        <v>2.4</v>
      </c>
      <c r="K655">
        <v>2.7</v>
      </c>
      <c r="L655">
        <v>3.3</v>
      </c>
      <c r="M655">
        <v>2.4</v>
      </c>
      <c r="N655">
        <v>2.7</v>
      </c>
      <c r="O655">
        <v>3.3</v>
      </c>
      <c r="P655">
        <v>2.4</v>
      </c>
      <c r="Q655">
        <v>2.7</v>
      </c>
      <c r="R655">
        <v>3.3</v>
      </c>
    </row>
    <row r="656" spans="1:18" x14ac:dyDescent="0.3">
      <c r="I656">
        <v>4.5</v>
      </c>
      <c r="J656">
        <v>4.7</v>
      </c>
      <c r="K656">
        <v>3.8</v>
      </c>
      <c r="L656">
        <v>2.5</v>
      </c>
      <c r="M656">
        <v>4.7</v>
      </c>
      <c r="N656">
        <v>3.8</v>
      </c>
      <c r="O656">
        <v>2.5</v>
      </c>
      <c r="P656">
        <v>4.7</v>
      </c>
      <c r="Q656">
        <v>3.8</v>
      </c>
      <c r="R656">
        <v>2.5</v>
      </c>
    </row>
    <row r="657" spans="9:18" x14ac:dyDescent="0.3">
      <c r="I657">
        <v>2.9</v>
      </c>
      <c r="J657">
        <v>3.3</v>
      </c>
      <c r="K657">
        <v>3.5</v>
      </c>
      <c r="L657">
        <v>4.9000000000000004</v>
      </c>
      <c r="M657">
        <v>3.3</v>
      </c>
      <c r="N657">
        <v>3.5</v>
      </c>
      <c r="O657">
        <v>4.9000000000000004</v>
      </c>
      <c r="P657">
        <v>3.3</v>
      </c>
      <c r="Q657">
        <v>3.5</v>
      </c>
      <c r="R657">
        <v>4.9000000000000004</v>
      </c>
    </row>
    <row r="658" spans="9:18" x14ac:dyDescent="0.3">
      <c r="I658">
        <v>2.2999999999999998</v>
      </c>
      <c r="J658">
        <v>2.7</v>
      </c>
      <c r="K658">
        <v>3.2</v>
      </c>
      <c r="L658">
        <v>2.8</v>
      </c>
      <c r="M658">
        <v>2.7</v>
      </c>
      <c r="N658">
        <v>3.2</v>
      </c>
      <c r="O658">
        <v>2.8</v>
      </c>
      <c r="P658">
        <v>2.7</v>
      </c>
      <c r="Q658">
        <v>3.2</v>
      </c>
      <c r="R658">
        <v>2.8</v>
      </c>
    </row>
    <row r="659" spans="9:18" x14ac:dyDescent="0.3">
      <c r="I659">
        <v>3.1</v>
      </c>
      <c r="J659">
        <v>3</v>
      </c>
      <c r="K659">
        <v>4.4000000000000004</v>
      </c>
      <c r="L659">
        <v>3</v>
      </c>
      <c r="M659">
        <v>3</v>
      </c>
      <c r="N659">
        <v>4.4000000000000004</v>
      </c>
      <c r="O659">
        <v>3</v>
      </c>
      <c r="P659">
        <v>3</v>
      </c>
      <c r="Q659">
        <v>4.4000000000000004</v>
      </c>
      <c r="R659">
        <v>3</v>
      </c>
    </row>
    <row r="660" spans="9:18" x14ac:dyDescent="0.3">
      <c r="I660">
        <v>4.2</v>
      </c>
      <c r="J660">
        <v>4.3</v>
      </c>
      <c r="K660">
        <v>2</v>
      </c>
      <c r="L660">
        <v>4.2</v>
      </c>
      <c r="M660">
        <v>4.3</v>
      </c>
      <c r="N660">
        <v>2</v>
      </c>
      <c r="O660">
        <v>4.2</v>
      </c>
      <c r="P660">
        <v>4.3</v>
      </c>
      <c r="Q660">
        <v>2</v>
      </c>
      <c r="R660">
        <v>4.2</v>
      </c>
    </row>
    <row r="661" spans="9:18" x14ac:dyDescent="0.3">
      <c r="I661">
        <v>3.9</v>
      </c>
      <c r="J661">
        <v>3.7</v>
      </c>
      <c r="K661">
        <v>3.4</v>
      </c>
      <c r="L661">
        <v>3.9</v>
      </c>
      <c r="M661">
        <v>3.7</v>
      </c>
      <c r="N661">
        <v>3.4</v>
      </c>
      <c r="O661">
        <v>3.9</v>
      </c>
      <c r="P661">
        <v>3.7</v>
      </c>
      <c r="Q661">
        <v>3.4</v>
      </c>
      <c r="R661">
        <v>3.9</v>
      </c>
    </row>
    <row r="665" spans="9:18" x14ac:dyDescent="0.3">
      <c r="J665" s="60" t="s">
        <v>130</v>
      </c>
      <c r="K665" s="61">
        <f>_xlfn.SKEW.P(I652:R661)</f>
        <v>0.21184983020105591</v>
      </c>
    </row>
    <row r="666" spans="9:18" x14ac:dyDescent="0.3">
      <c r="J666" s="60" t="s">
        <v>134</v>
      </c>
      <c r="K666" s="63">
        <f>KURT(I652:R661)</f>
        <v>-0.93181587744306471</v>
      </c>
    </row>
    <row r="667" spans="9:18" x14ac:dyDescent="0.3">
      <c r="J667" s="62" t="s">
        <v>135</v>
      </c>
      <c r="K667" s="104" t="s">
        <v>136</v>
      </c>
      <c r="L667" s="105"/>
      <c r="M667" s="105"/>
      <c r="N667" s="105"/>
      <c r="O667" s="106"/>
    </row>
    <row r="668" spans="9:18" x14ac:dyDescent="0.3">
      <c r="K668" s="107"/>
      <c r="L668" s="87"/>
      <c r="M668" s="87"/>
      <c r="N668" s="87"/>
      <c r="O668" s="108"/>
    </row>
    <row r="669" spans="9:18" x14ac:dyDescent="0.3">
      <c r="K669" s="107"/>
      <c r="L669" s="87"/>
      <c r="M669" s="87"/>
      <c r="N669" s="87"/>
      <c r="O669" s="108"/>
    </row>
    <row r="670" spans="9:18" x14ac:dyDescent="0.3">
      <c r="K670" s="107"/>
      <c r="L670" s="87"/>
      <c r="M670" s="87"/>
      <c r="N670" s="87"/>
      <c r="O670" s="108"/>
    </row>
    <row r="671" spans="9:18" x14ac:dyDescent="0.3">
      <c r="K671" s="109"/>
      <c r="L671" s="110"/>
      <c r="M671" s="110"/>
      <c r="N671" s="110"/>
      <c r="O671" s="111"/>
    </row>
    <row r="677" spans="1:18" ht="15" thickBot="1" x14ac:dyDescent="0.35">
      <c r="A677" s="21"/>
      <c r="B677" s="21"/>
      <c r="C677" s="21"/>
      <c r="D677" s="21"/>
      <c r="E677" s="21"/>
      <c r="F677" s="21"/>
      <c r="G677" s="21"/>
      <c r="H677" s="21"/>
      <c r="I677" s="21"/>
      <c r="J677" s="21"/>
      <c r="K677" s="21"/>
      <c r="L677" s="21"/>
      <c r="M677" s="21"/>
      <c r="N677" s="21"/>
      <c r="O677" s="21"/>
      <c r="P677" s="21"/>
      <c r="Q677" s="21"/>
      <c r="R677" s="21"/>
    </row>
    <row r="678" spans="1:18" ht="15" thickTop="1" x14ac:dyDescent="0.3"/>
    <row r="680" spans="1:18" x14ac:dyDescent="0.3">
      <c r="I680" s="3" t="s">
        <v>88</v>
      </c>
    </row>
    <row r="681" spans="1:18" x14ac:dyDescent="0.3">
      <c r="I681">
        <v>4</v>
      </c>
      <c r="J681">
        <v>5</v>
      </c>
      <c r="K681">
        <v>4</v>
      </c>
      <c r="L681">
        <v>4</v>
      </c>
      <c r="M681">
        <v>3</v>
      </c>
      <c r="N681">
        <v>5</v>
      </c>
      <c r="O681">
        <v>3</v>
      </c>
      <c r="P681">
        <v>3</v>
      </c>
      <c r="Q681">
        <v>5</v>
      </c>
      <c r="R681">
        <v>3</v>
      </c>
    </row>
    <row r="682" spans="1:18" x14ac:dyDescent="0.3">
      <c r="I682">
        <v>5</v>
      </c>
      <c r="J682">
        <v>4</v>
      </c>
      <c r="K682">
        <v>3</v>
      </c>
      <c r="L682">
        <v>5</v>
      </c>
      <c r="M682">
        <v>4</v>
      </c>
      <c r="N682">
        <v>4</v>
      </c>
      <c r="O682">
        <v>4</v>
      </c>
      <c r="P682">
        <v>4</v>
      </c>
      <c r="Q682">
        <v>4</v>
      </c>
      <c r="R682">
        <v>4</v>
      </c>
    </row>
    <row r="683" spans="1:18" x14ac:dyDescent="0.3">
      <c r="I683">
        <v>3</v>
      </c>
      <c r="J683">
        <v>2</v>
      </c>
      <c r="K683">
        <v>2</v>
      </c>
      <c r="L683">
        <v>3</v>
      </c>
      <c r="M683">
        <v>5</v>
      </c>
      <c r="N683">
        <v>3</v>
      </c>
      <c r="O683">
        <v>5</v>
      </c>
      <c r="P683">
        <v>5</v>
      </c>
      <c r="Q683">
        <v>2</v>
      </c>
      <c r="R683">
        <v>5</v>
      </c>
    </row>
    <row r="684" spans="1:18" x14ac:dyDescent="0.3">
      <c r="I684">
        <v>4</v>
      </c>
      <c r="J684">
        <v>3</v>
      </c>
      <c r="K684">
        <v>4</v>
      </c>
      <c r="L684">
        <v>4</v>
      </c>
      <c r="M684">
        <v>4</v>
      </c>
      <c r="N684">
        <v>4</v>
      </c>
      <c r="O684">
        <v>2</v>
      </c>
      <c r="P684">
        <v>4</v>
      </c>
      <c r="Q684">
        <v>3</v>
      </c>
      <c r="R684">
        <v>2</v>
      </c>
    </row>
    <row r="685" spans="1:18" x14ac:dyDescent="0.3">
      <c r="I685">
        <v>4</v>
      </c>
      <c r="J685">
        <v>4</v>
      </c>
      <c r="K685">
        <v>5</v>
      </c>
      <c r="L685">
        <v>4</v>
      </c>
      <c r="M685">
        <v>2</v>
      </c>
      <c r="N685">
        <v>5</v>
      </c>
      <c r="O685">
        <v>3</v>
      </c>
      <c r="P685">
        <v>2</v>
      </c>
      <c r="Q685">
        <v>4</v>
      </c>
      <c r="R685">
        <v>3</v>
      </c>
    </row>
    <row r="686" spans="1:18" x14ac:dyDescent="0.3">
      <c r="I686">
        <v>3</v>
      </c>
      <c r="J686">
        <v>5</v>
      </c>
      <c r="K686">
        <v>3</v>
      </c>
      <c r="L686">
        <v>3</v>
      </c>
      <c r="M686">
        <v>3</v>
      </c>
      <c r="N686">
        <v>3</v>
      </c>
      <c r="O686">
        <v>4</v>
      </c>
      <c r="P686">
        <v>3</v>
      </c>
      <c r="Q686">
        <v>5</v>
      </c>
      <c r="R686">
        <v>4</v>
      </c>
    </row>
    <row r="687" spans="1:18" x14ac:dyDescent="0.3">
      <c r="I687">
        <v>2</v>
      </c>
      <c r="J687">
        <v>3</v>
      </c>
      <c r="K687">
        <v>4</v>
      </c>
      <c r="L687">
        <v>2</v>
      </c>
      <c r="M687">
        <v>4</v>
      </c>
      <c r="N687">
        <v>4</v>
      </c>
      <c r="O687">
        <v>4</v>
      </c>
      <c r="P687">
        <v>4</v>
      </c>
      <c r="Q687">
        <v>3</v>
      </c>
      <c r="R687">
        <v>4</v>
      </c>
    </row>
    <row r="688" spans="1:18" x14ac:dyDescent="0.3">
      <c r="I688">
        <v>5</v>
      </c>
      <c r="J688">
        <v>4</v>
      </c>
      <c r="K688">
        <v>5</v>
      </c>
      <c r="L688">
        <v>5</v>
      </c>
      <c r="M688">
        <v>5</v>
      </c>
      <c r="N688">
        <v>5</v>
      </c>
      <c r="O688">
        <v>3</v>
      </c>
      <c r="P688">
        <v>5</v>
      </c>
      <c r="Q688">
        <v>4</v>
      </c>
      <c r="R688">
        <v>3</v>
      </c>
    </row>
    <row r="689" spans="1:18" x14ac:dyDescent="0.3">
      <c r="I689">
        <v>4</v>
      </c>
      <c r="J689">
        <v>5</v>
      </c>
      <c r="K689">
        <v>4</v>
      </c>
      <c r="L689">
        <v>4</v>
      </c>
      <c r="M689">
        <v>3</v>
      </c>
      <c r="N689">
        <v>4</v>
      </c>
      <c r="O689">
        <v>5</v>
      </c>
      <c r="P689">
        <v>3</v>
      </c>
      <c r="Q689">
        <v>5</v>
      </c>
      <c r="R689">
        <v>5</v>
      </c>
    </row>
    <row r="690" spans="1:18" x14ac:dyDescent="0.3">
      <c r="I690">
        <v>3</v>
      </c>
      <c r="J690">
        <v>3</v>
      </c>
      <c r="K690">
        <v>3</v>
      </c>
      <c r="L690">
        <v>3</v>
      </c>
      <c r="M690">
        <v>4</v>
      </c>
      <c r="N690">
        <v>3</v>
      </c>
      <c r="O690">
        <v>4</v>
      </c>
      <c r="P690">
        <v>4</v>
      </c>
      <c r="Q690">
        <v>3</v>
      </c>
      <c r="R690">
        <v>4</v>
      </c>
    </row>
    <row r="693" spans="1:18" x14ac:dyDescent="0.3">
      <c r="J693" s="60" t="s">
        <v>138</v>
      </c>
      <c r="K693" s="61">
        <f>_xlfn.SKEW.P(I681:R690)</f>
        <v>-0.20425049643898915</v>
      </c>
    </row>
    <row r="694" spans="1:18" x14ac:dyDescent="0.3">
      <c r="J694" s="60" t="s">
        <v>131</v>
      </c>
      <c r="K694" s="61">
        <f>KURT(I681:R690)</f>
        <v>-0.78581154954286081</v>
      </c>
    </row>
    <row r="699" spans="1:18" ht="15" thickBot="1" x14ac:dyDescent="0.35">
      <c r="A699" s="21"/>
      <c r="B699" s="21"/>
      <c r="C699" s="21"/>
      <c r="D699" s="21"/>
      <c r="E699" s="21"/>
      <c r="F699" s="21"/>
      <c r="G699" s="21"/>
      <c r="H699" s="21"/>
      <c r="I699" s="21"/>
      <c r="J699" s="21"/>
      <c r="K699" s="21"/>
      <c r="L699" s="21"/>
      <c r="M699" s="21"/>
      <c r="N699" s="21"/>
      <c r="O699" s="21"/>
      <c r="P699" s="21"/>
      <c r="Q699" s="21"/>
      <c r="R699" s="21"/>
    </row>
    <row r="700" spans="1:18" ht="15" thickTop="1" x14ac:dyDescent="0.3"/>
    <row r="702" spans="1:18" ht="15.6" x14ac:dyDescent="0.3">
      <c r="I702" s="64" t="s">
        <v>137</v>
      </c>
    </row>
    <row r="703" spans="1:18" x14ac:dyDescent="0.3">
      <c r="I703">
        <v>280</v>
      </c>
      <c r="J703">
        <v>350</v>
      </c>
      <c r="K703">
        <v>310</v>
      </c>
      <c r="L703">
        <v>270</v>
      </c>
      <c r="M703">
        <v>390</v>
      </c>
      <c r="N703">
        <v>320</v>
      </c>
      <c r="O703">
        <v>290</v>
      </c>
      <c r="P703">
        <v>340</v>
      </c>
      <c r="Q703">
        <v>310</v>
      </c>
      <c r="R703">
        <v>380</v>
      </c>
    </row>
    <row r="704" spans="1:18" x14ac:dyDescent="0.3">
      <c r="I704">
        <v>370</v>
      </c>
      <c r="J704">
        <v>350</v>
      </c>
      <c r="K704">
        <v>300</v>
      </c>
      <c r="L704">
        <v>330</v>
      </c>
      <c r="M704">
        <v>370</v>
      </c>
      <c r="N704">
        <v>310</v>
      </c>
      <c r="O704">
        <v>280</v>
      </c>
      <c r="P704">
        <v>320</v>
      </c>
      <c r="Q704">
        <v>350</v>
      </c>
      <c r="R704">
        <v>290</v>
      </c>
    </row>
    <row r="705" spans="9:18" x14ac:dyDescent="0.3">
      <c r="I705">
        <v>370</v>
      </c>
      <c r="J705">
        <v>350</v>
      </c>
      <c r="K705">
        <v>300</v>
      </c>
      <c r="L705">
        <v>330</v>
      </c>
      <c r="M705">
        <v>370</v>
      </c>
      <c r="N705">
        <v>310</v>
      </c>
      <c r="O705">
        <v>280</v>
      </c>
      <c r="P705">
        <v>320</v>
      </c>
      <c r="Q705">
        <v>350</v>
      </c>
      <c r="R705">
        <v>290</v>
      </c>
    </row>
    <row r="706" spans="9:18" x14ac:dyDescent="0.3">
      <c r="I706">
        <v>370</v>
      </c>
      <c r="J706">
        <v>350</v>
      </c>
      <c r="K706">
        <v>300</v>
      </c>
      <c r="L706">
        <v>330</v>
      </c>
      <c r="M706">
        <v>370</v>
      </c>
      <c r="N706">
        <v>310</v>
      </c>
      <c r="O706">
        <v>280</v>
      </c>
      <c r="P706">
        <v>320</v>
      </c>
      <c r="Q706">
        <v>350</v>
      </c>
      <c r="R706">
        <v>290</v>
      </c>
    </row>
    <row r="707" spans="9:18" x14ac:dyDescent="0.3">
      <c r="I707">
        <v>370</v>
      </c>
      <c r="J707">
        <v>350</v>
      </c>
      <c r="K707">
        <v>300</v>
      </c>
      <c r="L707">
        <v>330</v>
      </c>
      <c r="M707">
        <v>370</v>
      </c>
      <c r="N707">
        <v>310</v>
      </c>
      <c r="O707">
        <v>280</v>
      </c>
      <c r="P707">
        <v>320</v>
      </c>
      <c r="Q707">
        <v>350</v>
      </c>
      <c r="R707">
        <v>290</v>
      </c>
    </row>
    <row r="708" spans="9:18" x14ac:dyDescent="0.3">
      <c r="I708">
        <v>370</v>
      </c>
      <c r="J708">
        <v>350</v>
      </c>
      <c r="K708">
        <v>300</v>
      </c>
      <c r="L708">
        <v>330</v>
      </c>
      <c r="M708">
        <v>370</v>
      </c>
      <c r="N708">
        <v>310</v>
      </c>
      <c r="O708">
        <v>280</v>
      </c>
      <c r="P708">
        <v>320</v>
      </c>
      <c r="Q708">
        <v>350</v>
      </c>
      <c r="R708">
        <v>290</v>
      </c>
    </row>
    <row r="709" spans="9:18" x14ac:dyDescent="0.3">
      <c r="I709">
        <v>370</v>
      </c>
      <c r="J709">
        <v>350</v>
      </c>
      <c r="K709">
        <v>300</v>
      </c>
      <c r="L709">
        <v>330</v>
      </c>
      <c r="M709">
        <v>370</v>
      </c>
      <c r="N709">
        <v>310</v>
      </c>
      <c r="O709">
        <v>280</v>
      </c>
      <c r="P709">
        <v>320</v>
      </c>
      <c r="Q709">
        <v>350</v>
      </c>
      <c r="R709">
        <v>290</v>
      </c>
    </row>
    <row r="710" spans="9:18" x14ac:dyDescent="0.3">
      <c r="I710">
        <v>370</v>
      </c>
      <c r="J710">
        <v>350</v>
      </c>
      <c r="K710">
        <v>300</v>
      </c>
      <c r="L710">
        <v>330</v>
      </c>
      <c r="M710">
        <v>370</v>
      </c>
      <c r="N710">
        <v>310</v>
      </c>
      <c r="O710">
        <v>280</v>
      </c>
      <c r="P710">
        <v>320</v>
      </c>
      <c r="Q710">
        <v>350</v>
      </c>
      <c r="R710">
        <v>290</v>
      </c>
    </row>
    <row r="711" spans="9:18" x14ac:dyDescent="0.3">
      <c r="I711">
        <v>370</v>
      </c>
      <c r="J711">
        <v>350</v>
      </c>
      <c r="K711">
        <v>300</v>
      </c>
      <c r="L711">
        <v>330</v>
      </c>
      <c r="M711">
        <v>370</v>
      </c>
      <c r="N711">
        <v>310</v>
      </c>
      <c r="O711">
        <v>280</v>
      </c>
      <c r="P711">
        <v>320</v>
      </c>
      <c r="Q711">
        <v>350</v>
      </c>
      <c r="R711">
        <v>290</v>
      </c>
    </row>
    <row r="712" spans="9:18" x14ac:dyDescent="0.3">
      <c r="I712">
        <v>370</v>
      </c>
      <c r="J712">
        <v>350</v>
      </c>
      <c r="K712">
        <v>300</v>
      </c>
      <c r="L712">
        <v>330</v>
      </c>
      <c r="M712">
        <v>370</v>
      </c>
      <c r="N712">
        <v>310</v>
      </c>
      <c r="O712">
        <v>280</v>
      </c>
      <c r="P712">
        <v>320</v>
      </c>
      <c r="Q712">
        <v>350</v>
      </c>
      <c r="R712">
        <v>290</v>
      </c>
    </row>
    <row r="715" spans="9:18" x14ac:dyDescent="0.3">
      <c r="J715" s="60" t="s">
        <v>138</v>
      </c>
      <c r="K715" s="61">
        <f>_xlfn.SKEW.P(I703:R712)</f>
        <v>6.0035617683838541E-2</v>
      </c>
    </row>
    <row r="716" spans="9:18" ht="15" thickBot="1" x14ac:dyDescent="0.35">
      <c r="J716" s="60" t="s">
        <v>131</v>
      </c>
      <c r="K716" s="63">
        <f>KURT(I703:R712)</f>
        <v>-1.2430137947561504</v>
      </c>
    </row>
    <row r="717" spans="9:18" x14ac:dyDescent="0.3">
      <c r="J717" s="62" t="s">
        <v>116</v>
      </c>
      <c r="K717" s="83" t="s">
        <v>139</v>
      </c>
      <c r="L717" s="84"/>
      <c r="M717" s="84"/>
      <c r="N717" s="84"/>
      <c r="O717" s="85"/>
    </row>
    <row r="718" spans="9:18" x14ac:dyDescent="0.3">
      <c r="K718" s="86"/>
      <c r="L718" s="87"/>
      <c r="M718" s="87"/>
      <c r="N718" s="87"/>
      <c r="O718" s="88"/>
    </row>
    <row r="719" spans="9:18" x14ac:dyDescent="0.3">
      <c r="K719" s="86"/>
      <c r="L719" s="87"/>
      <c r="M719" s="87"/>
      <c r="N719" s="87"/>
      <c r="O719" s="88"/>
    </row>
    <row r="720" spans="9:18" ht="15" thickBot="1" x14ac:dyDescent="0.35">
      <c r="K720" s="89"/>
      <c r="L720" s="90"/>
      <c r="M720" s="90"/>
      <c r="N720" s="90"/>
      <c r="O720" s="91"/>
    </row>
    <row r="729" spans="1:18" ht="15" thickBot="1" x14ac:dyDescent="0.35">
      <c r="A729" s="21"/>
      <c r="B729" s="21"/>
      <c r="C729" s="21"/>
      <c r="D729" s="21"/>
      <c r="E729" s="21"/>
      <c r="F729" s="21"/>
      <c r="G729" s="21"/>
      <c r="H729" s="21"/>
      <c r="I729" s="21"/>
      <c r="J729" s="21"/>
      <c r="K729" s="21"/>
      <c r="L729" s="21"/>
      <c r="M729" s="21"/>
      <c r="N729" s="21"/>
      <c r="O729" s="21"/>
      <c r="P729" s="21"/>
      <c r="Q729" s="21"/>
      <c r="R729" s="21"/>
    </row>
    <row r="730" spans="1:18" ht="15" thickTop="1" x14ac:dyDescent="0.3"/>
    <row r="733" spans="1:18" ht="15.6" x14ac:dyDescent="0.3">
      <c r="I733" s="64" t="s">
        <v>140</v>
      </c>
    </row>
    <row r="734" spans="1:18" x14ac:dyDescent="0.3">
      <c r="I734">
        <v>12</v>
      </c>
      <c r="J734">
        <v>22</v>
      </c>
      <c r="K734">
        <v>14</v>
      </c>
      <c r="L734">
        <v>12</v>
      </c>
      <c r="M734">
        <v>22</v>
      </c>
      <c r="N734">
        <v>14</v>
      </c>
      <c r="O734">
        <v>12</v>
      </c>
      <c r="P734">
        <v>22</v>
      </c>
      <c r="Q734">
        <v>14</v>
      </c>
      <c r="R734">
        <v>12</v>
      </c>
    </row>
    <row r="735" spans="1:18" x14ac:dyDescent="0.3">
      <c r="I735">
        <v>18</v>
      </c>
      <c r="J735">
        <v>19</v>
      </c>
      <c r="K735">
        <v>20</v>
      </c>
      <c r="L735">
        <v>18</v>
      </c>
      <c r="M735">
        <v>19</v>
      </c>
      <c r="N735">
        <v>20</v>
      </c>
      <c r="O735">
        <v>18</v>
      </c>
      <c r="P735">
        <v>19</v>
      </c>
      <c r="Q735">
        <v>20</v>
      </c>
      <c r="R735">
        <v>18</v>
      </c>
    </row>
    <row r="736" spans="1:18" x14ac:dyDescent="0.3">
      <c r="I736">
        <v>15</v>
      </c>
      <c r="J736">
        <v>13</v>
      </c>
      <c r="K736">
        <v>19</v>
      </c>
      <c r="L736">
        <v>15</v>
      </c>
      <c r="M736">
        <v>13</v>
      </c>
      <c r="N736">
        <v>19</v>
      </c>
      <c r="O736">
        <v>15</v>
      </c>
      <c r="P736">
        <v>13</v>
      </c>
      <c r="Q736">
        <v>19</v>
      </c>
      <c r="R736">
        <v>15</v>
      </c>
    </row>
    <row r="737" spans="9:18" x14ac:dyDescent="0.3">
      <c r="I737">
        <v>22</v>
      </c>
      <c r="J737">
        <v>16</v>
      </c>
      <c r="K737">
        <v>17</v>
      </c>
      <c r="L737">
        <v>22</v>
      </c>
      <c r="M737">
        <v>16</v>
      </c>
      <c r="N737">
        <v>17</v>
      </c>
      <c r="O737">
        <v>22</v>
      </c>
      <c r="P737">
        <v>16</v>
      </c>
      <c r="Q737">
        <v>17</v>
      </c>
      <c r="R737">
        <v>22</v>
      </c>
    </row>
    <row r="738" spans="9:18" x14ac:dyDescent="0.3">
      <c r="I738">
        <v>20</v>
      </c>
      <c r="J738">
        <v>21</v>
      </c>
      <c r="K738">
        <v>22</v>
      </c>
      <c r="L738">
        <v>20</v>
      </c>
      <c r="M738">
        <v>21</v>
      </c>
      <c r="N738">
        <v>22</v>
      </c>
      <c r="O738">
        <v>20</v>
      </c>
      <c r="P738">
        <v>21</v>
      </c>
      <c r="Q738">
        <v>22</v>
      </c>
      <c r="R738">
        <v>20</v>
      </c>
    </row>
    <row r="739" spans="9:18" x14ac:dyDescent="0.3">
      <c r="I739">
        <v>14</v>
      </c>
      <c r="J739">
        <v>22</v>
      </c>
      <c r="K739">
        <v>18</v>
      </c>
      <c r="L739">
        <v>14</v>
      </c>
      <c r="M739">
        <v>22</v>
      </c>
      <c r="N739">
        <v>18</v>
      </c>
      <c r="O739">
        <v>14</v>
      </c>
      <c r="P739">
        <v>22</v>
      </c>
      <c r="Q739">
        <v>18</v>
      </c>
      <c r="R739">
        <v>14</v>
      </c>
    </row>
    <row r="740" spans="9:18" x14ac:dyDescent="0.3">
      <c r="I740">
        <v>16</v>
      </c>
      <c r="J740">
        <v>17</v>
      </c>
      <c r="K740">
        <v>15</v>
      </c>
      <c r="L740">
        <v>16</v>
      </c>
      <c r="M740">
        <v>17</v>
      </c>
      <c r="N740">
        <v>15</v>
      </c>
      <c r="O740">
        <v>16</v>
      </c>
      <c r="P740">
        <v>17</v>
      </c>
      <c r="Q740">
        <v>15</v>
      </c>
      <c r="R740">
        <v>16</v>
      </c>
    </row>
    <row r="741" spans="9:18" x14ac:dyDescent="0.3">
      <c r="I741">
        <v>21</v>
      </c>
      <c r="J741">
        <v>19</v>
      </c>
      <c r="K741">
        <v>21</v>
      </c>
      <c r="L741">
        <v>21</v>
      </c>
      <c r="M741">
        <v>19</v>
      </c>
      <c r="N741">
        <v>21</v>
      </c>
      <c r="O741">
        <v>21</v>
      </c>
      <c r="P741">
        <v>19</v>
      </c>
      <c r="Q741">
        <v>21</v>
      </c>
      <c r="R741">
        <v>21</v>
      </c>
    </row>
    <row r="742" spans="9:18" x14ac:dyDescent="0.3">
      <c r="I742">
        <v>19</v>
      </c>
      <c r="J742">
        <v>22</v>
      </c>
      <c r="K742">
        <v>20</v>
      </c>
      <c r="L742">
        <v>19</v>
      </c>
      <c r="M742">
        <v>22</v>
      </c>
      <c r="N742">
        <v>20</v>
      </c>
      <c r="O742">
        <v>19</v>
      </c>
      <c r="P742">
        <v>22</v>
      </c>
      <c r="Q742">
        <v>20</v>
      </c>
      <c r="R742">
        <v>19</v>
      </c>
    </row>
    <row r="743" spans="9:18" x14ac:dyDescent="0.3">
      <c r="I743">
        <v>17</v>
      </c>
      <c r="J743">
        <v>18</v>
      </c>
      <c r="K743">
        <v>16</v>
      </c>
      <c r="L743">
        <v>17</v>
      </c>
      <c r="M743">
        <v>18</v>
      </c>
      <c r="N743">
        <v>16</v>
      </c>
      <c r="O743">
        <v>17</v>
      </c>
      <c r="P743">
        <v>18</v>
      </c>
      <c r="Q743">
        <v>16</v>
      </c>
      <c r="R743">
        <v>17</v>
      </c>
    </row>
    <row r="746" spans="9:18" x14ac:dyDescent="0.3">
      <c r="J746" s="60" t="s">
        <v>138</v>
      </c>
      <c r="K746" s="61">
        <f>_xlfn.SKEW.P(I734:R743)</f>
        <v>-0.32996659307494625</v>
      </c>
    </row>
    <row r="747" spans="9:18" ht="15" thickBot="1" x14ac:dyDescent="0.35">
      <c r="J747" s="60" t="s">
        <v>131</v>
      </c>
      <c r="K747" s="63">
        <f>KURT(I734:R743)</f>
        <v>-0.881011446690108</v>
      </c>
    </row>
    <row r="748" spans="9:18" x14ac:dyDescent="0.3">
      <c r="J748" s="3" t="s">
        <v>141</v>
      </c>
      <c r="K748" s="83" t="s">
        <v>142</v>
      </c>
      <c r="L748" s="84"/>
      <c r="M748" s="84"/>
      <c r="N748" s="84"/>
      <c r="O748" s="85"/>
    </row>
    <row r="749" spans="9:18" x14ac:dyDescent="0.3">
      <c r="K749" s="86"/>
      <c r="L749" s="87"/>
      <c r="M749" s="87"/>
      <c r="N749" s="87"/>
      <c r="O749" s="88"/>
    </row>
    <row r="750" spans="9:18" x14ac:dyDescent="0.3">
      <c r="K750" s="86"/>
      <c r="L750" s="87"/>
      <c r="M750" s="87"/>
      <c r="N750" s="87"/>
      <c r="O750" s="88"/>
    </row>
    <row r="751" spans="9:18" x14ac:dyDescent="0.3">
      <c r="K751" s="86"/>
      <c r="L751" s="87"/>
      <c r="M751" s="87"/>
      <c r="N751" s="87"/>
      <c r="O751" s="88"/>
    </row>
    <row r="752" spans="9:18" ht="15" thickBot="1" x14ac:dyDescent="0.35">
      <c r="K752" s="89"/>
      <c r="L752" s="90"/>
      <c r="M752" s="90"/>
      <c r="N752" s="90"/>
      <c r="O752" s="91"/>
    </row>
    <row r="756" spans="1:18" ht="15" thickBot="1" x14ac:dyDescent="0.35">
      <c r="A756" s="21"/>
      <c r="B756" s="21"/>
      <c r="C756" s="21"/>
      <c r="D756" s="21"/>
      <c r="E756" s="21"/>
      <c r="F756" s="21"/>
      <c r="G756" s="21"/>
      <c r="H756" s="21"/>
      <c r="I756" s="21"/>
      <c r="J756" s="21"/>
      <c r="K756" s="21"/>
      <c r="L756" s="21"/>
      <c r="M756" s="21"/>
      <c r="N756" s="21"/>
      <c r="O756" s="21"/>
      <c r="P756" s="21"/>
      <c r="Q756" s="21"/>
      <c r="R756" s="21"/>
    </row>
    <row r="757" spans="1:18" ht="15" thickTop="1" x14ac:dyDescent="0.3"/>
    <row r="758" spans="1:18" ht="23.4" customHeight="1" x14ac:dyDescent="0.45">
      <c r="G758" s="134" t="s">
        <v>143</v>
      </c>
      <c r="H758" s="134"/>
      <c r="I758" s="134"/>
      <c r="J758" s="134"/>
      <c r="K758" s="134"/>
      <c r="L758" s="134"/>
    </row>
    <row r="762" spans="1:18" x14ac:dyDescent="0.3">
      <c r="J762" s="3" t="s">
        <v>144</v>
      </c>
      <c r="K762" s="3" t="s">
        <v>145</v>
      </c>
    </row>
    <row r="763" spans="1:18" x14ac:dyDescent="0.3">
      <c r="J763">
        <v>10</v>
      </c>
      <c r="K763">
        <v>50</v>
      </c>
    </row>
    <row r="764" spans="1:18" x14ac:dyDescent="0.3">
      <c r="J764">
        <v>12</v>
      </c>
      <c r="K764">
        <v>55</v>
      </c>
    </row>
    <row r="765" spans="1:18" x14ac:dyDescent="0.3">
      <c r="J765">
        <v>15</v>
      </c>
      <c r="K765">
        <v>60</v>
      </c>
      <c r="M765" s="3" t="s">
        <v>146</v>
      </c>
      <c r="N765">
        <f>CORREL(J763:J774,K763:K774)</f>
        <v>0.99921031003664817</v>
      </c>
    </row>
    <row r="766" spans="1:18" x14ac:dyDescent="0.3">
      <c r="J766">
        <v>18</v>
      </c>
      <c r="K766">
        <v>65</v>
      </c>
      <c r="M766" s="3" t="s">
        <v>147</v>
      </c>
      <c r="N766">
        <f>_xlfn.COVARIANCE.P(J763:J774,K763:K774)</f>
        <v>150.20833333333334</v>
      </c>
    </row>
    <row r="767" spans="1:18" x14ac:dyDescent="0.3">
      <c r="J767">
        <v>20</v>
      </c>
      <c r="K767">
        <v>70</v>
      </c>
    </row>
    <row r="768" spans="1:18" ht="15" thickBot="1" x14ac:dyDescent="0.35">
      <c r="J768">
        <v>22</v>
      </c>
      <c r="K768">
        <v>75</v>
      </c>
      <c r="N768" s="3" t="s">
        <v>148</v>
      </c>
    </row>
    <row r="769" spans="1:18" x14ac:dyDescent="0.3">
      <c r="J769">
        <v>25</v>
      </c>
      <c r="K769">
        <v>80</v>
      </c>
      <c r="M769" s="137"/>
      <c r="N769" s="137" t="s">
        <v>144</v>
      </c>
      <c r="O769" s="137" t="s">
        <v>145</v>
      </c>
    </row>
    <row r="770" spans="1:18" x14ac:dyDescent="0.3">
      <c r="J770">
        <v>28</v>
      </c>
      <c r="K770">
        <v>85</v>
      </c>
      <c r="M770" s="135" t="s">
        <v>144</v>
      </c>
      <c r="N770" s="135">
        <v>1</v>
      </c>
      <c r="O770" s="135"/>
    </row>
    <row r="771" spans="1:18" ht="15" thickBot="1" x14ac:dyDescent="0.35">
      <c r="J771">
        <v>30</v>
      </c>
      <c r="K771">
        <v>90</v>
      </c>
      <c r="M771" s="136" t="s">
        <v>145</v>
      </c>
      <c r="N771" s="136">
        <v>0.99921031003664817</v>
      </c>
      <c r="O771" s="136">
        <v>1</v>
      </c>
    </row>
    <row r="772" spans="1:18" x14ac:dyDescent="0.3">
      <c r="J772">
        <v>32</v>
      </c>
      <c r="K772">
        <v>95</v>
      </c>
    </row>
    <row r="773" spans="1:18" ht="15" thickBot="1" x14ac:dyDescent="0.35">
      <c r="J773">
        <v>35</v>
      </c>
      <c r="K773">
        <v>100</v>
      </c>
      <c r="N773" s="3" t="s">
        <v>149</v>
      </c>
    </row>
    <row r="774" spans="1:18" x14ac:dyDescent="0.3">
      <c r="J774">
        <v>38</v>
      </c>
      <c r="K774">
        <v>105</v>
      </c>
      <c r="M774" s="137"/>
      <c r="N774" s="137" t="s">
        <v>144</v>
      </c>
      <c r="O774" s="137" t="s">
        <v>145</v>
      </c>
    </row>
    <row r="775" spans="1:18" x14ac:dyDescent="0.3">
      <c r="M775" s="135" t="s">
        <v>144</v>
      </c>
      <c r="N775" s="135">
        <f>VARP(Sheet1!$J$763:$J$774)</f>
        <v>75.854166666666671</v>
      </c>
      <c r="O775" s="135"/>
    </row>
    <row r="776" spans="1:18" ht="15" thickBot="1" x14ac:dyDescent="0.35">
      <c r="M776" s="136" t="s">
        <v>145</v>
      </c>
      <c r="N776" s="136">
        <v>150.20833333333334</v>
      </c>
      <c r="O776" s="136">
        <f>VARP(Sheet1!$K$763:$K$774)</f>
        <v>297.91666666666669</v>
      </c>
    </row>
    <row r="781" spans="1:18" ht="15" thickBot="1" x14ac:dyDescent="0.35">
      <c r="A781" s="21"/>
      <c r="B781" s="21"/>
      <c r="C781" s="21"/>
      <c r="D781" s="21"/>
      <c r="E781" s="21"/>
      <c r="F781" s="21"/>
      <c r="G781" s="21"/>
      <c r="H781" s="21"/>
      <c r="I781" s="21"/>
      <c r="J781" s="21"/>
      <c r="K781" s="21"/>
      <c r="L781" s="21"/>
      <c r="M781" s="21"/>
      <c r="N781" s="21"/>
      <c r="O781" s="21"/>
      <c r="P781" s="21"/>
      <c r="Q781" s="21"/>
      <c r="R781" s="21"/>
    </row>
    <row r="782" spans="1:18" ht="15" thickTop="1" x14ac:dyDescent="0.3"/>
    <row r="784" spans="1:18" x14ac:dyDescent="0.3">
      <c r="J784" s="3" t="s">
        <v>150</v>
      </c>
      <c r="K784" s="3" t="s">
        <v>151</v>
      </c>
    </row>
    <row r="785" spans="10:15" x14ac:dyDescent="0.3">
      <c r="J785">
        <v>45</v>
      </c>
      <c r="K785">
        <v>52</v>
      </c>
    </row>
    <row r="786" spans="10:15" x14ac:dyDescent="0.3">
      <c r="J786">
        <v>47</v>
      </c>
      <c r="K786">
        <v>54</v>
      </c>
    </row>
    <row r="787" spans="10:15" ht="15" thickBot="1" x14ac:dyDescent="0.35">
      <c r="J787">
        <v>48</v>
      </c>
      <c r="K787">
        <v>55</v>
      </c>
      <c r="N787" s="3" t="s">
        <v>152</v>
      </c>
    </row>
    <row r="788" spans="10:15" x14ac:dyDescent="0.3">
      <c r="J788">
        <v>50</v>
      </c>
      <c r="K788">
        <v>57</v>
      </c>
      <c r="M788" s="137"/>
      <c r="N788" s="137" t="s">
        <v>150</v>
      </c>
      <c r="O788" s="137" t="s">
        <v>151</v>
      </c>
    </row>
    <row r="789" spans="10:15" x14ac:dyDescent="0.3">
      <c r="J789">
        <v>52</v>
      </c>
      <c r="K789">
        <v>59</v>
      </c>
      <c r="M789" s="135" t="s">
        <v>150</v>
      </c>
      <c r="N789" s="135">
        <v>1</v>
      </c>
      <c r="O789" s="135"/>
    </row>
    <row r="790" spans="10:15" ht="15" thickBot="1" x14ac:dyDescent="0.35">
      <c r="J790">
        <v>53</v>
      </c>
      <c r="K790">
        <v>60</v>
      </c>
      <c r="M790" s="136" t="s">
        <v>151</v>
      </c>
      <c r="N790" s="136">
        <v>0.99859572699637911</v>
      </c>
      <c r="O790" s="136">
        <v>1</v>
      </c>
    </row>
    <row r="791" spans="10:15" x14ac:dyDescent="0.3">
      <c r="J791">
        <v>55</v>
      </c>
      <c r="K791">
        <v>61</v>
      </c>
    </row>
    <row r="792" spans="10:15" x14ac:dyDescent="0.3">
      <c r="J792">
        <v>56</v>
      </c>
      <c r="K792">
        <v>62</v>
      </c>
    </row>
    <row r="793" spans="10:15" ht="15" thickBot="1" x14ac:dyDescent="0.35">
      <c r="J793">
        <v>58</v>
      </c>
      <c r="K793">
        <v>64</v>
      </c>
      <c r="N793" s="3" t="s">
        <v>153</v>
      </c>
    </row>
    <row r="794" spans="10:15" x14ac:dyDescent="0.3">
      <c r="J794">
        <v>60</v>
      </c>
      <c r="K794">
        <v>66</v>
      </c>
      <c r="M794" s="137"/>
      <c r="N794" s="137" t="s">
        <v>150</v>
      </c>
      <c r="O794" s="137" t="s">
        <v>151</v>
      </c>
    </row>
    <row r="795" spans="10:15" x14ac:dyDescent="0.3">
      <c r="J795">
        <v>62</v>
      </c>
      <c r="K795">
        <v>67</v>
      </c>
      <c r="M795" s="135" t="s">
        <v>150</v>
      </c>
      <c r="N795" s="135">
        <f>VARP(Sheet1!$J$785:$J$804)</f>
        <v>96.8</v>
      </c>
      <c r="O795" s="135"/>
    </row>
    <row r="796" spans="10:15" ht="15" thickBot="1" x14ac:dyDescent="0.35">
      <c r="J796">
        <v>64</v>
      </c>
      <c r="K796">
        <v>69</v>
      </c>
      <c r="M796" s="136" t="s">
        <v>151</v>
      </c>
      <c r="N796" s="136">
        <v>92.65</v>
      </c>
      <c r="O796" s="136">
        <f>VARP(Sheet1!$K$785:$K$804)</f>
        <v>88.927499999999995</v>
      </c>
    </row>
    <row r="797" spans="10:15" x14ac:dyDescent="0.3">
      <c r="J797">
        <v>65</v>
      </c>
      <c r="K797">
        <v>71</v>
      </c>
    </row>
    <row r="798" spans="10:15" x14ac:dyDescent="0.3">
      <c r="J798">
        <v>67</v>
      </c>
      <c r="K798">
        <v>73</v>
      </c>
    </row>
    <row r="799" spans="10:15" x14ac:dyDescent="0.3">
      <c r="J799">
        <v>69</v>
      </c>
      <c r="K799">
        <v>74</v>
      </c>
    </row>
    <row r="800" spans="10:15" x14ac:dyDescent="0.3">
      <c r="J800">
        <v>70</v>
      </c>
      <c r="K800">
        <v>76</v>
      </c>
    </row>
    <row r="801" spans="1:18" x14ac:dyDescent="0.3">
      <c r="J801">
        <v>72</v>
      </c>
      <c r="K801">
        <v>78</v>
      </c>
    </row>
    <row r="802" spans="1:18" x14ac:dyDescent="0.3">
      <c r="J802">
        <v>74</v>
      </c>
      <c r="K802">
        <v>80</v>
      </c>
    </row>
    <row r="803" spans="1:18" x14ac:dyDescent="0.3">
      <c r="J803">
        <v>76</v>
      </c>
      <c r="K803">
        <v>82</v>
      </c>
    </row>
    <row r="804" spans="1:18" x14ac:dyDescent="0.3">
      <c r="J804">
        <v>77</v>
      </c>
      <c r="K804">
        <v>83</v>
      </c>
    </row>
    <row r="807" spans="1:18" ht="15" thickBot="1" x14ac:dyDescent="0.35">
      <c r="A807" s="21"/>
      <c r="B807" s="21"/>
      <c r="C807" s="21"/>
      <c r="D807" s="21"/>
      <c r="E807" s="21"/>
      <c r="F807" s="21"/>
      <c r="G807" s="21"/>
      <c r="H807" s="21"/>
      <c r="I807" s="21"/>
      <c r="J807" s="21"/>
      <c r="K807" s="21"/>
      <c r="L807" s="21"/>
      <c r="M807" s="21"/>
      <c r="N807" s="21"/>
      <c r="O807" s="21"/>
      <c r="P807" s="21"/>
      <c r="Q807" s="21"/>
      <c r="R807" s="21"/>
    </row>
    <row r="808" spans="1:18" ht="15" thickTop="1" x14ac:dyDescent="0.3"/>
    <row r="810" spans="1:18" x14ac:dyDescent="0.3">
      <c r="J810" s="3" t="s">
        <v>154</v>
      </c>
      <c r="K810" s="3" t="s">
        <v>155</v>
      </c>
    </row>
    <row r="811" spans="1:18" x14ac:dyDescent="0.3">
      <c r="J811">
        <v>10</v>
      </c>
      <c r="K811">
        <v>60</v>
      </c>
    </row>
    <row r="812" spans="1:18" x14ac:dyDescent="0.3">
      <c r="J812">
        <v>12</v>
      </c>
      <c r="K812">
        <v>65</v>
      </c>
    </row>
    <row r="813" spans="1:18" x14ac:dyDescent="0.3">
      <c r="J813">
        <v>15</v>
      </c>
      <c r="K813">
        <v>70</v>
      </c>
    </row>
    <row r="814" spans="1:18" x14ac:dyDescent="0.3">
      <c r="J814">
        <v>18</v>
      </c>
      <c r="K814">
        <v>75</v>
      </c>
    </row>
    <row r="815" spans="1:18" ht="15" thickBot="1" x14ac:dyDescent="0.35">
      <c r="J815">
        <v>20</v>
      </c>
      <c r="K815">
        <v>80</v>
      </c>
      <c r="N815" s="3" t="s">
        <v>156</v>
      </c>
    </row>
    <row r="816" spans="1:18" x14ac:dyDescent="0.3">
      <c r="J816">
        <v>22</v>
      </c>
      <c r="K816">
        <v>82</v>
      </c>
      <c r="M816" s="137"/>
      <c r="N816" s="137" t="s">
        <v>154</v>
      </c>
      <c r="O816" s="137" t="s">
        <v>155</v>
      </c>
    </row>
    <row r="817" spans="10:15" x14ac:dyDescent="0.3">
      <c r="J817">
        <v>25</v>
      </c>
      <c r="K817">
        <v>85</v>
      </c>
      <c r="M817" s="135" t="s">
        <v>154</v>
      </c>
      <c r="N817" s="135">
        <v>1</v>
      </c>
      <c r="O817" s="135"/>
    </row>
    <row r="818" spans="10:15" ht="15" thickBot="1" x14ac:dyDescent="0.35">
      <c r="J818">
        <v>28</v>
      </c>
      <c r="K818">
        <v>88</v>
      </c>
      <c r="M818" s="136" t="s">
        <v>155</v>
      </c>
      <c r="N818" s="136">
        <v>0.97729508301867352</v>
      </c>
      <c r="O818" s="136">
        <v>1</v>
      </c>
    </row>
    <row r="819" spans="10:15" x14ac:dyDescent="0.3">
      <c r="J819">
        <v>30</v>
      </c>
      <c r="K819">
        <v>90</v>
      </c>
    </row>
    <row r="820" spans="10:15" x14ac:dyDescent="0.3">
      <c r="J820">
        <v>32</v>
      </c>
      <c r="K820">
        <v>92</v>
      </c>
    </row>
    <row r="821" spans="10:15" ht="15" thickBot="1" x14ac:dyDescent="0.35">
      <c r="J821">
        <v>35</v>
      </c>
      <c r="K821">
        <v>93</v>
      </c>
      <c r="N821" s="3" t="s">
        <v>147</v>
      </c>
    </row>
    <row r="822" spans="10:15" x14ac:dyDescent="0.3">
      <c r="J822">
        <v>38</v>
      </c>
      <c r="K822">
        <v>95</v>
      </c>
      <c r="M822" s="137"/>
      <c r="N822" s="137" t="s">
        <v>154</v>
      </c>
      <c r="O822" s="137" t="s">
        <v>155</v>
      </c>
    </row>
    <row r="823" spans="10:15" x14ac:dyDescent="0.3">
      <c r="J823">
        <v>40</v>
      </c>
      <c r="K823">
        <v>96</v>
      </c>
      <c r="M823" s="135" t="s">
        <v>154</v>
      </c>
      <c r="N823" s="135">
        <f>VARP(Sheet1!$J$811:$J$840)</f>
        <v>468.3122222222222</v>
      </c>
      <c r="O823" s="135"/>
    </row>
    <row r="824" spans="10:15" ht="15" thickBot="1" x14ac:dyDescent="0.35">
      <c r="J824">
        <v>42</v>
      </c>
      <c r="K824">
        <v>97</v>
      </c>
      <c r="M824" s="136" t="s">
        <v>155</v>
      </c>
      <c r="N824" s="136">
        <v>341.12222222222226</v>
      </c>
      <c r="O824" s="136">
        <f>VARP(Sheet1!$K$811:$K$840)</f>
        <v>260.15555555555557</v>
      </c>
    </row>
    <row r="825" spans="10:15" x14ac:dyDescent="0.3">
      <c r="J825">
        <v>45</v>
      </c>
      <c r="K825">
        <v>98</v>
      </c>
    </row>
    <row r="826" spans="10:15" x14ac:dyDescent="0.3">
      <c r="J826">
        <v>48</v>
      </c>
      <c r="K826">
        <v>99</v>
      </c>
    </row>
    <row r="827" spans="10:15" x14ac:dyDescent="0.3">
      <c r="J827">
        <v>50</v>
      </c>
      <c r="K827">
        <v>100</v>
      </c>
    </row>
    <row r="828" spans="10:15" x14ac:dyDescent="0.3">
      <c r="J828">
        <v>52</v>
      </c>
      <c r="K828">
        <v>102</v>
      </c>
    </row>
    <row r="829" spans="10:15" x14ac:dyDescent="0.3">
      <c r="J829">
        <v>55</v>
      </c>
      <c r="K829">
        <v>105</v>
      </c>
    </row>
    <row r="830" spans="10:15" x14ac:dyDescent="0.3">
      <c r="J830">
        <v>58</v>
      </c>
      <c r="K830">
        <v>106</v>
      </c>
    </row>
    <row r="831" spans="10:15" x14ac:dyDescent="0.3">
      <c r="J831">
        <v>60</v>
      </c>
      <c r="K831">
        <v>107</v>
      </c>
    </row>
    <row r="832" spans="10:15" x14ac:dyDescent="0.3">
      <c r="J832">
        <v>62</v>
      </c>
      <c r="K832">
        <v>108</v>
      </c>
    </row>
    <row r="833" spans="1:18" x14ac:dyDescent="0.3">
      <c r="J833">
        <v>65</v>
      </c>
      <c r="K833">
        <v>110</v>
      </c>
    </row>
    <row r="834" spans="1:18" x14ac:dyDescent="0.3">
      <c r="J834">
        <v>68</v>
      </c>
      <c r="K834">
        <v>112</v>
      </c>
    </row>
    <row r="835" spans="1:18" x14ac:dyDescent="0.3">
      <c r="J835">
        <v>70</v>
      </c>
      <c r="K835">
        <v>114</v>
      </c>
    </row>
    <row r="836" spans="1:18" x14ac:dyDescent="0.3">
      <c r="J836">
        <v>72</v>
      </c>
      <c r="K836">
        <v>115</v>
      </c>
    </row>
    <row r="837" spans="1:18" x14ac:dyDescent="0.3">
      <c r="J837">
        <v>75</v>
      </c>
      <c r="K837">
        <v>116</v>
      </c>
    </row>
    <row r="838" spans="1:18" x14ac:dyDescent="0.3">
      <c r="J838">
        <v>78</v>
      </c>
      <c r="K838">
        <v>118</v>
      </c>
    </row>
    <row r="839" spans="1:18" x14ac:dyDescent="0.3">
      <c r="J839">
        <v>80</v>
      </c>
      <c r="K839">
        <v>120</v>
      </c>
    </row>
    <row r="840" spans="1:18" x14ac:dyDescent="0.3">
      <c r="J840">
        <v>82</v>
      </c>
      <c r="K840">
        <v>122</v>
      </c>
    </row>
    <row r="843" spans="1:18" ht="15" thickBot="1" x14ac:dyDescent="0.35">
      <c r="A843" s="21"/>
      <c r="B843" s="21"/>
      <c r="C843" s="21"/>
      <c r="D843" s="21"/>
      <c r="E843" s="21"/>
      <c r="F843" s="21"/>
      <c r="G843" s="21"/>
      <c r="H843" s="21"/>
      <c r="I843" s="21"/>
      <c r="J843" s="21"/>
      <c r="K843" s="21"/>
      <c r="L843" s="21"/>
      <c r="M843" s="21"/>
      <c r="N843" s="21"/>
      <c r="O843" s="21"/>
      <c r="P843" s="21"/>
      <c r="Q843" s="21"/>
      <c r="R843" s="21"/>
    </row>
    <row r="844" spans="1:18" ht="15" thickTop="1" x14ac:dyDescent="0.3"/>
  </sheetData>
  <sortState xmlns:xlrd2="http://schemas.microsoft.com/office/spreadsheetml/2017/richdata2" ref="O437:O440">
    <sortCondition ref="O437"/>
  </sortState>
  <dataConsolidate/>
  <mergeCells count="50">
    <mergeCell ref="G758:L758"/>
    <mergeCell ref="I435:K435"/>
    <mergeCell ref="K614:N619"/>
    <mergeCell ref="K548:N548"/>
    <mergeCell ref="I469:K469"/>
    <mergeCell ref="K486:N490"/>
    <mergeCell ref="K485:N485"/>
    <mergeCell ref="K613:N613"/>
    <mergeCell ref="I565:K565"/>
    <mergeCell ref="K580:N580"/>
    <mergeCell ref="K581:N584"/>
    <mergeCell ref="K549:N552"/>
    <mergeCell ref="I597:K597"/>
    <mergeCell ref="G465:K466"/>
    <mergeCell ref="K639:O642"/>
    <mergeCell ref="K667:O671"/>
    <mergeCell ref="K717:O720"/>
    <mergeCell ref="K748:O752"/>
    <mergeCell ref="I3:K3"/>
    <mergeCell ref="J273:N273"/>
    <mergeCell ref="J109:K110"/>
    <mergeCell ref="K515:N518"/>
    <mergeCell ref="J112:K112"/>
    <mergeCell ref="L112:M112"/>
    <mergeCell ref="J113:K113"/>
    <mergeCell ref="I138:M139"/>
    <mergeCell ref="I363:J363"/>
    <mergeCell ref="J229:S229"/>
    <mergeCell ref="J226:K227"/>
    <mergeCell ref="J187:K188"/>
    <mergeCell ref="J156:K157"/>
    <mergeCell ref="J136:K137"/>
    <mergeCell ref="I159:R160"/>
    <mergeCell ref="K514:N514"/>
    <mergeCell ref="I396:K396"/>
    <mergeCell ref="A1:W1"/>
    <mergeCell ref="A5:Q5"/>
    <mergeCell ref="J62:L63"/>
    <mergeCell ref="I88:M89"/>
    <mergeCell ref="A32:K32"/>
    <mergeCell ref="A47:R47"/>
    <mergeCell ref="A49:K49"/>
    <mergeCell ref="A7:P7"/>
    <mergeCell ref="A18:P18"/>
    <mergeCell ref="A20:O20"/>
    <mergeCell ref="A30:S30"/>
    <mergeCell ref="J86:K87"/>
    <mergeCell ref="I64:K65"/>
    <mergeCell ref="I45:J46"/>
    <mergeCell ref="H44:J44"/>
  </mergeCells>
  <phoneticPr fontId="3" type="noConversion"/>
  <pageMargins left="0.70866141732283472" right="0.70866141732283472" top="0.74803149606299213" bottom="0.74803149606299213"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sipaiumar123@outlook.com</dc:creator>
  <cp:lastModifiedBy>sipaiumar123@outlook.com</cp:lastModifiedBy>
  <cp:lastPrinted>2023-10-27T08:31:19Z</cp:lastPrinted>
  <dcterms:created xsi:type="dcterms:W3CDTF">2023-10-23T15:10:23Z</dcterms:created>
  <dcterms:modified xsi:type="dcterms:W3CDTF">2024-04-01T13:17:16Z</dcterms:modified>
</cp:coreProperties>
</file>