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Helpful Links" sheetId="2" r:id="rId5"/>
    <sheet state="visible" name="Alternative Scenarios" sheetId="3" r:id="rId6"/>
    <sheet state="visible" name="Notes" sheetId="4" r:id="rId7"/>
    <sheet state="visible" name="Sali Adult Survival" sheetId="5" r:id="rId8"/>
    <sheet state="visible" name="Koko Adult Survival" sheetId="6" r:id="rId9"/>
    <sheet state="visible" name="Sali Juvenile Survival" sheetId="7" r:id="rId10"/>
    <sheet state="visible" name=" Koko Juvenile Survival" sheetId="8" r:id="rId11"/>
    <sheet state="visible" name="Sali Fledgling Survival" sheetId="9" r:id="rId12"/>
    <sheet state="visible" name="Sali Nest Success" sheetId="10" r:id="rId13"/>
    <sheet state="visible" name="Koko Nest Success" sheetId="11" r:id="rId14"/>
    <sheet state="visible" name="Sali Nest Attempts" sheetId="12" r:id="rId15"/>
    <sheet state="visible" name="Koko Nest Attempts" sheetId="13" r:id="rId16"/>
    <sheet state="visible" name="Sali Fledgings per Nest" sheetId="14" r:id="rId17"/>
    <sheet state="visible" name="Koko Hatchlings per Nest" sheetId="15" r:id="rId18"/>
  </sheets>
  <definedNames/>
  <calcPr/>
</workbook>
</file>

<file path=xl/sharedStrings.xml><?xml version="1.0" encoding="utf-8"?>
<sst xmlns="http://schemas.openxmlformats.org/spreadsheetml/2006/main" count="372" uniqueCount="292">
  <si>
    <t>Instructions</t>
  </si>
  <si>
    <t>Please refer to the Elicitation Instructions for overall elicitation instructions. Each tab will ask you to provide values for survival and fecundity of Sali and Ko'ko' under alternative strategies at 4 sites. Feel free to consult any literature or people outside of the elicitation group in answering these questions.</t>
  </si>
  <si>
    <t>Add an identifier*:</t>
  </si>
  <si>
    <t>*Note that this will be shown to the group, so try to use something that others will not recognize and associate with you. Initials are not a good choice. If you leave this blank, you will be given an identifier of the form: "Expert X" where X is a number.</t>
  </si>
  <si>
    <t>Helpful Links</t>
  </si>
  <si>
    <t xml:space="preserve">Link to RShiny app to test your values: </t>
  </si>
  <si>
    <t>https://sipeha.shinyapps.io/TestElicitationValues_updated/</t>
  </si>
  <si>
    <t xml:space="preserve">Link to your Round 1 Sheet: </t>
  </si>
  <si>
    <t>https://docs.google.com/spreadsheets/d/1dKqo69vj1L5qtdD3KqO19XWM9S96GXtF_iF4EAd6sTo/edit?usp=share_link</t>
  </si>
  <si>
    <t>Link to Round 1 Results Document:</t>
  </si>
  <si>
    <t>https://docs.google.com/document/d/1HrjM5F86oKYBsQ-SU6OJvvZtM50tqxXesyHTZnJlYYg/edit?usp=sharing</t>
  </si>
  <si>
    <r>
      <rPr>
        <rFont val="Arial"/>
        <color theme="1"/>
        <sz val="10.0"/>
      </rPr>
      <t>HMU</t>
    </r>
    <r>
      <rPr>
        <rFont val="Arial"/>
        <color theme="1"/>
        <sz val="10.0"/>
      </rPr>
      <t xml:space="preserve">, </t>
    </r>
    <r>
      <rPr>
        <rFont val="Arial"/>
        <color theme="1"/>
        <sz val="10.0"/>
      </rPr>
      <t>The Refuge</t>
    </r>
    <r>
      <rPr>
        <rFont val="Arial"/>
        <color theme="1"/>
        <sz val="10.0"/>
      </rPr>
      <t xml:space="preserve">, </t>
    </r>
    <r>
      <rPr>
        <rFont val="Arial"/>
        <color theme="1"/>
        <sz val="10.0"/>
      </rPr>
      <t>Anao</t>
    </r>
    <r>
      <rPr>
        <rFont val="Arial"/>
        <color theme="1"/>
        <sz val="10.0"/>
      </rPr>
      <t xml:space="preserve">, and </t>
    </r>
    <r>
      <rPr>
        <rFont val="Arial"/>
        <color theme="1"/>
        <sz val="10.0"/>
      </rPr>
      <t>North Finegayan</t>
    </r>
  </si>
  <si>
    <t>Scenario 1a</t>
  </si>
  <si>
    <t>Conditioned on Sali being at the site</t>
  </si>
  <si>
    <t>Snake barrier (and ungulates)</t>
  </si>
  <si>
    <t>Assume eradication</t>
  </si>
  <si>
    <t>Ongoing rodent control</t>
  </si>
  <si>
    <t>Ongoing cat control</t>
  </si>
  <si>
    <t>Dog eradication</t>
  </si>
  <si>
    <t>Ungulate eradication</t>
  </si>
  <si>
    <t>Nest boxes</t>
  </si>
  <si>
    <t>Remove non-natives, plant natives</t>
  </si>
  <si>
    <t>Area Closures</t>
  </si>
  <si>
    <t>Scenario 1b</t>
  </si>
  <si>
    <t>Assume ongoing aerial bait drops</t>
  </si>
  <si>
    <t>Scenario 1c</t>
  </si>
  <si>
    <t>Assume ongoing aerial bait drops + supplemental captures</t>
  </si>
  <si>
    <t>Scenario 2a</t>
  </si>
  <si>
    <t>No rodent control</t>
  </si>
  <si>
    <t>Targeted cat removal</t>
  </si>
  <si>
    <t>Scenario 2b</t>
  </si>
  <si>
    <t>Scenario 2c</t>
  </si>
  <si>
    <t>Scenario 3</t>
  </si>
  <si>
    <t>None</t>
  </si>
  <si>
    <t>Feel free to use this tab to take notes about your thoughts or rationale while filling in your values</t>
  </si>
  <si>
    <t>Round 2 changes</t>
  </si>
  <si>
    <t>Sali</t>
  </si>
  <si>
    <t>Adult Survival</t>
  </si>
  <si>
    <t>I was lower than others in max scenarios, so upped to 0.74</t>
  </si>
  <si>
    <t>Other data that exists that could speak to this</t>
  </si>
  <si>
    <t xml:space="preserve">We could get some sense of Såli adult survival with data from our repeat surveys of marked individuals. </t>
  </si>
  <si>
    <t>Published data on survival rates</t>
  </si>
  <si>
    <t>global meta-analytic mean estimate of survival</t>
  </si>
  <si>
    <t xml:space="preserve">Scholer et al </t>
  </si>
  <si>
    <t>https://onlinelibrary.wiley.com/doi/full/10.1111/ele.13573</t>
  </si>
  <si>
    <t>All other factors from meta -analysis would suggest higher survival for Sali (low latitude, high annual preciptiation, high minimum winter temp, medium-sized body mass, low clutch size, non-migratory behavior)</t>
  </si>
  <si>
    <t>McElderry paper</t>
  </si>
  <si>
    <t>0.664 (Samoan Starling), 0.824 (Polynesian starling)</t>
  </si>
  <si>
    <t>Pyle et al. (2018) reports mean Samoan Starling yearly adult survival as 0.664 across 3 islands and mean Polynesian Starling yearly adult survival as 0.824 across two islands.</t>
  </si>
  <si>
    <t>Henry presentation</t>
  </si>
  <si>
    <t xml:space="preserve">However snakes do consume some birds - so in scenarios with snake consumption, would reduce adult survival. Adults are not impacted by rats, rarely impacted by cats. </t>
  </si>
  <si>
    <t>Juvenile Survival (from 1 month to 1 year</t>
  </si>
  <si>
    <t>McElderry paper (partway between fledgling &amp; adult survival, I think)</t>
  </si>
  <si>
    <t xml:space="preserve">ranges from 0.23 - 0.87 for first 21 days post fledging; average </t>
  </si>
  <si>
    <t>Cox et al 2014</t>
  </si>
  <si>
    <t>https://wildlife.onlinelibrary.wiley.com/doi/full/10.1002/jwmg.670</t>
  </si>
  <si>
    <t>Survival remained relatively constant after day 20 (day 50 survival: 0.55 ± 0.05, n = 8 species)</t>
  </si>
  <si>
    <t xml:space="preserve">Once they survive the first month, survival rates will be much closer to adult rates. BUT, these are in forest, so snake impact might be much higher than at AAFB studies for scenarios without complete eradication. </t>
  </si>
  <si>
    <t>Fledgling survival</t>
  </si>
  <si>
    <t>day 20 survival: 0.58 ± 0.03, n = 17 species</t>
  </si>
  <si>
    <t>0.38 to day 20, 0.26 to day 53</t>
  </si>
  <si>
    <t xml:space="preserve">Pollock et al </t>
  </si>
  <si>
    <t>Cumulative survival for fledglings was 50% through day 5 post-fledging, 38% through day 20, and 26% through day 53.</t>
  </si>
  <si>
    <t>Note that this study was in a snake-controlled &amp; urbanized area</t>
  </si>
  <si>
    <t>Nest Success</t>
  </si>
  <si>
    <t>Kastner, Rogers - AAFB Sali final report</t>
  </si>
  <si>
    <t>nest box success rate. 88.5% of nest failure was at the egg stage</t>
  </si>
  <si>
    <t>Savidge et al 2018</t>
  </si>
  <si>
    <t>natural nests</t>
  </si>
  <si>
    <t>Nest attempts</t>
  </si>
  <si>
    <t>1.8125 – natural nests
2.13 – nest boxes</t>
  </si>
  <si>
    <t>6  - nest boxes</t>
  </si>
  <si>
    <t>Nguyen et al</t>
  </si>
  <si>
    <t>adult pairs on AAFB see around six attempts per nest in a year, consistent with Jenkins’ (1983) observation in 1979 of one nest cavity producing five successful broods in seven months</t>
  </si>
  <si>
    <t>Fledgings per nest per year (assuming same location, so across the multiple nest attempts in that year)</t>
  </si>
  <si>
    <t>1.09 fledglings/nest box on AAFB</t>
  </si>
  <si>
    <t>On average, 2.07 ± 0.54 (SD) eggs were laid per attempt, with 1.18 ± 0.94 (SD) eggs hatched and 1.09 ± 0.95 (SD) chicks fledged</t>
  </si>
  <si>
    <t>On average, 1.88 ± 0.52 (SD) eggs were laid per attempt, with 1.30 ± 0.94 (SD) eggs hatched and 1.05 ± 1.01 (SD) chicks fledged</t>
  </si>
  <si>
    <t>0.88 natural nests; 1.81 nest boxes</t>
  </si>
  <si>
    <t xml:space="preserve">this assumes successful nest, I think? </t>
  </si>
  <si>
    <t>assume 4 nests per year, in natural nests on AAFB</t>
  </si>
  <si>
    <t>Ko'ko Adult Survival</t>
  </si>
  <si>
    <t xml:space="preserve">check with John &amp; mainland zoos? </t>
  </si>
  <si>
    <t>Clapper Rails</t>
  </si>
  <si>
    <t>0.508 (0.025 SE)</t>
  </si>
  <si>
    <t>https://www.fws.gov/sites/default/files/documents/estimating-annual-survival-rates-sparse-band-recovery-daa-examples-from-migratory-shore-and-upland-gamebirds-migratory-birds.pdf</t>
  </si>
  <si>
    <t>Rallidae family</t>
  </si>
  <si>
    <t xml:space="preserve">slightly higher for non-passerines, for larger birds, lower latitudes, etc. </t>
  </si>
  <si>
    <t xml:space="preserve">Nguyen et al. </t>
  </si>
  <si>
    <t>First-year survival for captive males reported as 76.8% and for captive females 80.2%</t>
  </si>
  <si>
    <t>I used average, and then decreased some bc this was in captivity, not wild</t>
  </si>
  <si>
    <t xml:space="preserve">no data on this, so just estimated. bc they have 1-5 eggs/clutch, I presumed it was kind of high? but I have no idea, really. DAWR and the zoos should have this data. </t>
  </si>
  <si>
    <t>Hatchlings per nest</t>
  </si>
  <si>
    <r>
      <rPr>
        <rFont val="Arial"/>
        <color theme="1"/>
      </rPr>
      <t xml:space="preserve">What is the </t>
    </r>
    <r>
      <rPr>
        <rFont val="Arial"/>
        <b/>
        <color theme="1"/>
      </rPr>
      <t>average annual probability for adult Sali</t>
    </r>
    <r>
      <rPr>
        <rFont val="Arial"/>
        <color theme="1"/>
      </rPr>
      <t xml:space="preserve"> at 4 sites? We define adult Sali as birds that are 1 year or older.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</si>
  <si>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adult</t>
    </r>
    <r>
      <rPr>
        <rFont val="Arial"/>
        <color theme="1"/>
      </rPr>
      <t xml:space="preserve"> survival?</t>
    </r>
  </si>
  <si>
    <r>
      <rPr>
        <rFont val="Arial"/>
        <color theme="1"/>
      </rPr>
      <t xml:space="preserve">What is the lowest possible average annual probability of </t>
    </r>
    <r>
      <rPr>
        <rFont val="Arial"/>
        <b/>
        <color theme="1"/>
      </rPr>
      <t>adult</t>
    </r>
    <r>
      <rPr>
        <rFont val="Arial"/>
        <color theme="1"/>
      </rPr>
      <t xml:space="preserve"> survival?</t>
    </r>
  </si>
  <si>
    <r>
      <rPr>
        <rFont val="Arial"/>
        <color theme="1"/>
      </rPr>
      <t xml:space="preserve">What is the highest possible average annual probability of </t>
    </r>
    <r>
      <rPr>
        <rFont val="Arial"/>
        <b/>
        <color theme="1"/>
      </rPr>
      <t>adult</t>
    </r>
    <r>
      <rPr>
        <rFont val="Arial"/>
        <color theme="1"/>
      </rPr>
      <t xml:space="preserve"> survival?</t>
    </r>
  </si>
  <si>
    <t xml:space="preserve">How confident are you that your interval from lowest to highest, contains the true value? Please enter a number between 50% and 100%. </t>
  </si>
  <si>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</si>
  <si>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</si>
  <si>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</si>
  <si>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</si>
  <si>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</si>
  <si>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</si>
  <si>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</si>
  <si>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</si>
  <si>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</si>
  <si>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</si>
  <si>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</si>
  <si>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</si>
  <si>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</si>
  <si>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</si>
  <si>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adult Ko'ko'</t>
    </r>
    <r>
      <rPr>
        <rFont val="Arial"/>
        <color theme="1"/>
      </rPr>
      <t xml:space="preserve"> at 4 sites? We define adult Ko'ko' as birds that are 1 year or older.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</si>
  <si>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adult</t>
    </r>
    <r>
      <rPr>
        <rFont val="Arial"/>
        <color theme="1"/>
      </rPr>
      <t xml:space="preserve"> survival?</t>
    </r>
  </si>
  <si>
    <r>
      <rPr>
        <rFont val="Arial"/>
        <color theme="1"/>
      </rPr>
      <t xml:space="preserve">What is the lowest possible average annual probability of </t>
    </r>
    <r>
      <rPr>
        <rFont val="Arial"/>
        <b/>
        <color theme="1"/>
      </rPr>
      <t>adult</t>
    </r>
    <r>
      <rPr>
        <rFont val="Arial"/>
        <color theme="1"/>
      </rPr>
      <t xml:space="preserve"> survival?</t>
    </r>
  </si>
  <si>
    <r>
      <rPr>
        <rFont val="Arial"/>
        <color theme="1"/>
      </rPr>
      <t xml:space="preserve">What is the highest possible average annual probability of </t>
    </r>
    <r>
      <rPr>
        <rFont val="Arial"/>
        <b/>
        <color theme="1"/>
      </rPr>
      <t>adult</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</si>
  <si>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</si>
  <si>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</si>
  <si>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</si>
  <si>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</si>
  <si>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</si>
  <si>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</si>
  <si>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</si>
  <si>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</si>
  <si>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</si>
  <si>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</si>
  <si>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</si>
  <si>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</si>
  <si>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</si>
  <si>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</si>
  <si>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juvenile Sali</t>
    </r>
    <r>
      <rPr>
        <rFont val="Arial"/>
        <color theme="1"/>
      </rPr>
      <t xml:space="preserve"> at 4 sites? We define juvenile Sali as birds that are 1 month post-fledge to 1 year of age (i.e., over an 11-month period).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</si>
  <si>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juvenile</t>
    </r>
    <r>
      <rPr>
        <rFont val="Arial"/>
        <color theme="1"/>
      </rPr>
      <t xml:space="preserve"> survival?</t>
    </r>
  </si>
  <si>
    <r>
      <rPr>
        <rFont val="Arial"/>
        <color theme="1"/>
      </rPr>
      <t xml:space="preserve">What is the lowest possible average annual probability of </t>
    </r>
    <r>
      <rPr>
        <rFont val="Arial"/>
        <b/>
        <color theme="1"/>
      </rPr>
      <t>juvenile</t>
    </r>
    <r>
      <rPr>
        <rFont val="Arial"/>
        <color theme="1"/>
      </rPr>
      <t xml:space="preserve"> survival?</t>
    </r>
  </si>
  <si>
    <r>
      <rPr>
        <rFont val="Arial"/>
        <color theme="1"/>
      </rPr>
      <t xml:space="preserve">What is the highest possible average annual probability of </t>
    </r>
    <r>
      <rPr>
        <rFont val="Arial"/>
        <b/>
        <color theme="1"/>
      </rPr>
      <t>juvenile</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</si>
  <si>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</si>
  <si>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</si>
  <si>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</si>
  <si>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</si>
  <si>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</si>
  <si>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</si>
  <si>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</si>
  <si>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</si>
  <si>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</si>
  <si>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</si>
  <si>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</si>
  <si>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</si>
  <si>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</si>
  <si>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</si>
  <si>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 xml:space="preserve">average annual probability for juvenile Ko'ko' </t>
    </r>
    <r>
      <rPr>
        <rFont val="Arial"/>
        <color theme="1"/>
      </rPr>
      <t xml:space="preserve">at 4 sites? We define juvenile Ko'ko' as birds that are from hatching to 1 year of age (i.e., over a 12-month period).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</si>
  <si>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juvenile</t>
    </r>
    <r>
      <rPr>
        <rFont val="Arial"/>
        <color theme="1"/>
      </rPr>
      <t xml:space="preserve"> survival?</t>
    </r>
  </si>
  <si>
    <r>
      <rPr>
        <rFont val="Arial"/>
        <color theme="1"/>
      </rPr>
      <t xml:space="preserve">What is the lowest possible average annual probability of </t>
    </r>
    <r>
      <rPr>
        <rFont val="Arial"/>
        <b/>
        <color theme="1"/>
      </rPr>
      <t>juvenile</t>
    </r>
    <r>
      <rPr>
        <rFont val="Arial"/>
        <color theme="1"/>
      </rPr>
      <t xml:space="preserve"> survival?</t>
    </r>
  </si>
  <si>
    <r>
      <rPr>
        <rFont val="Arial"/>
        <color theme="1"/>
      </rPr>
      <t xml:space="preserve">What is the highest possible average annual probability of </t>
    </r>
    <r>
      <rPr>
        <rFont val="Arial"/>
        <b/>
        <color theme="1"/>
      </rPr>
      <t>juvenile</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</si>
  <si>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</si>
  <si>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</si>
  <si>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</si>
  <si>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</si>
  <si>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</si>
  <si>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</si>
  <si>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</si>
  <si>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</si>
  <si>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</si>
  <si>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</si>
  <si>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</si>
  <si>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</si>
  <si>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</si>
  <si>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</si>
  <si>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fledgling Sali</t>
    </r>
    <r>
      <rPr>
        <rFont val="Arial"/>
        <color theme="1"/>
      </rPr>
      <t xml:space="preserve"> at 4 sites? We define fledgling Sali as birds that are fledglings (i.e., just left nest) to 1 month post-fledge.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</si>
  <si>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fledgling</t>
    </r>
    <r>
      <rPr>
        <rFont val="Arial"/>
        <color theme="1"/>
      </rPr>
      <t xml:space="preserve"> survival?</t>
    </r>
  </si>
  <si>
    <r>
      <rPr>
        <rFont val="Arial"/>
        <color theme="1"/>
      </rPr>
      <t xml:space="preserve">What is the lowest possible average annual probability of </t>
    </r>
    <r>
      <rPr>
        <rFont val="Arial"/>
        <b/>
        <color theme="1"/>
      </rPr>
      <t>fledgling</t>
    </r>
    <r>
      <rPr>
        <rFont val="Arial"/>
        <color theme="1"/>
      </rPr>
      <t xml:space="preserve"> survival?</t>
    </r>
  </si>
  <si>
    <r>
      <rPr>
        <rFont val="Arial"/>
        <color theme="1"/>
      </rPr>
      <t xml:space="preserve">What is the highest possible average annual probability of </t>
    </r>
    <r>
      <rPr>
        <rFont val="Arial"/>
        <b/>
        <color theme="1"/>
      </rPr>
      <t>fledgling</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</si>
  <si>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</si>
  <si>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</si>
  <si>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</si>
  <si>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</si>
  <si>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</si>
  <si>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</si>
  <si>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</si>
  <si>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</si>
  <si>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</si>
  <si>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</si>
  <si>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</si>
  <si>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</si>
  <si>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</si>
  <si>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</si>
  <si>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of nest success for Sali</t>
    </r>
    <r>
      <rPr>
        <rFont val="Arial"/>
        <color theme="1"/>
      </rPr>
      <t xml:space="preserve"> at 4 sites? We define nest success as the probability that a nest produces ≥1 fledgling.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</si>
  <si>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nest success</t>
    </r>
    <r>
      <rPr>
        <rFont val="Arial"/>
        <color theme="1"/>
      </rPr>
      <t>?</t>
    </r>
  </si>
  <si>
    <r>
      <rPr>
        <rFont val="Arial"/>
        <color theme="1"/>
      </rPr>
      <t xml:space="preserve">What is the lowest possible average annual probability of </t>
    </r>
    <r>
      <rPr>
        <rFont val="Arial"/>
        <b/>
        <color theme="1"/>
      </rPr>
      <t>nest success</t>
    </r>
    <r>
      <rPr>
        <rFont val="Arial"/>
        <color theme="1"/>
      </rPr>
      <t>?</t>
    </r>
  </si>
  <si>
    <r>
      <rPr>
        <rFont val="Arial"/>
        <color theme="1"/>
      </rPr>
      <t xml:space="preserve">What is the highest possible average annual probability of </t>
    </r>
    <r>
      <rPr>
        <rFont val="Arial"/>
        <b/>
        <color theme="1"/>
      </rPr>
      <t>nest success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</si>
  <si>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</si>
  <si>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</si>
  <si>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</si>
  <si>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</si>
  <si>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</si>
  <si>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</si>
  <si>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</si>
  <si>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</si>
  <si>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</si>
  <si>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</si>
  <si>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</si>
  <si>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</si>
  <si>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</si>
  <si>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</si>
  <si>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of nest success for Ko'ko'</t>
    </r>
    <r>
      <rPr>
        <rFont val="Arial"/>
        <color theme="1"/>
      </rPr>
      <t xml:space="preserve"> at 4 sites? We define nest success as the probability that a nest produces ≥1 hatchling.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</si>
  <si>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nest success</t>
    </r>
    <r>
      <rPr>
        <rFont val="Arial"/>
        <color theme="1"/>
      </rPr>
      <t>?</t>
    </r>
  </si>
  <si>
    <r>
      <rPr>
        <rFont val="Arial"/>
        <color theme="1"/>
      </rPr>
      <t xml:space="preserve">What is the lowest possible average annual probability of </t>
    </r>
    <r>
      <rPr>
        <rFont val="Arial"/>
        <b/>
        <color theme="1"/>
      </rPr>
      <t>nest success</t>
    </r>
    <r>
      <rPr>
        <rFont val="Arial"/>
        <color theme="1"/>
      </rPr>
      <t>?</t>
    </r>
  </si>
  <si>
    <r>
      <rPr>
        <rFont val="Arial"/>
        <color theme="1"/>
      </rPr>
      <t xml:space="preserve">What is the highest possible average annual probability of </t>
    </r>
    <r>
      <rPr>
        <rFont val="Arial"/>
        <b/>
        <color theme="1"/>
      </rPr>
      <t>nest success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</si>
  <si>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</si>
  <si>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</si>
  <si>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</si>
  <si>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</si>
  <si>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</si>
  <si>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</si>
  <si>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</si>
  <si>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</si>
  <si>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</si>
  <si>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</si>
  <si>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</si>
  <si>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</si>
  <si>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</si>
  <si>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</si>
  <si>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nest attempts made by Sali</t>
    </r>
    <r>
      <rPr>
        <rFont val="Arial"/>
        <color theme="1"/>
      </rPr>
      <t xml:space="preserve"> at 4 sites? We define nest attempts as the number of nesting attempts per adult per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</si>
  <si>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nest attempts</t>
    </r>
    <r>
      <rPr>
        <rFont val="Arial"/>
        <color theme="1"/>
      </rPr>
      <t>?</t>
    </r>
  </si>
  <si>
    <r>
      <rPr>
        <rFont val="Arial"/>
        <color theme="1"/>
      </rPr>
      <t xml:space="preserve">What is the lowest possible average annual number of </t>
    </r>
    <r>
      <rPr>
        <rFont val="Arial"/>
        <b/>
        <color theme="1"/>
      </rPr>
      <t>nest attempts</t>
    </r>
    <r>
      <rPr>
        <rFont val="Arial"/>
        <color theme="1"/>
      </rPr>
      <t>?</t>
    </r>
  </si>
  <si>
    <r>
      <rPr>
        <rFont val="Arial"/>
        <color theme="1"/>
      </rPr>
      <t xml:space="preserve">What is the highest possible average annual number of </t>
    </r>
    <r>
      <rPr>
        <rFont val="Arial"/>
        <b/>
        <color theme="1"/>
      </rPr>
      <t>nest attempts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</si>
  <si>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</si>
  <si>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</si>
  <si>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</si>
  <si>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</si>
  <si>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</si>
  <si>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</si>
  <si>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</si>
  <si>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</si>
  <si>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</si>
  <si>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</si>
  <si>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</si>
  <si>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</si>
  <si>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</si>
  <si>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</si>
  <si>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nest attempts made by Ko'ko'</t>
    </r>
    <r>
      <rPr>
        <rFont val="Arial"/>
        <color theme="1"/>
      </rPr>
      <t xml:space="preserve"> at 4 sites? We define nest attempts as the number of nesting attempts per adult per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</si>
  <si>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nest attempts</t>
    </r>
    <r>
      <rPr>
        <rFont val="Arial"/>
        <color theme="1"/>
      </rPr>
      <t>?</t>
    </r>
  </si>
  <si>
    <r>
      <rPr>
        <rFont val="Arial"/>
        <color theme="1"/>
      </rPr>
      <t xml:space="preserve">What is the lowest possible average annual number of </t>
    </r>
    <r>
      <rPr>
        <rFont val="Arial"/>
        <b/>
        <color theme="1"/>
      </rPr>
      <t>nest attempts</t>
    </r>
    <r>
      <rPr>
        <rFont val="Arial"/>
        <color theme="1"/>
      </rPr>
      <t>?</t>
    </r>
  </si>
  <si>
    <r>
      <rPr>
        <rFont val="Arial"/>
        <color theme="1"/>
      </rPr>
      <t xml:space="preserve">What is the highest possible average annual number of </t>
    </r>
    <r>
      <rPr>
        <rFont val="Arial"/>
        <b/>
        <color theme="1"/>
      </rPr>
      <t>nest attempts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</si>
  <si>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</si>
  <si>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</si>
  <si>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</si>
  <si>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</si>
  <si>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</si>
  <si>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</si>
  <si>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</si>
  <si>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</si>
  <si>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</si>
  <si>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</si>
  <si>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</si>
  <si>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</si>
  <si>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</si>
  <si>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</si>
  <si>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fledglings per nest for Sali</t>
    </r>
    <r>
      <rPr>
        <rFont val="Arial"/>
        <color theme="1"/>
      </rPr>
      <t xml:space="preserve"> at 4 sites? We define fledglings per nest as the number of fledglings produced per successful nest in a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</si>
  <si>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fledglings per nest</t>
    </r>
    <r>
      <rPr>
        <rFont val="Arial"/>
        <color theme="1"/>
      </rPr>
      <t>?</t>
    </r>
  </si>
  <si>
    <r>
      <rPr>
        <rFont val="Arial"/>
        <color theme="1"/>
      </rPr>
      <t xml:space="preserve">What is the lowest possible average annual number of </t>
    </r>
    <r>
      <rPr>
        <rFont val="Arial"/>
        <b/>
        <color theme="1"/>
      </rPr>
      <t>fledglings per nest</t>
    </r>
    <r>
      <rPr>
        <rFont val="Arial"/>
        <color theme="1"/>
      </rPr>
      <t>?</t>
    </r>
  </si>
  <si>
    <r>
      <rPr>
        <rFont val="Arial"/>
        <color theme="1"/>
      </rPr>
      <t xml:space="preserve">What is the highest possible average annual number of </t>
    </r>
    <r>
      <rPr>
        <rFont val="Arial"/>
        <b/>
        <color theme="1"/>
      </rPr>
      <t>fledglings per nest</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</si>
  <si>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</si>
  <si>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</si>
  <si>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</si>
  <si>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</si>
  <si>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</si>
  <si>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</si>
  <si>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</si>
  <si>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</si>
  <si>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</si>
  <si>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</si>
  <si>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</si>
  <si>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</si>
  <si>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</si>
  <si>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</si>
  <si>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hatchlings per nest for Ko'ko'</t>
    </r>
    <r>
      <rPr>
        <rFont val="Arial"/>
        <color theme="1"/>
      </rPr>
      <t xml:space="preserve"> at 4 sites? We define hatchlings per nest as the the number of hatchlings produced per successful nest in a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</si>
  <si>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hatchlings per nest</t>
    </r>
    <r>
      <rPr>
        <rFont val="Arial"/>
        <color theme="1"/>
      </rPr>
      <t>?</t>
    </r>
  </si>
  <si>
    <r>
      <rPr>
        <rFont val="Arial"/>
        <color theme="1"/>
      </rPr>
      <t xml:space="preserve">What is the lowest possible average annual number of </t>
    </r>
    <r>
      <rPr>
        <rFont val="Arial"/>
        <b/>
        <color theme="1"/>
      </rPr>
      <t>hatchlings per nest</t>
    </r>
    <r>
      <rPr>
        <rFont val="Arial"/>
        <color theme="1"/>
      </rPr>
      <t>?</t>
    </r>
  </si>
  <si>
    <r>
      <rPr>
        <rFont val="Arial"/>
        <color theme="1"/>
      </rPr>
      <t xml:space="preserve">What is the highest possible average annual number of </t>
    </r>
    <r>
      <rPr>
        <rFont val="Arial"/>
        <b/>
        <color theme="1"/>
      </rPr>
      <t>hatchlings per nest</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</si>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</sst>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u/>
      <sz val="10.0"/>
      <color rgb="FF000000"/>
      <name val="Arial"/>
    </font>
    <font>
      <sz val="10.0"/>
      <color rgb="FF000000"/>
      <name val="Arial"/>
    </font>
    <font>
      <b/>
      <color theme="1"/>
      <name val="Arial"/>
      <scheme val="minor"/>
    </font>
    <font>
      <color theme="1"/>
      <name val="Arial"/>
      <scheme val="minor"/>
    </font>
    <font>
      <u/>
      <color rgb="FF0000FF"/>
    </font>
    <font>
      <color theme="1"/>
      <name val="Arial"/>
    </font>
    <font>
      <u/>
      <color rgb="FF1155CC"/>
      <name val="Arial"/>
    </font>
    <font>
      <sz val="10.0"/>
      <color theme="1"/>
      <name val="Arial"/>
    </font>
    <font/>
    <font>
      <color rgb="FFFFFFFF"/>
      <name val="Arial"/>
    </font>
    <font>
      <b/>
      <color theme="1"/>
      <name val="Arial"/>
    </font>
    <font>
      <u/>
      <color rgb="FF0000FF"/>
      <name val="Arial"/>
    </font>
    <font>
      <sz val="9.0"/>
      <color rgb="FF1F1F1F"/>
      <name val="&quot;Google Sans&quot;"/>
    </font>
    <font>
      <u/>
      <color rgb="FF1155CC"/>
      <name val="Arial"/>
    </font>
    <font>
      <b/>
      <color rgb="FFFFFFFF"/>
      <name val="Arial"/>
    </font>
    <font>
      <u/>
      <color rgb="FF0000FF"/>
      <name val="Arial"/>
    </font>
    <font>
      <sz val="12.0"/>
      <color theme="1"/>
      <name val="&quot;Times New Roman&quot;"/>
    </font>
  </fonts>
  <fills count="19">
    <fill>
      <patternFill patternType="none"/>
    </fill>
    <fill>
      <patternFill patternType="lightGray"/>
    </fill>
    <fill>
      <patternFill patternType="solid">
        <fgColor rgb="FFFFF2CC"/>
        <bgColor rgb="FFFFF2CC"/>
      </patternFill>
    </fill>
    <fill>
      <patternFill patternType="solid">
        <fgColor rgb="FFD9D2E9"/>
        <bgColor rgb="FFD9D2E9"/>
      </patternFill>
    </fill>
    <fill>
      <patternFill patternType="solid">
        <fgColor rgb="FFE7E6E6"/>
        <bgColor rgb="FFE7E6E6"/>
      </patternFill>
    </fill>
    <fill>
      <patternFill patternType="solid">
        <fgColor rgb="FFFCE4D6"/>
        <bgColor rgb="FFFCE4D6"/>
      </patternFill>
    </fill>
    <fill>
      <patternFill patternType="solid">
        <fgColor rgb="FFB4A7D6"/>
        <bgColor rgb="FFB4A7D6"/>
      </patternFill>
    </fill>
    <fill>
      <patternFill patternType="solid">
        <fgColor rgb="FFF8CBAD"/>
        <bgColor rgb="FFF8CBAD"/>
      </patternFill>
    </fill>
    <fill>
      <patternFill patternType="solid">
        <fgColor rgb="FF8E7CC3"/>
        <bgColor rgb="FF8E7CC3"/>
      </patternFill>
    </fill>
    <fill>
      <patternFill patternType="solid">
        <fgColor rgb="FFF4B084"/>
        <bgColor rgb="FFF4B084"/>
      </patternFill>
    </fill>
    <fill>
      <patternFill patternType="solid">
        <fgColor rgb="FFD0E0E3"/>
        <bgColor rgb="FFD0E0E3"/>
      </patternFill>
    </fill>
    <fill>
      <patternFill patternType="solid">
        <fgColor rgb="FFFFD966"/>
        <bgColor rgb="FFFFD966"/>
      </patternFill>
    </fill>
    <fill>
      <patternFill patternType="solid">
        <fgColor rgb="FFA2C4C9"/>
        <bgColor rgb="FFA2C4C9"/>
      </patternFill>
    </fill>
    <fill>
      <patternFill patternType="solid">
        <fgColor rgb="FF76A5AF"/>
        <bgColor rgb="FF76A5AF"/>
      </patternFill>
    </fill>
    <fill>
      <patternFill patternType="solid">
        <fgColor rgb="FFD5A6BD"/>
        <bgColor rgb="FFD5A6BD"/>
      </patternFill>
    </fill>
    <fill>
      <patternFill patternType="solid">
        <fgColor rgb="FFE2EFDA"/>
        <bgColor rgb="FFE2EFDA"/>
      </patternFill>
    </fill>
    <fill>
      <patternFill patternType="solid">
        <fgColor rgb="FF000000"/>
        <bgColor rgb="FF000000"/>
      </patternFill>
    </fill>
    <fill>
      <patternFill patternType="solid">
        <fgColor rgb="FFFFFFFF"/>
        <bgColor rgb="FFFFFFFF"/>
      </patternFill>
    </fill>
    <fill>
      <patternFill patternType="solid">
        <fgColor rgb="FF85200C"/>
        <bgColor rgb="FF85200C"/>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left" readingOrder="0" shrinkToFit="0" vertical="top" wrapText="1"/>
    </xf>
    <xf borderId="0" fillId="0" fontId="2" numFmtId="0" xfId="0" applyAlignment="1" applyFont="1">
      <alignment vertical="bottom"/>
    </xf>
    <xf borderId="1" fillId="2" fontId="2" numFmtId="0" xfId="0" applyAlignment="1" applyBorder="1" applyFill="1" applyFont="1">
      <alignment shrinkToFit="0" vertical="bottom" wrapText="0"/>
    </xf>
    <xf borderId="0" fillId="0" fontId="2" numFmtId="0" xfId="0" applyAlignment="1" applyFont="1">
      <alignment horizontal="center" readingOrder="0" shrinkToFit="0" vertical="top"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vertical="bottom"/>
    </xf>
    <xf borderId="0" fillId="0" fontId="7" numFmtId="0" xfId="0" applyAlignment="1" applyFont="1">
      <alignment vertical="bottom"/>
    </xf>
    <xf borderId="2" fillId="0" fontId="8" numFmtId="0" xfId="0" applyAlignment="1" applyBorder="1" applyFont="1">
      <alignment horizontal="left" readingOrder="0" vertical="bottom"/>
    </xf>
    <xf borderId="3" fillId="0" fontId="9" numFmtId="0" xfId="0" applyBorder="1" applyFont="1"/>
    <xf borderId="4" fillId="0" fontId="9" numFmtId="0" xfId="0" applyBorder="1" applyFont="1"/>
    <xf borderId="5" fillId="3" fontId="2" numFmtId="0" xfId="0" applyAlignment="1" applyBorder="1" applyFill="1" applyFont="1">
      <alignment readingOrder="0" vertical="bottom"/>
    </xf>
    <xf borderId="6" fillId="4" fontId="2" numFmtId="0" xfId="0" applyAlignment="1" applyBorder="1" applyFill="1" applyFont="1">
      <alignment readingOrder="0" shrinkToFit="0" vertical="bottom" wrapText="1"/>
    </xf>
    <xf borderId="6" fillId="5" fontId="2" numFmtId="0" xfId="0" applyAlignment="1" applyBorder="1" applyFill="1" applyFont="1">
      <alignment readingOrder="0" shrinkToFit="0" vertical="bottom" wrapText="1"/>
    </xf>
    <xf borderId="6" fillId="2" fontId="2" numFmtId="0" xfId="0" applyAlignment="1" applyBorder="1" applyFont="1">
      <alignment readingOrder="0" shrinkToFit="0" vertical="bottom" wrapText="1"/>
    </xf>
    <xf borderId="5" fillId="6" fontId="2" numFmtId="0" xfId="0" applyAlignment="1" applyBorder="1" applyFill="1" applyFont="1">
      <alignment readingOrder="0" vertical="bottom"/>
    </xf>
    <xf borderId="6" fillId="7" fontId="2" numFmtId="0" xfId="0" applyAlignment="1" applyBorder="1" applyFill="1" applyFont="1">
      <alignment readingOrder="0" shrinkToFit="0" vertical="bottom" wrapText="1"/>
    </xf>
    <xf borderId="5" fillId="8" fontId="2" numFmtId="0" xfId="0" applyAlignment="1" applyBorder="1" applyFill="1" applyFont="1">
      <alignment readingOrder="0" vertical="bottom"/>
    </xf>
    <xf borderId="6" fillId="9" fontId="2" numFmtId="0" xfId="0" applyAlignment="1" applyBorder="1" applyFill="1" applyFont="1">
      <alignment readingOrder="0" shrinkToFit="0" vertical="bottom" wrapText="1"/>
    </xf>
    <xf borderId="5" fillId="10" fontId="2" numFmtId="0" xfId="0" applyAlignment="1" applyBorder="1" applyFill="1" applyFont="1">
      <alignment readingOrder="0" vertical="bottom"/>
    </xf>
    <xf borderId="6" fillId="11" fontId="2" numFmtId="0" xfId="0" applyAlignment="1" applyBorder="1" applyFill="1" applyFont="1">
      <alignment readingOrder="0" shrinkToFit="0" vertical="bottom" wrapText="1"/>
    </xf>
    <xf borderId="5" fillId="12" fontId="2" numFmtId="0" xfId="0" applyAlignment="1" applyBorder="1" applyFill="1" applyFont="1">
      <alignment readingOrder="0" vertical="bottom"/>
    </xf>
    <xf borderId="5" fillId="13" fontId="2" numFmtId="0" xfId="0" applyAlignment="1" applyBorder="1" applyFill="1" applyFont="1">
      <alignment readingOrder="0" vertical="bottom"/>
    </xf>
    <xf borderId="5" fillId="14" fontId="2" numFmtId="0" xfId="0" applyAlignment="1" applyBorder="1" applyFill="1" applyFont="1">
      <alignment readingOrder="0" shrinkToFit="0" vertical="bottom" wrapText="1"/>
    </xf>
    <xf borderId="6" fillId="15" fontId="2" numFmtId="0" xfId="0" applyAlignment="1" applyBorder="1" applyFill="1" applyFont="1">
      <alignment readingOrder="0" shrinkToFit="0" vertical="bottom" wrapText="1"/>
    </xf>
    <xf borderId="0" fillId="0" fontId="6" numFmtId="0" xfId="0" applyAlignment="1" applyFont="1">
      <alignment shrinkToFit="0" vertical="bottom" wrapText="0"/>
    </xf>
    <xf borderId="0" fillId="16" fontId="10" numFmtId="0" xfId="0" applyAlignment="1" applyFill="1" applyFont="1">
      <alignment readingOrder="0" vertical="bottom"/>
    </xf>
    <xf borderId="0" fillId="16" fontId="10" numFmtId="0" xfId="0" applyAlignment="1" applyFont="1">
      <alignment vertical="bottom"/>
    </xf>
    <xf borderId="0" fillId="0" fontId="11" numFmtId="0" xfId="0" applyAlignment="1" applyFont="1">
      <alignment vertical="bottom"/>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horizontal="right" vertical="bottom"/>
    </xf>
    <xf borderId="0" fillId="0" fontId="12" numFmtId="0" xfId="0" applyAlignment="1" applyFont="1">
      <alignment shrinkToFit="0" vertical="bottom" wrapText="0"/>
    </xf>
    <xf borderId="7" fillId="0" fontId="6" numFmtId="0" xfId="0" applyAlignment="1" applyBorder="1" applyFont="1">
      <alignment vertical="bottom"/>
    </xf>
    <xf borderId="7" fillId="0" fontId="6" numFmtId="0" xfId="0" applyAlignment="1" applyBorder="1" applyFont="1">
      <alignment shrinkToFit="0" vertical="bottom" wrapText="0"/>
    </xf>
    <xf borderId="0" fillId="17" fontId="13" numFmtId="0" xfId="0" applyAlignment="1" applyFill="1" applyFont="1">
      <alignment vertical="bottom"/>
    </xf>
    <xf borderId="0" fillId="0" fontId="14" numFmtId="0" xfId="0" applyAlignment="1" applyFont="1">
      <alignment shrinkToFit="0" vertical="bottom" wrapText="0"/>
    </xf>
    <xf borderId="0" fillId="0" fontId="11" numFmtId="0" xfId="0" applyAlignment="1" applyFont="1">
      <alignment shrinkToFit="0" vertical="bottom" wrapText="0"/>
    </xf>
    <xf borderId="0" fillId="18" fontId="15" numFmtId="0" xfId="0" applyAlignment="1" applyFill="1" applyFont="1">
      <alignment vertical="bottom"/>
    </xf>
    <xf borderId="0" fillId="0" fontId="16" numFmtId="0" xfId="0" applyAlignment="1" applyFont="1">
      <alignment vertical="bottom"/>
    </xf>
    <xf borderId="0" fillId="0" fontId="17" numFmtId="0" xfId="0" applyAlignment="1" applyFont="1">
      <alignment shrinkToFit="0" vertical="bottom" wrapText="0"/>
    </xf>
    <xf borderId="1" fillId="0" fontId="6" numFmtId="0" xfId="0" applyAlignment="1" applyBorder="1" applyFont="1">
      <alignment readingOrder="0" shrinkToFit="0" vertical="center" wrapText="1"/>
    </xf>
    <xf borderId="4" fillId="0" fontId="6" numFmtId="0" xfId="0" applyAlignment="1" applyBorder="1" applyFont="1">
      <alignment readingOrder="0" shrinkToFit="0" vertical="center" wrapText="1"/>
    </xf>
    <xf borderId="4" fillId="0" fontId="6" numFmtId="0" xfId="0" applyAlignment="1" applyBorder="1" applyFont="1">
      <alignment shrinkToFit="0" vertical="center" wrapText="1"/>
    </xf>
    <xf borderId="8" fillId="3" fontId="6" numFmtId="0" xfId="0" applyAlignment="1" applyBorder="1" applyFont="1">
      <alignment readingOrder="0" vertical="bottom"/>
    </xf>
    <xf borderId="9" fillId="0" fontId="6" numFmtId="0" xfId="0" applyAlignment="1" applyBorder="1" applyFont="1">
      <alignment horizontal="right" readingOrder="0" vertical="bottom"/>
    </xf>
    <xf borderId="10" fillId="0" fontId="6" numFmtId="0" xfId="0" applyAlignment="1" applyBorder="1" applyFont="1">
      <alignment horizontal="right" readingOrder="0" vertical="bottom"/>
    </xf>
    <xf borderId="10" fillId="0" fontId="6" numFmtId="0" xfId="0" applyAlignment="1" applyBorder="1" applyFont="1">
      <alignment horizontal="right" vertical="bottom"/>
    </xf>
    <xf borderId="8" fillId="6" fontId="6" numFmtId="0" xfId="0" applyAlignment="1" applyBorder="1" applyFont="1">
      <alignment readingOrder="0" vertical="bottom"/>
    </xf>
    <xf borderId="11" fillId="0" fontId="6" numFmtId="0" xfId="0" applyAlignment="1" applyBorder="1" applyFont="1">
      <alignment horizontal="right" vertical="bottom"/>
    </xf>
    <xf borderId="8" fillId="0" fontId="6" numFmtId="0" xfId="0" applyAlignment="1" applyBorder="1" applyFont="1">
      <alignment horizontal="right" vertical="bottom"/>
    </xf>
    <xf borderId="8" fillId="8" fontId="6" numFmtId="0" xfId="0" applyAlignment="1" applyBorder="1" applyFont="1">
      <alignment readingOrder="0" vertical="bottom"/>
    </xf>
    <xf borderId="8" fillId="10" fontId="6" numFmtId="0" xfId="0" applyAlignment="1" applyBorder="1" applyFont="1">
      <alignment readingOrder="0" vertical="bottom"/>
    </xf>
    <xf borderId="8" fillId="12" fontId="6" numFmtId="0" xfId="0" applyAlignment="1" applyBorder="1" applyFont="1">
      <alignment readingOrder="0" vertical="bottom"/>
    </xf>
    <xf borderId="8" fillId="13" fontId="6" numFmtId="0" xfId="0" applyAlignment="1" applyBorder="1" applyFont="1">
      <alignment readingOrder="0" vertical="bottom"/>
    </xf>
    <xf borderId="6" fillId="14" fontId="6" numFmtId="0" xfId="0" applyAlignment="1" applyBorder="1" applyFont="1">
      <alignment readingOrder="0" vertical="bottom"/>
    </xf>
    <xf borderId="5" fillId="0" fontId="6" numFmtId="0" xfId="0" applyAlignment="1" applyBorder="1" applyFont="1">
      <alignment horizontal="right" vertical="bottom"/>
    </xf>
    <xf borderId="6" fillId="0" fontId="6" numFmtId="0" xfId="0" applyAlignment="1" applyBorder="1" applyFont="1">
      <alignment horizontal="right" readingOrder="0" vertical="bottom"/>
    </xf>
    <xf borderId="6" fillId="0" fontId="6" numFmtId="0" xfId="0" applyAlignment="1" applyBorder="1" applyFont="1">
      <alignment horizontal="right" vertical="bottom"/>
    </xf>
    <xf borderId="11" fillId="0" fontId="6" numFmtId="0" xfId="0" applyAlignment="1" applyBorder="1" applyFont="1">
      <alignment horizontal="right" readingOrder="0" vertical="bottom"/>
    </xf>
    <xf borderId="9" fillId="0" fontId="6" numFmtId="0" xfId="0" applyAlignment="1" applyBorder="1" applyFont="1">
      <alignment horizontal="right" vertical="bottom"/>
    </xf>
    <xf borderId="8" fillId="0" fontId="6" numFmtId="0" xfId="0" applyAlignment="1" applyBorder="1" applyFont="1">
      <alignment horizontal="right" readingOrder="0" vertical="bottom"/>
    </xf>
    <xf borderId="5" fillId="0" fontId="6" numFmtId="0" xfId="0" applyAlignment="1" applyBorder="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ipeha.shinyapps.io/TestElicitationValues_updated/" TargetMode="External"/><Relationship Id="rId2" Type="http://schemas.openxmlformats.org/officeDocument/2006/relationships/hyperlink" Target="https://docs.google.com/spreadsheets/d/1dKqo69vj1L5qtdD3KqO19XWM9S96GXtF_iF4EAd6sTo/edit?usp=share_link" TargetMode="External"/><Relationship Id="rId3" Type="http://schemas.openxmlformats.org/officeDocument/2006/relationships/hyperlink" Target="https://docs.google.com/document/d/1HrjM5F86oKYBsQ-SU6OJvvZtM50tqxXesyHTZnJlYYg/edit?usp=sharin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nlinelibrary.wiley.com/doi/full/10.1111/ele.13573" TargetMode="External"/><Relationship Id="rId2" Type="http://schemas.openxmlformats.org/officeDocument/2006/relationships/hyperlink" Target="https://wildlife.onlinelibrary.wiley.com/doi/full/10.1002/jwmg.670" TargetMode="External"/><Relationship Id="rId3" Type="http://schemas.openxmlformats.org/officeDocument/2006/relationships/hyperlink" Target="https://wildlife.onlinelibrary.wiley.com/doi/full/10.1002/jwmg.670" TargetMode="External"/><Relationship Id="rId4" Type="http://schemas.openxmlformats.org/officeDocument/2006/relationships/hyperlink" Target="https://www.fws.gov/sites/default/files/documents/estimating-annual-survival-rates-sparse-band-recovery-daa-examples-from-migratory-shore-and-upland-gamebirds-migratory-birds.pdf" TargetMode="External"/><Relationship Id="rId5" Type="http://schemas.openxmlformats.org/officeDocument/2006/relationships/hyperlink" Target="https://onlinelibrary.wiley.com/doi/full/10.1111/ele.1357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s>
  <sheetData>
    <row r="1">
      <c r="A1" s="1" t="s">
        <v>0</v>
      </c>
      <c r="B1" s="2"/>
      <c r="C1" s="2"/>
      <c r="D1" s="2"/>
      <c r="E1" s="2"/>
    </row>
    <row r="2">
      <c r="A2" s="3" t="s">
        <v>1</v>
      </c>
    </row>
    <row r="12">
      <c r="A12" s="2"/>
      <c r="B12" s="2"/>
      <c r="C12" s="2"/>
      <c r="D12" s="2"/>
      <c r="E12" s="2"/>
    </row>
    <row r="13">
      <c r="A13" s="4"/>
      <c r="B13" s="4"/>
      <c r="C13" s="4"/>
      <c r="D13" s="2"/>
      <c r="E13" s="2"/>
    </row>
    <row r="14">
      <c r="A14" s="4"/>
      <c r="B14" s="4"/>
      <c r="C14" s="4"/>
      <c r="D14" s="2"/>
      <c r="E14" s="2"/>
    </row>
    <row r="15">
      <c r="A15" s="4"/>
      <c r="B15" s="4"/>
      <c r="C15" s="4"/>
      <c r="D15" s="2"/>
      <c r="E15" s="2"/>
    </row>
    <row r="16">
      <c r="A16" s="1" t="s">
        <v>2</v>
      </c>
      <c r="B16" s="5"/>
      <c r="C16" s="2"/>
      <c r="D16" s="2"/>
      <c r="E16" s="2"/>
    </row>
    <row r="17">
      <c r="A17" s="6" t="s">
        <v>3</v>
      </c>
      <c r="D17" s="2"/>
      <c r="E17" s="2"/>
    </row>
    <row r="18">
      <c r="D18" s="2"/>
      <c r="E18" s="2"/>
    </row>
    <row r="19">
      <c r="D19" s="2"/>
      <c r="E19" s="2"/>
    </row>
    <row r="20">
      <c r="D20" s="2"/>
      <c r="E20" s="2"/>
    </row>
    <row r="21">
      <c r="D21" s="2"/>
      <c r="E21" s="2"/>
    </row>
    <row r="22">
      <c r="D22" s="2"/>
      <c r="E22" s="2"/>
    </row>
    <row r="23">
      <c r="D23" s="2"/>
      <c r="E23" s="2"/>
    </row>
  </sheetData>
  <mergeCells count="2">
    <mergeCell ref="A2:E11"/>
    <mergeCell ref="A17:C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s>
  <sheetData>
    <row r="1">
      <c r="A1" s="7" t="s">
        <v>4</v>
      </c>
    </row>
    <row r="2">
      <c r="A2" s="8" t="s">
        <v>5</v>
      </c>
      <c r="B2" s="9" t="s">
        <v>6</v>
      </c>
    </row>
    <row r="3">
      <c r="A3" s="8" t="s">
        <v>7</v>
      </c>
      <c r="B3" s="9" t="s">
        <v>8</v>
      </c>
    </row>
    <row r="4">
      <c r="A4" s="10" t="s">
        <v>9</v>
      </c>
      <c r="B4" s="11" t="s">
        <v>10</v>
      </c>
    </row>
  </sheetData>
  <hyperlinks>
    <hyperlink r:id="rId1" ref="B2"/>
    <hyperlink r:id="rId2" ref="B3"/>
    <hyperlink r:id="rId3" ref="B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11</v>
      </c>
      <c r="B1" s="13"/>
      <c r="C1" s="13"/>
      <c r="D1" s="13"/>
      <c r="E1" s="13"/>
      <c r="F1" s="13"/>
      <c r="G1" s="13"/>
      <c r="H1" s="13"/>
      <c r="I1" s="13"/>
      <c r="J1" s="13"/>
      <c r="K1" s="14"/>
    </row>
    <row r="2">
      <c r="A2" s="15" t="s">
        <v>12</v>
      </c>
      <c r="B2" s="16" t="s">
        <v>13</v>
      </c>
      <c r="C2" s="16" t="s">
        <v>14</v>
      </c>
      <c r="D2" s="17" t="s">
        <v>15</v>
      </c>
      <c r="E2" s="18" t="s">
        <v>16</v>
      </c>
      <c r="F2" s="18" t="s">
        <v>17</v>
      </c>
      <c r="G2" s="16" t="s">
        <v>18</v>
      </c>
      <c r="H2" s="16" t="s">
        <v>19</v>
      </c>
      <c r="I2" s="16" t="s">
        <v>20</v>
      </c>
      <c r="J2" s="16" t="s">
        <v>21</v>
      </c>
      <c r="K2" s="16" t="s">
        <v>22</v>
      </c>
    </row>
    <row r="3">
      <c r="A3" s="19" t="s">
        <v>23</v>
      </c>
      <c r="B3" s="16" t="s">
        <v>13</v>
      </c>
      <c r="C3" s="16" t="s">
        <v>14</v>
      </c>
      <c r="D3" s="20" t="s">
        <v>24</v>
      </c>
      <c r="E3" s="18" t="s">
        <v>16</v>
      </c>
      <c r="F3" s="18" t="s">
        <v>17</v>
      </c>
      <c r="G3" s="16" t="s">
        <v>18</v>
      </c>
      <c r="H3" s="16" t="s">
        <v>19</v>
      </c>
      <c r="I3" s="16" t="s">
        <v>20</v>
      </c>
      <c r="J3" s="16" t="s">
        <v>21</v>
      </c>
      <c r="K3" s="16" t="s">
        <v>22</v>
      </c>
    </row>
    <row r="4">
      <c r="A4" s="21" t="s">
        <v>25</v>
      </c>
      <c r="B4" s="16" t="s">
        <v>13</v>
      </c>
      <c r="C4" s="16" t="s">
        <v>14</v>
      </c>
      <c r="D4" s="22" t="s">
        <v>26</v>
      </c>
      <c r="E4" s="18" t="s">
        <v>16</v>
      </c>
      <c r="F4" s="18" t="s">
        <v>17</v>
      </c>
      <c r="G4" s="16" t="s">
        <v>18</v>
      </c>
      <c r="H4" s="16" t="s">
        <v>19</v>
      </c>
      <c r="I4" s="16" t="s">
        <v>20</v>
      </c>
      <c r="J4" s="16" t="s">
        <v>21</v>
      </c>
      <c r="K4" s="16" t="s">
        <v>22</v>
      </c>
    </row>
    <row r="5">
      <c r="A5" s="23" t="s">
        <v>27</v>
      </c>
      <c r="B5" s="16" t="s">
        <v>13</v>
      </c>
      <c r="C5" s="16" t="s">
        <v>14</v>
      </c>
      <c r="D5" s="17" t="s">
        <v>15</v>
      </c>
      <c r="E5" s="24" t="s">
        <v>28</v>
      </c>
      <c r="F5" s="24" t="s">
        <v>29</v>
      </c>
      <c r="G5" s="16" t="s">
        <v>18</v>
      </c>
      <c r="H5" s="16" t="s">
        <v>19</v>
      </c>
      <c r="I5" s="16" t="s">
        <v>20</v>
      </c>
      <c r="J5" s="16" t="s">
        <v>21</v>
      </c>
      <c r="K5" s="16" t="s">
        <v>22</v>
      </c>
    </row>
    <row r="6">
      <c r="A6" s="25" t="s">
        <v>30</v>
      </c>
      <c r="B6" s="16" t="s">
        <v>13</v>
      </c>
      <c r="C6" s="16" t="s">
        <v>14</v>
      </c>
      <c r="D6" s="20" t="s">
        <v>24</v>
      </c>
      <c r="E6" s="24" t="s">
        <v>28</v>
      </c>
      <c r="F6" s="24" t="s">
        <v>29</v>
      </c>
      <c r="G6" s="16" t="s">
        <v>18</v>
      </c>
      <c r="H6" s="16" t="s">
        <v>19</v>
      </c>
      <c r="I6" s="16" t="s">
        <v>20</v>
      </c>
      <c r="J6" s="16" t="s">
        <v>21</v>
      </c>
      <c r="K6" s="16" t="s">
        <v>22</v>
      </c>
    </row>
    <row r="7">
      <c r="A7" s="26" t="s">
        <v>31</v>
      </c>
      <c r="B7" s="16" t="s">
        <v>13</v>
      </c>
      <c r="C7" s="16" t="s">
        <v>14</v>
      </c>
      <c r="D7" s="22" t="s">
        <v>26</v>
      </c>
      <c r="E7" s="24" t="s">
        <v>28</v>
      </c>
      <c r="F7" s="24" t="s">
        <v>29</v>
      </c>
      <c r="G7" s="16" t="s">
        <v>18</v>
      </c>
      <c r="H7" s="16" t="s">
        <v>19</v>
      </c>
      <c r="I7" s="16" t="s">
        <v>20</v>
      </c>
      <c r="J7" s="16" t="s">
        <v>21</v>
      </c>
      <c r="K7" s="16" t="s">
        <v>22</v>
      </c>
    </row>
    <row r="8">
      <c r="A8" s="27" t="s">
        <v>32</v>
      </c>
      <c r="B8" s="16" t="s">
        <v>13</v>
      </c>
      <c r="C8" s="16" t="s">
        <v>14</v>
      </c>
      <c r="D8" s="17" t="s">
        <v>15</v>
      </c>
      <c r="E8" s="18" t="s">
        <v>16</v>
      </c>
      <c r="F8" s="18" t="s">
        <v>17</v>
      </c>
      <c r="G8" s="16" t="s">
        <v>18</v>
      </c>
      <c r="H8" s="16" t="s">
        <v>19</v>
      </c>
      <c r="I8" s="16" t="s">
        <v>20</v>
      </c>
      <c r="J8" s="28" t="s">
        <v>33</v>
      </c>
      <c r="K8" s="16" t="s">
        <v>22</v>
      </c>
    </row>
  </sheetData>
  <mergeCells count="1">
    <mergeCell ref="A1:K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2.63"/>
  </cols>
  <sheetData>
    <row r="1">
      <c r="A1" s="29"/>
      <c r="B1" s="29" t="s">
        <v>34</v>
      </c>
      <c r="C1" s="10"/>
      <c r="D1" s="10"/>
      <c r="E1" s="10"/>
      <c r="F1" s="10"/>
      <c r="G1" s="10"/>
      <c r="H1" s="10"/>
      <c r="I1" s="10"/>
      <c r="J1" s="10"/>
      <c r="K1" s="10"/>
      <c r="L1" s="10"/>
      <c r="M1" s="10"/>
      <c r="N1" s="10"/>
      <c r="O1" s="10"/>
      <c r="P1" s="10"/>
      <c r="Q1" s="10"/>
      <c r="R1" s="10"/>
      <c r="S1" s="10"/>
      <c r="T1" s="10"/>
      <c r="U1" s="10"/>
      <c r="V1" s="10"/>
      <c r="W1" s="10"/>
      <c r="X1" s="10"/>
      <c r="Y1" s="10"/>
      <c r="Z1" s="10"/>
      <c r="AA1" s="10"/>
    </row>
    <row r="2">
      <c r="A2" s="30" t="s">
        <v>35</v>
      </c>
      <c r="B2" s="31" t="s">
        <v>36</v>
      </c>
      <c r="C2" s="10"/>
      <c r="D2" s="10"/>
      <c r="E2" s="10"/>
      <c r="F2" s="10"/>
      <c r="G2" s="10"/>
      <c r="H2" s="10"/>
      <c r="I2" s="10"/>
      <c r="J2" s="10"/>
      <c r="K2" s="10"/>
      <c r="L2" s="10"/>
      <c r="M2" s="10"/>
      <c r="N2" s="10"/>
      <c r="O2" s="10"/>
      <c r="P2" s="10"/>
      <c r="Q2" s="10"/>
      <c r="R2" s="10"/>
      <c r="S2" s="10"/>
      <c r="T2" s="10"/>
      <c r="U2" s="10"/>
      <c r="V2" s="10"/>
      <c r="W2" s="10"/>
      <c r="X2" s="10"/>
      <c r="Y2" s="10"/>
      <c r="Z2" s="10"/>
      <c r="AA2" s="10"/>
    </row>
    <row r="3">
      <c r="A3" s="32"/>
      <c r="B3" s="32" t="s">
        <v>37</v>
      </c>
      <c r="C3" s="10"/>
      <c r="D3" s="10"/>
      <c r="E3" s="10"/>
      <c r="F3" s="10"/>
      <c r="G3" s="10"/>
      <c r="H3" s="10"/>
      <c r="I3" s="10"/>
      <c r="J3" s="10"/>
      <c r="K3" s="10"/>
      <c r="L3" s="10"/>
      <c r="M3" s="10"/>
      <c r="N3" s="10"/>
      <c r="O3" s="10"/>
      <c r="P3" s="10"/>
      <c r="Q3" s="10"/>
      <c r="R3" s="10"/>
      <c r="S3" s="10"/>
      <c r="T3" s="10"/>
      <c r="U3" s="10"/>
      <c r="V3" s="10"/>
      <c r="W3" s="10"/>
      <c r="X3" s="10"/>
      <c r="Y3" s="10"/>
      <c r="Z3" s="10"/>
      <c r="AA3" s="10"/>
    </row>
    <row r="4">
      <c r="A4" s="33" t="s">
        <v>38</v>
      </c>
      <c r="B4" s="10" t="s">
        <v>39</v>
      </c>
      <c r="C4" s="34" t="s">
        <v>40</v>
      </c>
      <c r="D4" s="10"/>
      <c r="E4" s="10"/>
      <c r="F4" s="10"/>
      <c r="G4" s="10"/>
      <c r="H4" s="10"/>
      <c r="I4" s="10"/>
      <c r="J4" s="10"/>
      <c r="K4" s="10"/>
      <c r="L4" s="10"/>
      <c r="M4" s="10"/>
      <c r="N4" s="10"/>
      <c r="O4" s="10"/>
      <c r="P4" s="10"/>
      <c r="Q4" s="10"/>
      <c r="R4" s="10"/>
      <c r="S4" s="10"/>
      <c r="T4" s="10"/>
      <c r="U4" s="10"/>
      <c r="V4" s="10"/>
      <c r="W4" s="10"/>
      <c r="X4" s="10"/>
      <c r="Y4" s="10"/>
      <c r="Z4" s="10"/>
      <c r="AA4" s="10"/>
    </row>
    <row r="5">
      <c r="A5" s="10"/>
      <c r="B5" s="10" t="s">
        <v>41</v>
      </c>
      <c r="C5" s="10" t="s">
        <v>42</v>
      </c>
      <c r="D5" s="35">
        <v>0.67</v>
      </c>
      <c r="E5" s="10" t="s">
        <v>43</v>
      </c>
      <c r="F5" s="36" t="s">
        <v>44</v>
      </c>
      <c r="G5" s="10"/>
      <c r="H5" s="10"/>
      <c r="I5" s="10"/>
      <c r="J5" s="10"/>
      <c r="K5" s="10"/>
      <c r="L5" s="10"/>
      <c r="M5" s="10"/>
      <c r="N5" s="10"/>
      <c r="O5" s="10"/>
      <c r="P5" s="10"/>
      <c r="Q5" s="10"/>
      <c r="R5" s="10"/>
      <c r="S5" s="10"/>
      <c r="T5" s="10"/>
      <c r="U5" s="10"/>
      <c r="V5" s="10"/>
      <c r="W5" s="10"/>
      <c r="X5" s="10"/>
      <c r="Y5" s="10"/>
      <c r="Z5" s="10"/>
      <c r="AA5" s="10"/>
    </row>
    <row r="6">
      <c r="A6" s="10"/>
      <c r="B6" s="10"/>
      <c r="C6" s="34" t="s">
        <v>45</v>
      </c>
      <c r="D6" s="10"/>
      <c r="E6" s="10"/>
      <c r="F6" s="10"/>
      <c r="G6" s="10"/>
      <c r="H6" s="10"/>
      <c r="I6" s="10"/>
      <c r="J6" s="10"/>
      <c r="K6" s="10"/>
      <c r="L6" s="10"/>
      <c r="M6" s="10"/>
      <c r="N6" s="10"/>
      <c r="O6" s="10"/>
      <c r="P6" s="10"/>
      <c r="Q6" s="10"/>
      <c r="R6" s="10"/>
      <c r="S6" s="10"/>
      <c r="T6" s="10"/>
      <c r="U6" s="10"/>
      <c r="V6" s="10"/>
      <c r="W6" s="10"/>
      <c r="X6" s="10"/>
      <c r="Y6" s="10"/>
      <c r="Z6" s="10"/>
      <c r="AA6" s="10"/>
    </row>
    <row r="7">
      <c r="A7" s="10"/>
      <c r="B7" s="10"/>
      <c r="C7" s="10"/>
      <c r="D7" s="35">
        <v>0.71</v>
      </c>
      <c r="E7" s="10" t="s">
        <v>46</v>
      </c>
      <c r="F7" s="10"/>
      <c r="G7" s="10"/>
      <c r="H7" s="10"/>
      <c r="I7" s="10"/>
      <c r="J7" s="10"/>
      <c r="K7" s="10"/>
      <c r="L7" s="10"/>
      <c r="M7" s="10"/>
      <c r="N7" s="10"/>
      <c r="O7" s="10"/>
      <c r="P7" s="10"/>
      <c r="Q7" s="10"/>
      <c r="R7" s="10"/>
      <c r="S7" s="10"/>
      <c r="T7" s="10"/>
      <c r="U7" s="10"/>
      <c r="V7" s="10"/>
      <c r="W7" s="10"/>
      <c r="X7" s="10"/>
      <c r="Y7" s="10"/>
      <c r="Z7" s="10"/>
      <c r="AA7" s="10"/>
    </row>
    <row r="8">
      <c r="A8" s="10"/>
      <c r="B8" s="10"/>
      <c r="C8" s="10"/>
      <c r="D8" s="10" t="s">
        <v>47</v>
      </c>
      <c r="E8" s="34" t="s">
        <v>48</v>
      </c>
      <c r="F8" s="10"/>
      <c r="G8" s="10"/>
      <c r="H8" s="10"/>
      <c r="I8" s="10"/>
      <c r="J8" s="10"/>
      <c r="K8" s="10"/>
      <c r="L8" s="10"/>
      <c r="M8" s="10"/>
      <c r="N8" s="10"/>
      <c r="O8" s="10"/>
      <c r="P8" s="10"/>
      <c r="Q8" s="10"/>
      <c r="R8" s="10"/>
      <c r="S8" s="10"/>
      <c r="T8" s="10"/>
      <c r="U8" s="10"/>
      <c r="V8" s="10"/>
      <c r="W8" s="10"/>
      <c r="X8" s="10"/>
      <c r="Y8" s="10"/>
      <c r="Z8" s="10"/>
      <c r="AA8" s="10"/>
    </row>
    <row r="9">
      <c r="A9" s="10"/>
      <c r="B9" s="10"/>
      <c r="C9" s="10"/>
      <c r="D9" s="35">
        <v>0.8</v>
      </c>
      <c r="E9" s="34" t="s">
        <v>49</v>
      </c>
      <c r="F9" s="10"/>
      <c r="G9" s="10"/>
      <c r="H9" s="10"/>
      <c r="I9" s="10"/>
      <c r="J9" s="10"/>
      <c r="K9" s="10"/>
      <c r="L9" s="10"/>
      <c r="M9" s="10"/>
      <c r="N9" s="10"/>
      <c r="O9" s="10"/>
      <c r="P9" s="10"/>
      <c r="Q9" s="10"/>
      <c r="R9" s="10"/>
      <c r="S9" s="10"/>
      <c r="T9" s="10"/>
      <c r="U9" s="10"/>
      <c r="V9" s="10"/>
      <c r="W9" s="10"/>
      <c r="X9" s="10"/>
      <c r="Y9" s="10"/>
      <c r="Z9" s="10"/>
      <c r="AA9" s="10"/>
    </row>
    <row r="10">
      <c r="A10" s="10"/>
      <c r="B10" s="37"/>
      <c r="C10" s="38" t="s">
        <v>50</v>
      </c>
      <c r="D10" s="37"/>
      <c r="E10" s="37"/>
      <c r="F10" s="37"/>
      <c r="G10" s="10"/>
      <c r="H10" s="10"/>
      <c r="I10" s="10"/>
      <c r="J10" s="10"/>
      <c r="K10" s="10"/>
      <c r="L10" s="10"/>
      <c r="M10" s="10"/>
      <c r="N10" s="10"/>
      <c r="O10" s="10"/>
      <c r="P10" s="10"/>
      <c r="Q10" s="10"/>
      <c r="R10" s="10"/>
      <c r="S10" s="10"/>
      <c r="T10" s="10"/>
      <c r="U10" s="10"/>
      <c r="V10" s="10"/>
      <c r="W10" s="10"/>
      <c r="X10" s="10"/>
      <c r="Y10" s="10"/>
      <c r="Z10" s="10"/>
      <c r="AA10" s="10"/>
    </row>
    <row r="11">
      <c r="A11" s="32"/>
      <c r="B11" s="32" t="s">
        <v>51</v>
      </c>
      <c r="C11" s="10"/>
      <c r="D11" s="35">
        <v>0.425</v>
      </c>
      <c r="E11" s="34" t="s">
        <v>52</v>
      </c>
      <c r="F11" s="10"/>
      <c r="G11" s="10"/>
      <c r="H11" s="10"/>
      <c r="I11" s="10"/>
      <c r="J11" s="10"/>
      <c r="K11" s="10"/>
      <c r="L11" s="10"/>
      <c r="M11" s="10"/>
      <c r="N11" s="10"/>
      <c r="O11" s="10"/>
      <c r="P11" s="10"/>
      <c r="Q11" s="10"/>
      <c r="R11" s="10"/>
      <c r="S11" s="10"/>
      <c r="T11" s="10"/>
      <c r="U11" s="10"/>
      <c r="V11" s="10"/>
      <c r="W11" s="10"/>
      <c r="X11" s="10"/>
      <c r="Y11" s="10"/>
      <c r="Z11" s="10"/>
      <c r="AA11" s="10"/>
    </row>
    <row r="12">
      <c r="A12" s="10"/>
      <c r="B12" s="10"/>
      <c r="C12" s="10"/>
      <c r="D12" s="10" t="s">
        <v>53</v>
      </c>
      <c r="E12" s="10" t="s">
        <v>54</v>
      </c>
      <c r="F12" s="11" t="s">
        <v>55</v>
      </c>
      <c r="G12" s="34" t="s">
        <v>56</v>
      </c>
      <c r="H12" s="10"/>
      <c r="I12" s="10"/>
      <c r="J12" s="10"/>
      <c r="K12" s="10"/>
      <c r="L12" s="10"/>
      <c r="M12" s="10"/>
      <c r="N12" s="10"/>
      <c r="O12" s="10"/>
      <c r="P12" s="10"/>
      <c r="Q12" s="10"/>
      <c r="R12" s="10"/>
      <c r="S12" s="10"/>
      <c r="T12" s="10"/>
      <c r="U12" s="10"/>
      <c r="V12" s="10"/>
      <c r="W12" s="10"/>
      <c r="X12" s="10"/>
      <c r="Y12" s="10"/>
      <c r="Z12" s="10"/>
      <c r="AA12" s="10"/>
    </row>
    <row r="13">
      <c r="A13" s="10"/>
      <c r="B13" s="10"/>
      <c r="C13" s="10"/>
      <c r="D13" s="34" t="s">
        <v>57</v>
      </c>
      <c r="E13" s="10"/>
      <c r="F13" s="10"/>
      <c r="G13" s="10"/>
      <c r="H13" s="10"/>
      <c r="I13" s="10"/>
      <c r="J13" s="10"/>
      <c r="K13" s="10"/>
      <c r="L13" s="10"/>
      <c r="M13" s="10"/>
      <c r="N13" s="10"/>
      <c r="O13" s="10"/>
      <c r="P13" s="10"/>
      <c r="Q13" s="10"/>
      <c r="R13" s="10"/>
      <c r="S13" s="10"/>
      <c r="T13" s="10"/>
      <c r="U13" s="10"/>
      <c r="V13" s="10"/>
      <c r="W13" s="10"/>
      <c r="X13" s="10"/>
      <c r="Y13" s="10"/>
      <c r="Z13" s="10"/>
      <c r="AA13" s="10"/>
    </row>
    <row r="14">
      <c r="A14" s="10"/>
      <c r="B14" s="37"/>
      <c r="C14" s="37"/>
      <c r="D14" s="37"/>
      <c r="E14" s="37"/>
      <c r="F14" s="37"/>
      <c r="G14" s="10"/>
      <c r="H14" s="10"/>
      <c r="I14" s="10"/>
      <c r="J14" s="10"/>
      <c r="K14" s="10"/>
      <c r="L14" s="10"/>
      <c r="M14" s="10"/>
      <c r="N14" s="10"/>
      <c r="O14" s="10"/>
      <c r="P14" s="10"/>
      <c r="Q14" s="10"/>
      <c r="R14" s="10"/>
      <c r="S14" s="10"/>
      <c r="T14" s="10"/>
      <c r="U14" s="10"/>
      <c r="V14" s="10"/>
      <c r="W14" s="10"/>
      <c r="X14" s="10"/>
      <c r="Y14" s="10"/>
      <c r="Z14" s="10"/>
      <c r="AA14" s="10"/>
    </row>
    <row r="15">
      <c r="A15" s="32"/>
      <c r="B15" s="32" t="s">
        <v>58</v>
      </c>
      <c r="C15" s="10"/>
      <c r="D15" s="39" t="s">
        <v>59</v>
      </c>
      <c r="E15" s="10" t="s">
        <v>54</v>
      </c>
      <c r="F15" s="40" t="s">
        <v>55</v>
      </c>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t="s">
        <v>60</v>
      </c>
      <c r="E16" s="10" t="s">
        <v>61</v>
      </c>
      <c r="F16" s="10" t="s">
        <v>62</v>
      </c>
      <c r="G16" s="34" t="s">
        <v>63</v>
      </c>
      <c r="H16" s="10"/>
      <c r="I16" s="10"/>
      <c r="J16" s="10"/>
      <c r="K16" s="10"/>
      <c r="L16" s="10"/>
      <c r="M16" s="10"/>
      <c r="N16" s="10"/>
      <c r="O16" s="10"/>
      <c r="P16" s="10"/>
      <c r="Q16" s="10"/>
      <c r="R16" s="10"/>
      <c r="S16" s="10"/>
      <c r="T16" s="10"/>
      <c r="U16" s="10"/>
      <c r="V16" s="10"/>
      <c r="W16" s="10"/>
      <c r="X16" s="10"/>
      <c r="Y16" s="10"/>
      <c r="Z16" s="10"/>
      <c r="AA16" s="10"/>
    </row>
    <row r="17">
      <c r="A17" s="10"/>
      <c r="B17" s="37"/>
      <c r="C17" s="37"/>
      <c r="D17" s="37"/>
      <c r="E17" s="37"/>
      <c r="F17" s="37"/>
      <c r="G17" s="10"/>
      <c r="H17" s="10"/>
      <c r="I17" s="10"/>
      <c r="J17" s="10"/>
      <c r="K17" s="10"/>
      <c r="L17" s="10"/>
      <c r="M17" s="10"/>
      <c r="N17" s="10"/>
      <c r="O17" s="10"/>
      <c r="P17" s="10"/>
      <c r="Q17" s="10"/>
      <c r="R17" s="10"/>
      <c r="S17" s="10"/>
      <c r="T17" s="10"/>
      <c r="U17" s="10"/>
      <c r="V17" s="10"/>
      <c r="W17" s="10"/>
      <c r="X17" s="10"/>
      <c r="Y17" s="10"/>
      <c r="Z17" s="10"/>
      <c r="AA17" s="10"/>
    </row>
    <row r="18">
      <c r="A18" s="32"/>
      <c r="B18" s="32" t="s">
        <v>64</v>
      </c>
      <c r="C18" s="10"/>
      <c r="D18" s="35">
        <v>0.63</v>
      </c>
      <c r="E18" s="10" t="s">
        <v>65</v>
      </c>
      <c r="F18" s="34" t="s">
        <v>66</v>
      </c>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35">
        <v>0.5</v>
      </c>
      <c r="E19" s="10" t="s">
        <v>67</v>
      </c>
      <c r="F19" s="10" t="s">
        <v>68</v>
      </c>
      <c r="G19" s="10"/>
      <c r="H19" s="10"/>
      <c r="I19" s="10"/>
      <c r="J19" s="10"/>
      <c r="K19" s="10"/>
      <c r="L19" s="10"/>
      <c r="M19" s="10"/>
      <c r="N19" s="10"/>
      <c r="O19" s="10"/>
      <c r="P19" s="10"/>
      <c r="Q19" s="10"/>
      <c r="R19" s="10"/>
      <c r="S19" s="10"/>
      <c r="T19" s="10"/>
      <c r="U19" s="10"/>
      <c r="V19" s="10"/>
      <c r="W19" s="10"/>
      <c r="X19" s="10"/>
      <c r="Y19" s="10"/>
      <c r="Z19" s="10"/>
      <c r="AA19" s="10"/>
    </row>
    <row r="20">
      <c r="A20" s="10"/>
      <c r="B20" s="37"/>
      <c r="C20" s="37"/>
      <c r="D20" s="37"/>
      <c r="E20" s="37"/>
      <c r="F20" s="37"/>
      <c r="G20" s="10"/>
      <c r="H20" s="10"/>
      <c r="I20" s="10"/>
      <c r="J20" s="10"/>
      <c r="K20" s="10"/>
      <c r="L20" s="10"/>
      <c r="M20" s="10"/>
      <c r="N20" s="10"/>
      <c r="O20" s="10"/>
      <c r="P20" s="10"/>
      <c r="Q20" s="10"/>
      <c r="R20" s="10"/>
      <c r="S20" s="10"/>
      <c r="T20" s="10"/>
      <c r="U20" s="10"/>
      <c r="V20" s="10"/>
      <c r="W20" s="10"/>
      <c r="X20" s="10"/>
      <c r="Y20" s="10"/>
      <c r="Z20" s="10"/>
      <c r="AA20" s="10"/>
    </row>
    <row r="21">
      <c r="A21" s="32"/>
      <c r="B21" s="32" t="s">
        <v>69</v>
      </c>
      <c r="C21" s="10"/>
      <c r="D21" s="10" t="s">
        <v>70</v>
      </c>
      <c r="E21" s="34" t="s">
        <v>67</v>
      </c>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t="s">
        <v>71</v>
      </c>
      <c r="E22" s="10" t="s">
        <v>72</v>
      </c>
      <c r="F22" s="34" t="s">
        <v>73</v>
      </c>
      <c r="G22" s="10"/>
      <c r="H22" s="10"/>
      <c r="I22" s="10"/>
      <c r="J22" s="10"/>
      <c r="K22" s="10"/>
      <c r="L22" s="10"/>
      <c r="M22" s="10"/>
      <c r="N22" s="10"/>
      <c r="O22" s="10"/>
      <c r="P22" s="10"/>
      <c r="Q22" s="10"/>
      <c r="R22" s="10"/>
      <c r="S22" s="10"/>
      <c r="T22" s="10"/>
      <c r="U22" s="10"/>
      <c r="V22" s="10"/>
      <c r="W22" s="10"/>
      <c r="X22" s="10"/>
      <c r="Y22" s="10"/>
      <c r="Z22" s="10"/>
      <c r="AA22" s="10"/>
    </row>
    <row r="23">
      <c r="A23" s="10"/>
      <c r="B23" s="37"/>
      <c r="C23" s="37"/>
      <c r="D23" s="37"/>
      <c r="E23" s="37"/>
      <c r="F23" s="37"/>
      <c r="G23" s="10"/>
      <c r="H23" s="10"/>
      <c r="I23" s="10"/>
      <c r="J23" s="10"/>
      <c r="K23" s="10"/>
      <c r="L23" s="10"/>
      <c r="M23" s="10"/>
      <c r="N23" s="10"/>
      <c r="O23" s="10"/>
      <c r="P23" s="10"/>
      <c r="Q23" s="10"/>
      <c r="R23" s="10"/>
      <c r="S23" s="10"/>
      <c r="T23" s="10"/>
      <c r="U23" s="10"/>
      <c r="V23" s="10"/>
      <c r="W23" s="10"/>
      <c r="X23" s="10"/>
      <c r="Y23" s="10"/>
      <c r="Z23" s="10"/>
      <c r="AA23" s="10"/>
    </row>
    <row r="24">
      <c r="A24" s="41"/>
      <c r="B24" s="41" t="s">
        <v>74</v>
      </c>
      <c r="C24" s="10"/>
      <c r="D24" s="10" t="s">
        <v>75</v>
      </c>
      <c r="E24" s="10" t="s">
        <v>65</v>
      </c>
      <c r="F24" s="34" t="s">
        <v>76</v>
      </c>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35">
        <v>1.05</v>
      </c>
      <c r="E25" s="10" t="s">
        <v>65</v>
      </c>
      <c r="F25" s="34" t="s">
        <v>77</v>
      </c>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t="s">
        <v>78</v>
      </c>
      <c r="E26" s="10" t="s">
        <v>67</v>
      </c>
      <c r="F26" s="34" t="s">
        <v>79</v>
      </c>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35">
        <f>1.05 * 4</f>
        <v>4.2</v>
      </c>
      <c r="E27" s="34" t="s">
        <v>80</v>
      </c>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42"/>
      <c r="B29" s="42" t="s">
        <v>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32"/>
      <c r="B30" s="32" t="s">
        <v>37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t="s">
        <v>39</v>
      </c>
      <c r="C31" s="34" t="s">
        <v>82</v>
      </c>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t="s">
        <v>41</v>
      </c>
      <c r="C32" s="10" t="s">
        <v>83</v>
      </c>
      <c r="D32" s="10" t="s">
        <v>84</v>
      </c>
      <c r="E32" s="40" t="s">
        <v>85</v>
      </c>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t="s">
        <v>86</v>
      </c>
      <c r="D33" s="35">
        <v>0.7</v>
      </c>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t="s">
        <v>42</v>
      </c>
      <c r="D34" s="35">
        <v>0.67</v>
      </c>
      <c r="E34" s="10" t="s">
        <v>43</v>
      </c>
      <c r="F34" s="43" t="s">
        <v>44</v>
      </c>
      <c r="G34" s="34" t="s">
        <v>87</v>
      </c>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37"/>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32"/>
      <c r="B38" s="32" t="s">
        <v>51</v>
      </c>
      <c r="C38" s="10" t="s">
        <v>88</v>
      </c>
      <c r="D38" s="44" t="s">
        <v>89</v>
      </c>
      <c r="E38" s="10"/>
      <c r="F38" s="34" t="s">
        <v>90</v>
      </c>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row>
    <row r="41">
      <c r="A41" s="32"/>
      <c r="B41" s="32" t="s">
        <v>64</v>
      </c>
      <c r="C41" s="10"/>
      <c r="D41" s="34" t="s">
        <v>91</v>
      </c>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37"/>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32"/>
      <c r="B44" s="32" t="s">
        <v>69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37"/>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32"/>
      <c r="B47" s="32" t="s">
        <v>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sheetData>
  <hyperlinks>
    <hyperlink r:id="rId1" ref="F5"/>
    <hyperlink r:id="rId2" ref="F12"/>
    <hyperlink r:id="rId3" ref="F15"/>
    <hyperlink r:id="rId4" ref="E32"/>
    <hyperlink r:id="rId5" ref="F34"/>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7.75"/>
  </cols>
  <sheetData>
    <row r="1" ht="103.5" customHeight="1">
      <c r="A1" s="45" t="s">
        <v>93</v>
      </c>
      <c r="B1" s="45" t="s">
        <v>94</v>
      </c>
      <c r="C1" s="46" t="s">
        <v>95</v>
      </c>
      <c r="D1" s="46" t="s">
        <v>96</v>
      </c>
      <c r="E1" s="47" t="s">
        <v>97</v>
      </c>
      <c r="F1" s="10"/>
      <c r="G1" s="33"/>
      <c r="H1" s="33"/>
      <c r="I1" s="10"/>
      <c r="J1" s="10"/>
      <c r="K1" s="10"/>
      <c r="L1" s="10"/>
      <c r="M1" s="10"/>
      <c r="N1" s="10"/>
      <c r="O1" s="10"/>
      <c r="P1" s="10"/>
      <c r="Q1" s="10"/>
      <c r="R1" s="10"/>
      <c r="S1" s="10"/>
      <c r="T1" s="10"/>
      <c r="U1" s="10"/>
      <c r="V1" s="10"/>
      <c r="W1" s="10"/>
      <c r="X1" s="10"/>
      <c r="Y1" s="10"/>
      <c r="Z1" s="10"/>
      <c r="AA1" s="10"/>
    </row>
    <row r="2">
      <c r="A2" s="48" t="s">
        <v>98</v>
      </c>
      <c r="B2" s="49">
        <v>0.74</v>
      </c>
      <c r="C2" s="50">
        <v>0.6</v>
      </c>
      <c r="D2" s="51">
        <v>0.85</v>
      </c>
      <c r="E2" s="51">
        <v>90.0</v>
      </c>
      <c r="F2" s="10"/>
      <c r="G2" s="10"/>
      <c r="H2" s="10"/>
      <c r="I2" s="10"/>
      <c r="J2" s="10"/>
      <c r="K2" s="10"/>
      <c r="L2" s="10"/>
      <c r="M2" s="10"/>
      <c r="N2" s="10"/>
      <c r="O2" s="10"/>
      <c r="P2" s="10"/>
      <c r="Q2" s="10"/>
      <c r="R2" s="10"/>
      <c r="S2" s="10"/>
      <c r="T2" s="10"/>
      <c r="U2" s="10"/>
      <c r="V2" s="10"/>
      <c r="W2" s="10"/>
      <c r="X2" s="10"/>
      <c r="Y2" s="10"/>
      <c r="Z2" s="10"/>
      <c r="AA2" s="10"/>
    </row>
    <row r="3">
      <c r="A3" s="52" t="s">
        <v>99</v>
      </c>
      <c r="B3" s="53">
        <f>0.82*B2</f>
        <v>0.6068</v>
      </c>
      <c r="C3" s="54">
        <v>0.5</v>
      </c>
      <c r="D3" s="54">
        <v>0.8</v>
      </c>
      <c r="E3" s="54">
        <v>90.0</v>
      </c>
      <c r="F3" s="33"/>
      <c r="G3" s="10"/>
      <c r="H3" s="10"/>
      <c r="I3" s="10"/>
      <c r="J3" s="10"/>
      <c r="K3" s="10"/>
      <c r="L3" s="10"/>
      <c r="M3" s="10"/>
      <c r="N3" s="10"/>
      <c r="O3" s="10"/>
      <c r="P3" s="10"/>
      <c r="Q3" s="10"/>
      <c r="R3" s="10"/>
      <c r="S3" s="10"/>
      <c r="T3" s="10"/>
      <c r="U3" s="10"/>
      <c r="V3" s="10"/>
      <c r="W3" s="10"/>
      <c r="X3" s="10"/>
      <c r="Y3" s="10"/>
      <c r="Z3" s="10"/>
      <c r="AA3" s="10"/>
    </row>
    <row r="4">
      <c r="A4" s="55" t="s">
        <v>100</v>
      </c>
      <c r="B4" s="53">
        <f>0.9*B2</f>
        <v>0.666</v>
      </c>
      <c r="C4" s="54">
        <v>0.53</v>
      </c>
      <c r="D4" s="54">
        <v>0.83</v>
      </c>
      <c r="E4" s="54">
        <v>90.0</v>
      </c>
      <c r="F4" s="10"/>
      <c r="G4" s="10"/>
      <c r="H4" s="10"/>
      <c r="I4" s="10"/>
      <c r="J4" s="10"/>
      <c r="K4" s="10"/>
      <c r="L4" s="10"/>
      <c r="M4" s="10"/>
      <c r="N4" s="10"/>
      <c r="O4" s="10"/>
      <c r="P4" s="10"/>
      <c r="Q4" s="10"/>
      <c r="R4" s="10"/>
      <c r="S4" s="10"/>
      <c r="T4" s="10"/>
      <c r="U4" s="10"/>
      <c r="V4" s="10"/>
      <c r="W4" s="10"/>
      <c r="X4" s="10"/>
      <c r="Y4" s="10"/>
      <c r="Z4" s="10"/>
      <c r="AA4" s="10"/>
    </row>
    <row r="5">
      <c r="A5" s="56" t="s">
        <v>101</v>
      </c>
      <c r="B5" s="53">
        <f>0.96*B2</f>
        <v>0.7104</v>
      </c>
      <c r="C5" s="54">
        <v>0.55</v>
      </c>
      <c r="D5" s="54">
        <v>0.85</v>
      </c>
      <c r="E5" s="54">
        <v>90.0</v>
      </c>
      <c r="F5" s="10"/>
      <c r="G5" s="10"/>
      <c r="H5" s="10"/>
      <c r="I5" s="10"/>
      <c r="J5" s="10"/>
      <c r="K5" s="10"/>
      <c r="L5" s="10"/>
      <c r="M5" s="10"/>
      <c r="N5" s="10"/>
      <c r="O5" s="10"/>
      <c r="P5" s="10"/>
      <c r="Q5" s="10"/>
      <c r="R5" s="10"/>
      <c r="S5" s="10"/>
      <c r="T5" s="10"/>
      <c r="U5" s="10"/>
      <c r="V5" s="10"/>
      <c r="W5" s="10"/>
      <c r="X5" s="10"/>
      <c r="Y5" s="10"/>
      <c r="Z5" s="10"/>
      <c r="AA5" s="10"/>
    </row>
    <row r="6">
      <c r="A6" s="57" t="s">
        <v>102</v>
      </c>
      <c r="B6" s="53">
        <f>0.8*B2</f>
        <v>0.592</v>
      </c>
      <c r="C6" s="54">
        <v>0.5</v>
      </c>
      <c r="D6" s="54">
        <v>0.8</v>
      </c>
      <c r="E6" s="54">
        <v>90.0</v>
      </c>
      <c r="F6" s="10"/>
      <c r="G6" s="10"/>
      <c r="H6" s="10"/>
      <c r="I6" s="10"/>
      <c r="J6" s="10"/>
      <c r="K6" s="10"/>
      <c r="L6" s="10"/>
      <c r="M6" s="10"/>
      <c r="N6" s="10"/>
      <c r="O6" s="10"/>
      <c r="P6" s="10"/>
      <c r="Q6" s="10"/>
      <c r="R6" s="10"/>
      <c r="S6" s="10"/>
      <c r="T6" s="10"/>
      <c r="U6" s="10"/>
      <c r="V6" s="10"/>
      <c r="W6" s="10"/>
      <c r="X6" s="10"/>
      <c r="Y6" s="10"/>
      <c r="Z6" s="10"/>
      <c r="AA6" s="10"/>
    </row>
    <row r="7">
      <c r="A7" s="58" t="s">
        <v>103</v>
      </c>
      <c r="B7" s="53">
        <f>0.88*B2</f>
        <v>0.6512</v>
      </c>
      <c r="C7" s="54">
        <v>0.53</v>
      </c>
      <c r="D7" s="54">
        <v>0.83</v>
      </c>
      <c r="E7" s="54">
        <v>90.0</v>
      </c>
      <c r="F7" s="10"/>
      <c r="G7" s="10"/>
      <c r="H7" s="10"/>
      <c r="I7" s="10"/>
      <c r="J7" s="10"/>
      <c r="K7" s="10"/>
      <c r="L7" s="10"/>
      <c r="M7" s="10"/>
      <c r="N7" s="10"/>
      <c r="O7" s="10"/>
      <c r="P7" s="10"/>
      <c r="Q7" s="10"/>
      <c r="R7" s="10"/>
      <c r="S7" s="10"/>
      <c r="T7" s="10"/>
      <c r="U7" s="10"/>
      <c r="V7" s="10"/>
      <c r="W7" s="10"/>
      <c r="X7" s="10"/>
      <c r="Y7" s="10"/>
      <c r="Z7" s="10"/>
      <c r="AA7" s="10"/>
    </row>
    <row r="8">
      <c r="A8" s="59" t="s">
        <v>104</v>
      </c>
      <c r="B8" s="60">
        <f>B2</f>
        <v>0.74</v>
      </c>
      <c r="C8" s="61">
        <v>0.6</v>
      </c>
      <c r="D8" s="62">
        <v>0.85</v>
      </c>
      <c r="E8" s="62">
        <v>90.0</v>
      </c>
      <c r="F8" s="10"/>
      <c r="G8" s="10"/>
      <c r="H8" s="10"/>
      <c r="I8" s="10"/>
      <c r="J8" s="10"/>
      <c r="K8" s="10"/>
      <c r="L8" s="10"/>
      <c r="M8" s="10"/>
      <c r="N8" s="10"/>
      <c r="O8" s="10"/>
      <c r="P8" s="10"/>
      <c r="Q8" s="10"/>
      <c r="R8" s="10"/>
      <c r="S8" s="10"/>
      <c r="T8" s="10"/>
      <c r="U8" s="10"/>
      <c r="V8" s="10"/>
      <c r="W8" s="10"/>
      <c r="X8" s="10"/>
      <c r="Y8" s="10"/>
      <c r="Z8" s="10"/>
      <c r="AA8" s="10"/>
    </row>
    <row r="9">
      <c r="A9" s="48" t="s">
        <v>105</v>
      </c>
      <c r="B9" s="63">
        <v>0.8</v>
      </c>
      <c r="C9" s="54">
        <v>0.58</v>
      </c>
      <c r="D9" s="54">
        <v>0.88</v>
      </c>
      <c r="E9" s="54">
        <v>90.0</v>
      </c>
      <c r="F9" s="10"/>
      <c r="G9" s="10"/>
      <c r="H9" s="10"/>
      <c r="I9" s="10"/>
      <c r="J9" s="10"/>
      <c r="K9" s="10"/>
      <c r="L9" s="10"/>
      <c r="M9" s="10"/>
      <c r="N9" s="10"/>
      <c r="O9" s="10"/>
      <c r="P9" s="10"/>
      <c r="Q9" s="10"/>
      <c r="R9" s="10"/>
      <c r="S9" s="10"/>
      <c r="T9" s="10"/>
      <c r="U9" s="10"/>
      <c r="V9" s="10"/>
      <c r="W9" s="10"/>
      <c r="X9" s="10"/>
      <c r="Y9" s="10"/>
      <c r="Z9" s="10"/>
      <c r="AA9" s="10"/>
    </row>
    <row r="10">
      <c r="A10" s="52" t="s">
        <v>106</v>
      </c>
      <c r="B10" s="53">
        <v>0.7</v>
      </c>
      <c r="C10" s="54">
        <v>0.52</v>
      </c>
      <c r="D10" s="54">
        <v>0.82</v>
      </c>
      <c r="E10" s="54">
        <v>90.0</v>
      </c>
      <c r="F10" s="10"/>
      <c r="G10" s="10"/>
      <c r="H10" s="10"/>
      <c r="I10" s="10"/>
      <c r="J10" s="10"/>
      <c r="K10" s="10"/>
      <c r="L10" s="10"/>
      <c r="M10" s="10"/>
      <c r="N10" s="10"/>
      <c r="O10" s="10"/>
      <c r="P10" s="10"/>
      <c r="Q10" s="10"/>
      <c r="R10" s="10"/>
      <c r="S10" s="10"/>
      <c r="T10" s="10"/>
      <c r="U10" s="10"/>
      <c r="V10" s="10"/>
      <c r="W10" s="10"/>
      <c r="X10" s="10"/>
      <c r="Y10" s="10"/>
      <c r="Z10" s="10"/>
      <c r="AA10" s="10"/>
    </row>
    <row r="11">
      <c r="A11" s="55" t="s">
        <v>107</v>
      </c>
      <c r="B11" s="53">
        <v>0.75</v>
      </c>
      <c r="C11" s="54">
        <v>0.55</v>
      </c>
      <c r="D11" s="54">
        <v>0.85</v>
      </c>
      <c r="E11" s="54">
        <v>90.0</v>
      </c>
      <c r="F11" s="10"/>
      <c r="G11" s="10"/>
      <c r="H11" s="10"/>
      <c r="I11" s="10"/>
      <c r="J11" s="10"/>
      <c r="K11" s="10"/>
      <c r="L11" s="10"/>
      <c r="M11" s="10"/>
      <c r="N11" s="10"/>
      <c r="O11" s="10"/>
      <c r="P11" s="10"/>
      <c r="Q11" s="10"/>
      <c r="R11" s="10"/>
      <c r="S11" s="10"/>
      <c r="T11" s="10"/>
      <c r="U11" s="10"/>
      <c r="V11" s="10"/>
      <c r="W11" s="10"/>
      <c r="X11" s="10"/>
      <c r="Y11" s="10"/>
      <c r="Z11" s="10"/>
      <c r="AA11" s="10"/>
    </row>
    <row r="12">
      <c r="A12" s="56" t="s">
        <v>108</v>
      </c>
      <c r="B12" s="53">
        <v>0.78</v>
      </c>
      <c r="C12" s="54">
        <v>0.58</v>
      </c>
      <c r="D12" s="54">
        <v>0.88</v>
      </c>
      <c r="E12" s="54">
        <v>90.0</v>
      </c>
      <c r="F12" s="10"/>
      <c r="G12" s="10"/>
      <c r="H12" s="10"/>
      <c r="I12" s="10"/>
      <c r="J12" s="10"/>
      <c r="K12" s="10"/>
      <c r="L12" s="10"/>
      <c r="M12" s="10"/>
      <c r="N12" s="10"/>
      <c r="O12" s="10"/>
      <c r="P12" s="10"/>
      <c r="Q12" s="10"/>
      <c r="R12" s="10"/>
      <c r="S12" s="10"/>
      <c r="T12" s="10"/>
      <c r="U12" s="10"/>
      <c r="V12" s="10"/>
      <c r="W12" s="10"/>
      <c r="X12" s="10"/>
      <c r="Y12" s="10"/>
      <c r="Z12" s="10"/>
      <c r="AA12" s="10"/>
    </row>
    <row r="13">
      <c r="A13" s="57" t="s">
        <v>109</v>
      </c>
      <c r="B13" s="53">
        <v>0.7</v>
      </c>
      <c r="C13" s="54">
        <v>0.52</v>
      </c>
      <c r="D13" s="54">
        <v>0.82</v>
      </c>
      <c r="E13" s="54">
        <v>90.0</v>
      </c>
      <c r="F13" s="10"/>
      <c r="G13" s="10"/>
      <c r="H13" s="10"/>
      <c r="I13" s="10"/>
      <c r="J13" s="10"/>
      <c r="K13" s="10"/>
      <c r="L13" s="10"/>
      <c r="M13" s="10"/>
      <c r="N13" s="10"/>
      <c r="O13" s="10"/>
      <c r="P13" s="10"/>
      <c r="Q13" s="10"/>
      <c r="R13" s="10"/>
      <c r="S13" s="10"/>
      <c r="T13" s="10"/>
      <c r="U13" s="10"/>
      <c r="V13" s="10"/>
      <c r="W13" s="10"/>
      <c r="X13" s="10"/>
      <c r="Y13" s="10"/>
      <c r="Z13" s="10"/>
      <c r="AA13" s="10"/>
    </row>
    <row r="14">
      <c r="A14" s="58" t="s">
        <v>110</v>
      </c>
      <c r="B14" s="53">
        <v>0.75</v>
      </c>
      <c r="C14" s="54">
        <v>0.55</v>
      </c>
      <c r="D14" s="54">
        <v>0.85</v>
      </c>
      <c r="E14" s="54">
        <v>90.0</v>
      </c>
      <c r="F14" s="10"/>
      <c r="G14" s="10"/>
      <c r="H14" s="10"/>
      <c r="I14" s="10"/>
      <c r="J14" s="10"/>
      <c r="K14" s="10"/>
      <c r="L14" s="10"/>
      <c r="M14" s="10"/>
      <c r="N14" s="10"/>
      <c r="O14" s="10"/>
      <c r="P14" s="10"/>
      <c r="Q14" s="10"/>
      <c r="R14" s="10"/>
      <c r="S14" s="10"/>
      <c r="T14" s="10"/>
      <c r="U14" s="10"/>
      <c r="V14" s="10"/>
      <c r="W14" s="10"/>
      <c r="X14" s="10"/>
      <c r="Y14" s="10"/>
      <c r="Z14" s="10"/>
      <c r="AA14" s="10"/>
    </row>
    <row r="15">
      <c r="A15" s="59" t="s">
        <v>111</v>
      </c>
      <c r="B15" s="60">
        <v>0.78</v>
      </c>
      <c r="C15" s="62">
        <v>0.58</v>
      </c>
      <c r="D15" s="62">
        <v>0.88</v>
      </c>
      <c r="E15" s="62">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7.75"/>
  </cols>
  <sheetData>
    <row r="1" ht="92.25" customHeight="1">
      <c r="A1" s="45" t="s">
        <v>112</v>
      </c>
      <c r="B1" s="45" t="s">
        <v>113</v>
      </c>
      <c r="C1" s="46" t="s">
        <v>114</v>
      </c>
      <c r="D1" s="46" t="s">
        <v>115</v>
      </c>
      <c r="E1" s="47" t="s">
        <v>97</v>
      </c>
      <c r="F1" s="10"/>
      <c r="G1" s="33"/>
      <c r="H1" s="33"/>
      <c r="I1" s="10"/>
      <c r="J1" s="10"/>
      <c r="K1" s="10"/>
      <c r="L1" s="10"/>
      <c r="M1" s="10"/>
      <c r="N1" s="10"/>
      <c r="O1" s="10"/>
      <c r="P1" s="10"/>
      <c r="Q1" s="10"/>
      <c r="R1" s="10"/>
      <c r="S1" s="10"/>
      <c r="T1" s="10"/>
      <c r="U1" s="10"/>
      <c r="V1" s="10"/>
      <c r="W1" s="10"/>
      <c r="X1" s="10"/>
      <c r="Y1" s="10"/>
      <c r="Z1" s="10"/>
      <c r="AA1" s="10"/>
    </row>
    <row r="2">
      <c r="A2" s="48" t="s">
        <v>116</v>
      </c>
      <c r="B2" s="64">
        <f t="shared" ref="B2:D2" si="1">0.95*B9</f>
        <v>0.7125</v>
      </c>
      <c r="C2" s="51">
        <f t="shared" si="1"/>
        <v>0.57</v>
      </c>
      <c r="D2" s="51">
        <f t="shared" si="1"/>
        <v>0.855</v>
      </c>
      <c r="E2" s="51">
        <v>90.0</v>
      </c>
      <c r="F2" s="10"/>
      <c r="G2" s="10"/>
      <c r="H2" s="10"/>
      <c r="I2" s="10"/>
      <c r="J2" s="10"/>
      <c r="K2" s="10"/>
      <c r="L2" s="10"/>
      <c r="M2" s="10"/>
      <c r="N2" s="10"/>
      <c r="O2" s="10"/>
      <c r="P2" s="10"/>
      <c r="Q2" s="10"/>
      <c r="R2" s="10"/>
      <c r="S2" s="10"/>
      <c r="T2" s="10"/>
      <c r="U2" s="10"/>
      <c r="V2" s="10"/>
      <c r="W2" s="10"/>
      <c r="X2" s="10"/>
      <c r="Y2" s="10"/>
      <c r="Z2" s="10"/>
      <c r="AA2" s="10"/>
    </row>
    <row r="3">
      <c r="A3" s="52" t="s">
        <v>117</v>
      </c>
      <c r="B3" s="53">
        <f t="shared" ref="B3:D3" si="2">0.8*B2</f>
        <v>0.57</v>
      </c>
      <c r="C3" s="54">
        <f t="shared" si="2"/>
        <v>0.456</v>
      </c>
      <c r="D3" s="54">
        <f t="shared" si="2"/>
        <v>0.684</v>
      </c>
      <c r="E3" s="54">
        <v>90.0</v>
      </c>
      <c r="F3" s="33"/>
      <c r="G3" s="10"/>
      <c r="H3" s="10"/>
      <c r="I3" s="10"/>
      <c r="J3" s="10"/>
      <c r="K3" s="10"/>
      <c r="L3" s="10"/>
      <c r="M3" s="10"/>
      <c r="N3" s="10"/>
      <c r="O3" s="10"/>
      <c r="P3" s="10"/>
      <c r="Q3" s="10"/>
      <c r="R3" s="10"/>
      <c r="S3" s="10"/>
      <c r="T3" s="10"/>
      <c r="U3" s="10"/>
      <c r="V3" s="10"/>
      <c r="W3" s="10"/>
      <c r="X3" s="10"/>
      <c r="Y3" s="10"/>
      <c r="Z3" s="10"/>
      <c r="AA3" s="10"/>
    </row>
    <row r="4">
      <c r="A4" s="55" t="s">
        <v>118</v>
      </c>
      <c r="B4" s="53">
        <f t="shared" ref="B4:D4" si="3">0.9*B2</f>
        <v>0.64125</v>
      </c>
      <c r="C4" s="54">
        <f t="shared" si="3"/>
        <v>0.513</v>
      </c>
      <c r="D4" s="54">
        <f t="shared" si="3"/>
        <v>0.7695</v>
      </c>
      <c r="E4" s="54">
        <v>90.0</v>
      </c>
      <c r="F4" s="10"/>
      <c r="G4" s="10"/>
      <c r="H4" s="10"/>
      <c r="I4" s="10"/>
      <c r="J4" s="10"/>
      <c r="K4" s="10"/>
      <c r="L4" s="10"/>
      <c r="M4" s="10"/>
      <c r="N4" s="10"/>
      <c r="O4" s="10"/>
      <c r="P4" s="10"/>
      <c r="Q4" s="10"/>
      <c r="R4" s="10"/>
      <c r="S4" s="10"/>
      <c r="T4" s="10"/>
      <c r="U4" s="10"/>
      <c r="V4" s="10"/>
      <c r="W4" s="10"/>
      <c r="X4" s="10"/>
      <c r="Y4" s="10"/>
      <c r="Z4" s="10"/>
      <c r="AA4" s="10"/>
    </row>
    <row r="5">
      <c r="A5" s="56" t="s">
        <v>119</v>
      </c>
      <c r="B5" s="53">
        <f t="shared" ref="B5:D5" si="4">0.8*B2</f>
        <v>0.57</v>
      </c>
      <c r="C5" s="54">
        <f t="shared" si="4"/>
        <v>0.456</v>
      </c>
      <c r="D5" s="54">
        <f t="shared" si="4"/>
        <v>0.684</v>
      </c>
      <c r="E5" s="54">
        <v>90.0</v>
      </c>
      <c r="F5" s="10"/>
      <c r="G5" s="10"/>
      <c r="H5" s="10"/>
      <c r="I5" s="10"/>
      <c r="J5" s="10"/>
      <c r="K5" s="10"/>
      <c r="L5" s="10"/>
      <c r="M5" s="10"/>
      <c r="N5" s="10"/>
      <c r="O5" s="10"/>
      <c r="P5" s="10"/>
      <c r="Q5" s="10"/>
      <c r="R5" s="10"/>
      <c r="S5" s="10"/>
      <c r="T5" s="10"/>
      <c r="U5" s="10"/>
      <c r="V5" s="10"/>
      <c r="W5" s="10"/>
      <c r="X5" s="10"/>
      <c r="Y5" s="10"/>
      <c r="Z5" s="10"/>
      <c r="AA5" s="10"/>
    </row>
    <row r="6">
      <c r="A6" s="57" t="s">
        <v>120</v>
      </c>
      <c r="B6" s="53">
        <f t="shared" ref="B6:D6" si="5">0.85*B5</f>
        <v>0.4845</v>
      </c>
      <c r="C6" s="54">
        <f t="shared" si="5"/>
        <v>0.3876</v>
      </c>
      <c r="D6" s="54">
        <f t="shared" si="5"/>
        <v>0.5814</v>
      </c>
      <c r="E6" s="54">
        <v>90.0</v>
      </c>
      <c r="F6" s="10"/>
      <c r="G6" s="10"/>
      <c r="H6" s="10"/>
      <c r="I6" s="10"/>
      <c r="J6" s="10"/>
      <c r="K6" s="10"/>
      <c r="L6" s="10"/>
      <c r="M6" s="10"/>
      <c r="N6" s="10"/>
      <c r="O6" s="10"/>
      <c r="P6" s="10"/>
      <c r="Q6" s="10"/>
      <c r="R6" s="10"/>
      <c r="S6" s="10"/>
      <c r="T6" s="10"/>
      <c r="U6" s="10"/>
      <c r="V6" s="10"/>
      <c r="W6" s="10"/>
      <c r="X6" s="10"/>
      <c r="Y6" s="10"/>
      <c r="Z6" s="10"/>
      <c r="AA6" s="10"/>
    </row>
    <row r="7">
      <c r="A7" s="58" t="s">
        <v>121</v>
      </c>
      <c r="B7" s="53">
        <f t="shared" ref="B7:D7" si="6">0.9*B5</f>
        <v>0.513</v>
      </c>
      <c r="C7" s="54">
        <f t="shared" si="6"/>
        <v>0.4104</v>
      </c>
      <c r="D7" s="54">
        <f t="shared" si="6"/>
        <v>0.6156</v>
      </c>
      <c r="E7" s="54">
        <v>90.0</v>
      </c>
      <c r="F7" s="10"/>
      <c r="G7" s="10"/>
      <c r="H7" s="10"/>
      <c r="I7" s="10"/>
      <c r="J7" s="10"/>
      <c r="K7" s="10"/>
      <c r="L7" s="10"/>
      <c r="M7" s="10"/>
      <c r="N7" s="10"/>
      <c r="O7" s="10"/>
      <c r="P7" s="10"/>
      <c r="Q7" s="10"/>
      <c r="R7" s="10"/>
      <c r="S7" s="10"/>
      <c r="T7" s="10"/>
      <c r="U7" s="10"/>
      <c r="V7" s="10"/>
      <c r="W7" s="10"/>
      <c r="X7" s="10"/>
      <c r="Y7" s="10"/>
      <c r="Z7" s="10"/>
      <c r="AA7" s="10"/>
    </row>
    <row r="8">
      <c r="A8" s="59" t="s">
        <v>122</v>
      </c>
      <c r="B8" s="60">
        <f t="shared" ref="B8:D8" si="7">B2</f>
        <v>0.7125</v>
      </c>
      <c r="C8" s="62">
        <f t="shared" si="7"/>
        <v>0.57</v>
      </c>
      <c r="D8" s="62">
        <f t="shared" si="7"/>
        <v>0.855</v>
      </c>
      <c r="E8" s="62">
        <v>90.0</v>
      </c>
      <c r="F8" s="10"/>
      <c r="G8" s="10"/>
      <c r="H8" s="10"/>
      <c r="I8" s="10"/>
      <c r="J8" s="10"/>
      <c r="K8" s="10"/>
      <c r="L8" s="10"/>
      <c r="M8" s="10"/>
      <c r="N8" s="10"/>
      <c r="O8" s="10"/>
      <c r="P8" s="10"/>
      <c r="Q8" s="10"/>
      <c r="R8" s="10"/>
      <c r="S8" s="10"/>
      <c r="T8" s="10"/>
      <c r="U8" s="10"/>
      <c r="V8" s="10"/>
      <c r="W8" s="10"/>
      <c r="X8" s="10"/>
      <c r="Y8" s="10"/>
      <c r="Z8" s="10"/>
      <c r="AA8" s="10"/>
    </row>
    <row r="9">
      <c r="A9" s="48" t="s">
        <v>123</v>
      </c>
      <c r="B9" s="53">
        <v>0.75</v>
      </c>
      <c r="C9" s="54">
        <v>0.6</v>
      </c>
      <c r="D9" s="54">
        <v>0.9</v>
      </c>
      <c r="E9" s="54">
        <v>90.0</v>
      </c>
      <c r="F9" s="10"/>
      <c r="G9" s="10"/>
      <c r="H9" s="10"/>
      <c r="I9" s="10"/>
      <c r="J9" s="10"/>
      <c r="K9" s="10"/>
      <c r="L9" s="10"/>
      <c r="M9" s="10"/>
      <c r="N9" s="10"/>
      <c r="O9" s="10"/>
      <c r="P9" s="10"/>
      <c r="Q9" s="10"/>
      <c r="R9" s="10"/>
      <c r="S9" s="10"/>
      <c r="T9" s="10"/>
      <c r="U9" s="10"/>
      <c r="V9" s="10"/>
      <c r="W9" s="10"/>
      <c r="X9" s="10"/>
      <c r="Y9" s="10"/>
      <c r="Z9" s="10"/>
      <c r="AA9" s="10"/>
    </row>
    <row r="10">
      <c r="A10" s="52" t="s">
        <v>124</v>
      </c>
      <c r="B10" s="53">
        <f t="shared" ref="B10:D10" si="8">0.8*B9</f>
        <v>0.6</v>
      </c>
      <c r="C10" s="54">
        <f t="shared" si="8"/>
        <v>0.48</v>
      </c>
      <c r="D10" s="54">
        <f t="shared" si="8"/>
        <v>0.72</v>
      </c>
      <c r="E10" s="54">
        <v>90.0</v>
      </c>
      <c r="F10" s="10"/>
      <c r="G10" s="10"/>
      <c r="H10" s="10"/>
      <c r="I10" s="10"/>
      <c r="J10" s="10"/>
      <c r="K10" s="10"/>
      <c r="L10" s="10"/>
      <c r="M10" s="10"/>
      <c r="N10" s="10"/>
      <c r="O10" s="10"/>
      <c r="P10" s="10"/>
      <c r="Q10" s="10"/>
      <c r="R10" s="10"/>
      <c r="S10" s="10"/>
      <c r="T10" s="10"/>
      <c r="U10" s="10"/>
      <c r="V10" s="10"/>
      <c r="W10" s="10"/>
      <c r="X10" s="10"/>
      <c r="Y10" s="10"/>
      <c r="Z10" s="10"/>
      <c r="AA10" s="10"/>
    </row>
    <row r="11">
      <c r="A11" s="55" t="s">
        <v>125</v>
      </c>
      <c r="B11" s="53">
        <f t="shared" ref="B11:D11" si="9">0.9*B9</f>
        <v>0.675</v>
      </c>
      <c r="C11" s="54">
        <f t="shared" si="9"/>
        <v>0.54</v>
      </c>
      <c r="D11" s="54">
        <f t="shared" si="9"/>
        <v>0.81</v>
      </c>
      <c r="E11" s="54">
        <v>90.0</v>
      </c>
      <c r="F11" s="10"/>
      <c r="G11" s="10"/>
      <c r="H11" s="10"/>
      <c r="I11" s="10"/>
      <c r="J11" s="10"/>
      <c r="K11" s="10"/>
      <c r="L11" s="10"/>
      <c r="M11" s="10"/>
      <c r="N11" s="10"/>
      <c r="O11" s="10"/>
      <c r="P11" s="10"/>
      <c r="Q11" s="10"/>
      <c r="R11" s="10"/>
      <c r="S11" s="10"/>
      <c r="T11" s="10"/>
      <c r="U11" s="10"/>
      <c r="V11" s="10"/>
      <c r="W11" s="10"/>
      <c r="X11" s="10"/>
      <c r="Y11" s="10"/>
      <c r="Z11" s="10"/>
      <c r="AA11" s="10"/>
    </row>
    <row r="12">
      <c r="A12" s="56" t="s">
        <v>126</v>
      </c>
      <c r="B12" s="53">
        <f t="shared" ref="B12:D12" si="10">0.8*B9</f>
        <v>0.6</v>
      </c>
      <c r="C12" s="54">
        <f t="shared" si="10"/>
        <v>0.48</v>
      </c>
      <c r="D12" s="54">
        <f t="shared" si="10"/>
        <v>0.72</v>
      </c>
      <c r="E12" s="54">
        <v>90.0</v>
      </c>
      <c r="F12" s="10"/>
      <c r="G12" s="10"/>
      <c r="H12" s="10"/>
      <c r="I12" s="10"/>
      <c r="J12" s="10"/>
      <c r="K12" s="10"/>
      <c r="L12" s="10"/>
      <c r="M12" s="10"/>
      <c r="N12" s="10"/>
      <c r="O12" s="10"/>
      <c r="P12" s="10"/>
      <c r="Q12" s="10"/>
      <c r="R12" s="10"/>
      <c r="S12" s="10"/>
      <c r="T12" s="10"/>
      <c r="U12" s="10"/>
      <c r="V12" s="10"/>
      <c r="W12" s="10"/>
      <c r="X12" s="10"/>
      <c r="Y12" s="10"/>
      <c r="Z12" s="10"/>
      <c r="AA12" s="10"/>
    </row>
    <row r="13">
      <c r="A13" s="57" t="s">
        <v>127</v>
      </c>
      <c r="B13" s="53">
        <f t="shared" ref="B13:D13" si="11">0.85*B12</f>
        <v>0.51</v>
      </c>
      <c r="C13" s="54">
        <f t="shared" si="11"/>
        <v>0.408</v>
      </c>
      <c r="D13" s="54">
        <f t="shared" si="11"/>
        <v>0.612</v>
      </c>
      <c r="E13" s="54">
        <v>90.0</v>
      </c>
      <c r="F13" s="10"/>
      <c r="G13" s="10"/>
      <c r="H13" s="10"/>
      <c r="I13" s="10"/>
      <c r="J13" s="10"/>
      <c r="K13" s="10"/>
      <c r="L13" s="10"/>
      <c r="M13" s="10"/>
      <c r="N13" s="10"/>
      <c r="O13" s="10"/>
      <c r="P13" s="10"/>
      <c r="Q13" s="10"/>
      <c r="R13" s="10"/>
      <c r="S13" s="10"/>
      <c r="T13" s="10"/>
      <c r="U13" s="10"/>
      <c r="V13" s="10"/>
      <c r="W13" s="10"/>
      <c r="X13" s="10"/>
      <c r="Y13" s="10"/>
      <c r="Z13" s="10"/>
      <c r="AA13" s="10"/>
    </row>
    <row r="14">
      <c r="A14" s="58" t="s">
        <v>128</v>
      </c>
      <c r="B14" s="53">
        <f t="shared" ref="B14:D14" si="12">0.9*B12</f>
        <v>0.54</v>
      </c>
      <c r="C14" s="54">
        <f t="shared" si="12"/>
        <v>0.432</v>
      </c>
      <c r="D14" s="54">
        <f t="shared" si="12"/>
        <v>0.648</v>
      </c>
      <c r="E14" s="54">
        <v>90.0</v>
      </c>
      <c r="F14" s="10"/>
      <c r="G14" s="10"/>
      <c r="H14" s="10"/>
      <c r="I14" s="10"/>
      <c r="J14" s="10"/>
      <c r="K14" s="10"/>
      <c r="L14" s="10"/>
      <c r="M14" s="10"/>
      <c r="N14" s="10"/>
      <c r="O14" s="10"/>
      <c r="P14" s="10"/>
      <c r="Q14" s="10"/>
      <c r="R14" s="10"/>
      <c r="S14" s="10"/>
      <c r="T14" s="10"/>
      <c r="U14" s="10"/>
      <c r="V14" s="10"/>
      <c r="W14" s="10"/>
      <c r="X14" s="10"/>
      <c r="Y14" s="10"/>
      <c r="Z14" s="10"/>
      <c r="AA14" s="10"/>
    </row>
    <row r="15">
      <c r="A15" s="59" t="s">
        <v>129</v>
      </c>
      <c r="B15" s="60">
        <f t="shared" ref="B15:D15" si="13">B9</f>
        <v>0.75</v>
      </c>
      <c r="C15" s="62">
        <f t="shared" si="13"/>
        <v>0.6</v>
      </c>
      <c r="D15" s="62">
        <f t="shared" si="13"/>
        <v>0.9</v>
      </c>
      <c r="E15" s="62">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9.75" customHeight="1">
      <c r="A1" s="45" t="s">
        <v>130</v>
      </c>
      <c r="B1" s="46" t="s">
        <v>131</v>
      </c>
      <c r="C1" s="46" t="s">
        <v>132</v>
      </c>
      <c r="D1" s="46" t="s">
        <v>133</v>
      </c>
      <c r="E1" s="47" t="s">
        <v>97</v>
      </c>
      <c r="F1" s="10"/>
      <c r="G1" s="10"/>
      <c r="H1" s="10"/>
      <c r="I1" s="10"/>
      <c r="J1" s="10"/>
      <c r="K1" s="10"/>
      <c r="L1" s="10"/>
      <c r="M1" s="10"/>
      <c r="N1" s="10"/>
      <c r="O1" s="10"/>
      <c r="P1" s="10"/>
      <c r="Q1" s="10"/>
      <c r="R1" s="10"/>
      <c r="S1" s="10"/>
      <c r="T1" s="10"/>
      <c r="U1" s="10"/>
      <c r="V1" s="10"/>
      <c r="W1" s="10"/>
      <c r="X1" s="10"/>
      <c r="Y1" s="10"/>
      <c r="Z1" s="10"/>
      <c r="AA1" s="10"/>
    </row>
    <row r="2">
      <c r="A2" s="48" t="s">
        <v>134</v>
      </c>
      <c r="B2" s="64">
        <v>0.6</v>
      </c>
      <c r="C2" s="51">
        <v>0.4</v>
      </c>
      <c r="D2" s="51">
        <v>0.8</v>
      </c>
      <c r="E2" s="51">
        <v>90.0</v>
      </c>
      <c r="F2" s="10"/>
      <c r="G2" s="10"/>
      <c r="H2" s="10"/>
      <c r="I2" s="10"/>
      <c r="J2" s="10"/>
      <c r="K2" s="10"/>
      <c r="L2" s="10"/>
      <c r="M2" s="10"/>
      <c r="N2" s="10"/>
      <c r="O2" s="10"/>
      <c r="P2" s="10"/>
      <c r="Q2" s="10"/>
      <c r="R2" s="10"/>
      <c r="S2" s="10"/>
      <c r="T2" s="10"/>
      <c r="U2" s="10"/>
      <c r="V2" s="10"/>
      <c r="W2" s="10"/>
      <c r="X2" s="10"/>
      <c r="Y2" s="10"/>
      <c r="Z2" s="10"/>
      <c r="AA2" s="10"/>
    </row>
    <row r="3">
      <c r="A3" s="52" t="s">
        <v>135</v>
      </c>
      <c r="B3" s="53">
        <v>0.35</v>
      </c>
      <c r="C3" s="54">
        <v>0.2</v>
      </c>
      <c r="D3" s="54">
        <v>0.5</v>
      </c>
      <c r="E3" s="54">
        <v>90.0</v>
      </c>
      <c r="F3" s="33"/>
      <c r="G3" s="10"/>
      <c r="H3" s="10"/>
      <c r="I3" s="10"/>
      <c r="J3" s="10"/>
      <c r="K3" s="10"/>
      <c r="L3" s="10"/>
      <c r="M3" s="10"/>
      <c r="N3" s="10"/>
      <c r="O3" s="10"/>
      <c r="P3" s="10"/>
      <c r="Q3" s="10"/>
      <c r="R3" s="10"/>
      <c r="S3" s="10"/>
      <c r="T3" s="10"/>
      <c r="U3" s="10"/>
      <c r="V3" s="10"/>
      <c r="W3" s="10"/>
      <c r="X3" s="10"/>
      <c r="Y3" s="10"/>
      <c r="Z3" s="10"/>
      <c r="AA3" s="10"/>
    </row>
    <row r="4">
      <c r="A4" s="55" t="s">
        <v>136</v>
      </c>
      <c r="B4" s="53">
        <v>0.45</v>
      </c>
      <c r="C4" s="54">
        <v>0.3</v>
      </c>
      <c r="D4" s="54">
        <v>0.65</v>
      </c>
      <c r="E4" s="54">
        <v>90.0</v>
      </c>
      <c r="F4" s="10"/>
      <c r="G4" s="10"/>
      <c r="H4" s="10"/>
      <c r="I4" s="10"/>
      <c r="J4" s="10"/>
      <c r="K4" s="10"/>
      <c r="L4" s="10"/>
      <c r="M4" s="10"/>
      <c r="N4" s="10"/>
      <c r="O4" s="10"/>
      <c r="P4" s="10"/>
      <c r="Q4" s="10"/>
      <c r="R4" s="10"/>
      <c r="S4" s="10"/>
      <c r="T4" s="10"/>
      <c r="U4" s="10"/>
      <c r="V4" s="10"/>
      <c r="W4" s="10"/>
      <c r="X4" s="10"/>
      <c r="Y4" s="10"/>
      <c r="Z4" s="10"/>
      <c r="AA4" s="10"/>
    </row>
    <row r="5">
      <c r="A5" s="56" t="s">
        <v>137</v>
      </c>
      <c r="B5" s="63">
        <v>0.5</v>
      </c>
      <c r="C5" s="65">
        <v>0.35</v>
      </c>
      <c r="D5" s="65">
        <v>0.7</v>
      </c>
      <c r="E5" s="54">
        <v>90.0</v>
      </c>
      <c r="F5" s="10"/>
      <c r="G5" s="10"/>
      <c r="H5" s="10"/>
      <c r="I5" s="10"/>
      <c r="J5" s="10"/>
      <c r="K5" s="10"/>
      <c r="L5" s="10"/>
      <c r="M5" s="10"/>
      <c r="N5" s="10"/>
      <c r="O5" s="10"/>
      <c r="P5" s="10"/>
      <c r="Q5" s="10"/>
      <c r="R5" s="10"/>
      <c r="S5" s="10"/>
      <c r="T5" s="10"/>
      <c r="U5" s="10"/>
      <c r="V5" s="10"/>
      <c r="W5" s="10"/>
      <c r="X5" s="10"/>
      <c r="Y5" s="10"/>
      <c r="Z5" s="10"/>
      <c r="AA5" s="10"/>
    </row>
    <row r="6">
      <c r="A6" s="57" t="s">
        <v>138</v>
      </c>
      <c r="B6" s="63">
        <v>0.3</v>
      </c>
      <c r="C6" s="65">
        <v>0.2</v>
      </c>
      <c r="D6" s="65">
        <v>0.45</v>
      </c>
      <c r="E6" s="54">
        <v>90.0</v>
      </c>
      <c r="F6" s="10"/>
      <c r="G6" s="10"/>
      <c r="H6" s="10"/>
      <c r="I6" s="10"/>
      <c r="J6" s="10"/>
      <c r="K6" s="10"/>
      <c r="L6" s="10"/>
      <c r="M6" s="10"/>
      <c r="N6" s="10"/>
      <c r="O6" s="10"/>
      <c r="P6" s="10"/>
      <c r="Q6" s="10"/>
      <c r="R6" s="10"/>
      <c r="S6" s="10"/>
      <c r="T6" s="10"/>
      <c r="U6" s="10"/>
      <c r="V6" s="10"/>
      <c r="W6" s="10"/>
      <c r="X6" s="10"/>
      <c r="Y6" s="10"/>
      <c r="Z6" s="10"/>
      <c r="AA6" s="10"/>
    </row>
    <row r="7">
      <c r="A7" s="58" t="s">
        <v>139</v>
      </c>
      <c r="B7" s="63">
        <v>0.35</v>
      </c>
      <c r="C7" s="65">
        <v>0.25</v>
      </c>
      <c r="D7" s="65">
        <v>0.5</v>
      </c>
      <c r="E7" s="54">
        <v>90.0</v>
      </c>
      <c r="F7" s="10"/>
      <c r="G7" s="10"/>
      <c r="H7" s="10"/>
      <c r="I7" s="10"/>
      <c r="J7" s="10"/>
      <c r="K7" s="10"/>
      <c r="L7" s="10"/>
      <c r="M7" s="10"/>
      <c r="N7" s="10"/>
      <c r="O7" s="10"/>
      <c r="P7" s="10"/>
      <c r="Q7" s="10"/>
      <c r="R7" s="10"/>
      <c r="S7" s="10"/>
      <c r="T7" s="10"/>
      <c r="U7" s="10"/>
      <c r="V7" s="10"/>
      <c r="W7" s="10"/>
      <c r="X7" s="10"/>
      <c r="Y7" s="10"/>
      <c r="Z7" s="10"/>
      <c r="AA7" s="10"/>
    </row>
    <row r="8">
      <c r="A8" s="59" t="s">
        <v>140</v>
      </c>
      <c r="B8" s="60">
        <v>0.6</v>
      </c>
      <c r="C8" s="62">
        <v>0.4</v>
      </c>
      <c r="D8" s="62">
        <v>0.8</v>
      </c>
      <c r="E8" s="62">
        <v>90.0</v>
      </c>
      <c r="F8" s="10"/>
      <c r="G8" s="10"/>
      <c r="H8" s="10"/>
      <c r="I8" s="10"/>
      <c r="J8" s="10"/>
      <c r="K8" s="10"/>
      <c r="L8" s="10"/>
      <c r="M8" s="10"/>
      <c r="N8" s="10"/>
      <c r="O8" s="10"/>
      <c r="P8" s="10"/>
      <c r="Q8" s="10"/>
      <c r="R8" s="10"/>
      <c r="S8" s="10"/>
      <c r="T8" s="10"/>
      <c r="U8" s="10"/>
      <c r="V8" s="10"/>
      <c r="W8" s="10"/>
      <c r="X8" s="10"/>
      <c r="Y8" s="10"/>
      <c r="Z8" s="10"/>
      <c r="AA8" s="10"/>
    </row>
    <row r="9">
      <c r="A9" s="48" t="s">
        <v>141</v>
      </c>
      <c r="B9" s="53">
        <v>0.6</v>
      </c>
      <c r="C9" s="54">
        <v>0.4</v>
      </c>
      <c r="D9" s="54">
        <v>0.8</v>
      </c>
      <c r="E9" s="54">
        <v>90.0</v>
      </c>
      <c r="F9" s="10"/>
      <c r="G9" s="10"/>
      <c r="H9" s="10"/>
      <c r="I9" s="10"/>
      <c r="J9" s="10"/>
      <c r="K9" s="10"/>
      <c r="L9" s="10"/>
      <c r="M9" s="10"/>
      <c r="N9" s="10"/>
      <c r="O9" s="10"/>
      <c r="P9" s="10"/>
      <c r="Q9" s="10"/>
      <c r="R9" s="10"/>
      <c r="S9" s="10"/>
      <c r="T9" s="10"/>
      <c r="U9" s="10"/>
      <c r="V9" s="10"/>
      <c r="W9" s="10"/>
      <c r="X9" s="10"/>
      <c r="Y9" s="10"/>
      <c r="Z9" s="10"/>
      <c r="AA9" s="10"/>
    </row>
    <row r="10">
      <c r="A10" s="52" t="s">
        <v>142</v>
      </c>
      <c r="B10" s="53">
        <v>0.35</v>
      </c>
      <c r="C10" s="54">
        <v>0.2</v>
      </c>
      <c r="D10" s="54">
        <v>0.5</v>
      </c>
      <c r="E10" s="54">
        <v>90.0</v>
      </c>
      <c r="F10" s="10"/>
      <c r="G10" s="10"/>
      <c r="H10" s="10"/>
      <c r="I10" s="10"/>
      <c r="J10" s="10"/>
      <c r="K10" s="10"/>
      <c r="L10" s="10"/>
      <c r="M10" s="10"/>
      <c r="N10" s="10"/>
      <c r="O10" s="10"/>
      <c r="P10" s="10"/>
      <c r="Q10" s="10"/>
      <c r="R10" s="10"/>
      <c r="S10" s="10"/>
      <c r="T10" s="10"/>
      <c r="U10" s="10"/>
      <c r="V10" s="10"/>
      <c r="W10" s="10"/>
      <c r="X10" s="10"/>
      <c r="Y10" s="10"/>
      <c r="Z10" s="10"/>
      <c r="AA10" s="10"/>
    </row>
    <row r="11">
      <c r="A11" s="55" t="s">
        <v>143</v>
      </c>
      <c r="B11" s="53">
        <v>0.45</v>
      </c>
      <c r="C11" s="54">
        <v>0.3</v>
      </c>
      <c r="D11" s="54">
        <v>0.65</v>
      </c>
      <c r="E11" s="54">
        <v>90.0</v>
      </c>
      <c r="F11" s="10"/>
      <c r="G11" s="10"/>
      <c r="H11" s="10"/>
      <c r="I11" s="10"/>
      <c r="J11" s="10"/>
      <c r="K11" s="10"/>
      <c r="L11" s="10"/>
      <c r="M11" s="10"/>
      <c r="N11" s="10"/>
      <c r="O11" s="10"/>
      <c r="P11" s="10"/>
      <c r="Q11" s="10"/>
      <c r="R11" s="10"/>
      <c r="S11" s="10"/>
      <c r="T11" s="10"/>
      <c r="U11" s="10"/>
      <c r="V11" s="10"/>
      <c r="W11" s="10"/>
      <c r="X11" s="10"/>
      <c r="Y11" s="10"/>
      <c r="Z11" s="10"/>
      <c r="AA11" s="10"/>
    </row>
    <row r="12">
      <c r="A12" s="56" t="s">
        <v>144</v>
      </c>
      <c r="B12" s="63">
        <v>0.5</v>
      </c>
      <c r="C12" s="65">
        <v>0.35</v>
      </c>
      <c r="D12" s="65">
        <v>0.7</v>
      </c>
      <c r="E12" s="54">
        <v>90.0</v>
      </c>
      <c r="F12" s="10"/>
      <c r="G12" s="10"/>
      <c r="H12" s="10"/>
      <c r="I12" s="10"/>
      <c r="J12" s="10"/>
      <c r="K12" s="10"/>
      <c r="L12" s="10"/>
      <c r="M12" s="10"/>
      <c r="N12" s="10"/>
      <c r="O12" s="10"/>
      <c r="P12" s="10"/>
      <c r="Q12" s="10"/>
      <c r="R12" s="10"/>
      <c r="S12" s="10"/>
      <c r="T12" s="10"/>
      <c r="U12" s="10"/>
      <c r="V12" s="10"/>
      <c r="W12" s="10"/>
      <c r="X12" s="10"/>
      <c r="Y12" s="10"/>
      <c r="Z12" s="10"/>
      <c r="AA12" s="10"/>
    </row>
    <row r="13">
      <c r="A13" s="57" t="s">
        <v>145</v>
      </c>
      <c r="B13" s="63">
        <v>0.3</v>
      </c>
      <c r="C13" s="65">
        <v>0.2</v>
      </c>
      <c r="D13" s="65">
        <v>0.45</v>
      </c>
      <c r="E13" s="54">
        <v>90.0</v>
      </c>
      <c r="F13" s="10"/>
      <c r="G13" s="10"/>
      <c r="H13" s="10"/>
      <c r="I13" s="10"/>
      <c r="J13" s="10"/>
      <c r="K13" s="10"/>
      <c r="L13" s="10"/>
      <c r="M13" s="10"/>
      <c r="N13" s="10"/>
      <c r="O13" s="10"/>
      <c r="P13" s="10"/>
      <c r="Q13" s="10"/>
      <c r="R13" s="10"/>
      <c r="S13" s="10"/>
      <c r="T13" s="10"/>
      <c r="U13" s="10"/>
      <c r="V13" s="10"/>
      <c r="W13" s="10"/>
      <c r="X13" s="10"/>
      <c r="Y13" s="10"/>
      <c r="Z13" s="10"/>
      <c r="AA13" s="10"/>
    </row>
    <row r="14">
      <c r="A14" s="58" t="s">
        <v>146</v>
      </c>
      <c r="B14" s="63">
        <v>0.35</v>
      </c>
      <c r="C14" s="65">
        <v>0.25</v>
      </c>
      <c r="D14" s="65">
        <v>0.5</v>
      </c>
      <c r="E14" s="54">
        <v>90.0</v>
      </c>
      <c r="F14" s="10"/>
      <c r="G14" s="10"/>
      <c r="H14" s="10"/>
      <c r="I14" s="10"/>
      <c r="J14" s="10"/>
      <c r="K14" s="10"/>
      <c r="L14" s="10"/>
      <c r="M14" s="10"/>
      <c r="N14" s="10"/>
      <c r="O14" s="10"/>
      <c r="P14" s="10"/>
      <c r="Q14" s="10"/>
      <c r="R14" s="10"/>
      <c r="S14" s="10"/>
      <c r="T14" s="10"/>
      <c r="U14" s="10"/>
      <c r="V14" s="10"/>
      <c r="W14" s="10"/>
      <c r="X14" s="10"/>
      <c r="Y14" s="10"/>
      <c r="Z14" s="10"/>
      <c r="AA14" s="10"/>
    </row>
    <row r="15">
      <c r="A15" s="59" t="s">
        <v>147</v>
      </c>
      <c r="B15" s="60">
        <v>0.6</v>
      </c>
      <c r="C15" s="62">
        <v>0.4</v>
      </c>
      <c r="D15" s="62">
        <v>0.8</v>
      </c>
      <c r="E15" s="62">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0.0" customHeight="1">
      <c r="A1" s="45" t="s">
        <v>148</v>
      </c>
      <c r="B1" s="46" t="s">
        <v>149</v>
      </c>
      <c r="C1" s="46" t="s">
        <v>150</v>
      </c>
      <c r="D1" s="46" t="s">
        <v>151</v>
      </c>
      <c r="E1" s="47" t="s">
        <v>97</v>
      </c>
      <c r="F1" s="10"/>
      <c r="G1" s="10"/>
      <c r="H1" s="10"/>
      <c r="I1" s="10"/>
      <c r="J1" s="10"/>
      <c r="K1" s="10"/>
      <c r="L1" s="10"/>
      <c r="M1" s="10"/>
      <c r="N1" s="10"/>
      <c r="O1" s="10"/>
      <c r="P1" s="10"/>
      <c r="Q1" s="10"/>
      <c r="R1" s="10"/>
      <c r="S1" s="10"/>
      <c r="T1" s="10"/>
      <c r="U1" s="10"/>
      <c r="V1" s="10"/>
      <c r="W1" s="10"/>
      <c r="X1" s="10"/>
      <c r="Y1" s="10"/>
      <c r="Z1" s="10"/>
      <c r="AA1" s="10"/>
    </row>
    <row r="2">
      <c r="A2" s="48" t="s">
        <v>152</v>
      </c>
      <c r="B2" s="64">
        <f t="shared" ref="B2:D2" si="1">0.99*B9</f>
        <v>0.5828625</v>
      </c>
      <c r="C2" s="51">
        <f t="shared" si="1"/>
        <v>0.46629</v>
      </c>
      <c r="D2" s="51">
        <f t="shared" si="1"/>
        <v>0.728578125</v>
      </c>
      <c r="E2" s="51">
        <v>90.0</v>
      </c>
      <c r="F2" s="10"/>
      <c r="G2" s="10"/>
      <c r="H2" s="10"/>
      <c r="I2" s="10"/>
      <c r="J2" s="10"/>
      <c r="K2" s="10"/>
      <c r="L2" s="10"/>
      <c r="M2" s="10"/>
      <c r="N2" s="10"/>
      <c r="O2" s="10"/>
      <c r="P2" s="10"/>
      <c r="Q2" s="10"/>
      <c r="R2" s="10"/>
      <c r="S2" s="10"/>
      <c r="T2" s="10"/>
      <c r="U2" s="10"/>
      <c r="V2" s="10"/>
      <c r="W2" s="10"/>
      <c r="X2" s="10"/>
      <c r="Y2" s="10"/>
      <c r="Z2" s="10"/>
      <c r="AA2" s="10"/>
    </row>
    <row r="3">
      <c r="A3" s="52" t="s">
        <v>153</v>
      </c>
      <c r="B3" s="53">
        <f t="shared" ref="B3:D3" si="2">0.8*B2</f>
        <v>0.46629</v>
      </c>
      <c r="C3" s="54">
        <f t="shared" si="2"/>
        <v>0.373032</v>
      </c>
      <c r="D3" s="54">
        <f t="shared" si="2"/>
        <v>0.5828625</v>
      </c>
      <c r="E3" s="54">
        <v>90.0</v>
      </c>
      <c r="F3" s="33"/>
      <c r="G3" s="10"/>
      <c r="H3" s="10"/>
      <c r="I3" s="10"/>
      <c r="J3" s="10"/>
      <c r="K3" s="10"/>
      <c r="L3" s="10"/>
      <c r="M3" s="10"/>
      <c r="N3" s="10"/>
      <c r="O3" s="10"/>
      <c r="P3" s="10"/>
      <c r="Q3" s="10"/>
      <c r="R3" s="10"/>
      <c r="S3" s="10"/>
      <c r="T3" s="10"/>
      <c r="U3" s="10"/>
      <c r="V3" s="10"/>
      <c r="W3" s="10"/>
      <c r="X3" s="10"/>
      <c r="Y3" s="10"/>
      <c r="Z3" s="10"/>
      <c r="AA3" s="10"/>
    </row>
    <row r="4">
      <c r="A4" s="55" t="s">
        <v>154</v>
      </c>
      <c r="B4" s="53">
        <f t="shared" ref="B4:D4" si="3">0.9*B2</f>
        <v>0.52457625</v>
      </c>
      <c r="C4" s="54">
        <f t="shared" si="3"/>
        <v>0.419661</v>
      </c>
      <c r="D4" s="54">
        <f t="shared" si="3"/>
        <v>0.6557203125</v>
      </c>
      <c r="E4" s="54">
        <v>90.0</v>
      </c>
      <c r="F4" s="10"/>
      <c r="G4" s="10"/>
      <c r="H4" s="10"/>
      <c r="I4" s="10"/>
      <c r="J4" s="10"/>
      <c r="K4" s="10"/>
      <c r="L4" s="10"/>
      <c r="M4" s="10"/>
      <c r="N4" s="10"/>
      <c r="O4" s="10"/>
      <c r="P4" s="10"/>
      <c r="Q4" s="10"/>
      <c r="R4" s="10"/>
      <c r="S4" s="10"/>
      <c r="T4" s="10"/>
      <c r="U4" s="10"/>
      <c r="V4" s="10"/>
      <c r="W4" s="10"/>
      <c r="X4" s="10"/>
      <c r="Y4" s="10"/>
      <c r="Z4" s="10"/>
      <c r="AA4" s="10"/>
    </row>
    <row r="5">
      <c r="A5" s="56" t="s">
        <v>155</v>
      </c>
      <c r="B5" s="53">
        <f t="shared" ref="B5:D5" si="4">0.8*B2</f>
        <v>0.46629</v>
      </c>
      <c r="C5" s="54">
        <f t="shared" si="4"/>
        <v>0.373032</v>
      </c>
      <c r="D5" s="54">
        <f t="shared" si="4"/>
        <v>0.5828625</v>
      </c>
      <c r="E5" s="54">
        <v>90.0</v>
      </c>
      <c r="F5" s="10"/>
      <c r="G5" s="10"/>
      <c r="H5" s="10"/>
      <c r="I5" s="10"/>
      <c r="J5" s="10"/>
      <c r="K5" s="10"/>
      <c r="L5" s="10"/>
      <c r="M5" s="10"/>
      <c r="N5" s="10"/>
      <c r="O5" s="10"/>
      <c r="P5" s="10"/>
      <c r="Q5" s="10"/>
      <c r="R5" s="10"/>
      <c r="S5" s="10"/>
      <c r="T5" s="10"/>
      <c r="U5" s="10"/>
      <c r="V5" s="10"/>
      <c r="W5" s="10"/>
      <c r="X5" s="10"/>
      <c r="Y5" s="10"/>
      <c r="Z5" s="10"/>
      <c r="AA5" s="10"/>
    </row>
    <row r="6">
      <c r="A6" s="57" t="s">
        <v>156</v>
      </c>
      <c r="B6" s="53">
        <f t="shared" ref="B6:D6" si="5">0.85*B5</f>
        <v>0.3963465</v>
      </c>
      <c r="C6" s="54">
        <f t="shared" si="5"/>
        <v>0.3170772</v>
      </c>
      <c r="D6" s="54">
        <f t="shared" si="5"/>
        <v>0.495433125</v>
      </c>
      <c r="E6" s="54">
        <v>90.0</v>
      </c>
      <c r="F6" s="10"/>
      <c r="G6" s="10"/>
      <c r="H6" s="10"/>
      <c r="I6" s="10"/>
      <c r="J6" s="10"/>
      <c r="K6" s="10"/>
      <c r="L6" s="10"/>
      <c r="M6" s="10"/>
      <c r="N6" s="10"/>
      <c r="O6" s="10"/>
      <c r="P6" s="10"/>
      <c r="Q6" s="10"/>
      <c r="R6" s="10"/>
      <c r="S6" s="10"/>
      <c r="T6" s="10"/>
      <c r="U6" s="10"/>
      <c r="V6" s="10"/>
      <c r="W6" s="10"/>
      <c r="X6" s="10"/>
      <c r="Y6" s="10"/>
      <c r="Z6" s="10"/>
      <c r="AA6" s="10"/>
    </row>
    <row r="7">
      <c r="A7" s="58" t="s">
        <v>157</v>
      </c>
      <c r="B7" s="53">
        <f t="shared" ref="B7:D7" si="6">0.9*B5</f>
        <v>0.419661</v>
      </c>
      <c r="C7" s="54">
        <f t="shared" si="6"/>
        <v>0.3357288</v>
      </c>
      <c r="D7" s="54">
        <f t="shared" si="6"/>
        <v>0.52457625</v>
      </c>
      <c r="E7" s="54">
        <v>90.0</v>
      </c>
      <c r="F7" s="10"/>
      <c r="G7" s="10"/>
      <c r="H7" s="10"/>
      <c r="I7" s="10"/>
      <c r="J7" s="10"/>
      <c r="K7" s="10"/>
      <c r="L7" s="10"/>
      <c r="M7" s="10"/>
      <c r="N7" s="10"/>
      <c r="O7" s="10"/>
      <c r="P7" s="10"/>
      <c r="Q7" s="10"/>
      <c r="R7" s="10"/>
      <c r="S7" s="10"/>
      <c r="T7" s="10"/>
      <c r="U7" s="10"/>
      <c r="V7" s="10"/>
      <c r="W7" s="10"/>
      <c r="X7" s="10"/>
      <c r="Y7" s="10"/>
      <c r="Z7" s="10"/>
      <c r="AA7" s="10"/>
    </row>
    <row r="8">
      <c r="A8" s="59" t="s">
        <v>158</v>
      </c>
      <c r="B8" s="60">
        <f t="shared" ref="B8:D8" si="7">B2</f>
        <v>0.5828625</v>
      </c>
      <c r="C8" s="62">
        <f t="shared" si="7"/>
        <v>0.46629</v>
      </c>
      <c r="D8" s="62">
        <f t="shared" si="7"/>
        <v>0.728578125</v>
      </c>
      <c r="E8" s="62">
        <v>90.0</v>
      </c>
      <c r="F8" s="10"/>
      <c r="G8" s="10"/>
      <c r="H8" s="10"/>
      <c r="I8" s="10"/>
      <c r="J8" s="10"/>
      <c r="K8" s="10"/>
      <c r="L8" s="10"/>
      <c r="M8" s="10"/>
      <c r="N8" s="10"/>
      <c r="O8" s="10"/>
      <c r="P8" s="10"/>
      <c r="Q8" s="10"/>
      <c r="R8" s="10"/>
      <c r="S8" s="10"/>
      <c r="T8" s="10"/>
      <c r="U8" s="10"/>
      <c r="V8" s="10"/>
      <c r="W8" s="10"/>
      <c r="X8" s="10"/>
      <c r="Y8" s="10"/>
      <c r="Z8" s="10"/>
      <c r="AA8" s="10"/>
    </row>
    <row r="9">
      <c r="A9" s="48" t="s">
        <v>159</v>
      </c>
      <c r="B9" s="53">
        <f>0.75*AVERAGE(0.768,0.802)</f>
        <v>0.58875</v>
      </c>
      <c r="C9" s="54">
        <f>0.8*B9</f>
        <v>0.471</v>
      </c>
      <c r="D9" s="54">
        <f>1.25*B9</f>
        <v>0.7359375</v>
      </c>
      <c r="E9" s="54">
        <v>90.0</v>
      </c>
      <c r="F9" s="10"/>
      <c r="G9" s="10"/>
      <c r="H9" s="10"/>
      <c r="I9" s="10"/>
      <c r="J9" s="10"/>
      <c r="K9" s="10"/>
      <c r="L9" s="10"/>
      <c r="M9" s="10"/>
      <c r="N9" s="10"/>
      <c r="O9" s="10"/>
      <c r="P9" s="10"/>
      <c r="Q9" s="10"/>
      <c r="R9" s="10"/>
      <c r="S9" s="10"/>
      <c r="T9" s="10"/>
      <c r="U9" s="10"/>
      <c r="V9" s="10"/>
      <c r="W9" s="10"/>
      <c r="X9" s="10"/>
      <c r="Y9" s="10"/>
      <c r="Z9" s="10"/>
      <c r="AA9" s="10"/>
    </row>
    <row r="10">
      <c r="A10" s="52" t="s">
        <v>160</v>
      </c>
      <c r="B10" s="53">
        <f t="shared" ref="B10:D10" si="8">0.8*B9</f>
        <v>0.471</v>
      </c>
      <c r="C10" s="54">
        <f t="shared" si="8"/>
        <v>0.3768</v>
      </c>
      <c r="D10" s="54">
        <f t="shared" si="8"/>
        <v>0.58875</v>
      </c>
      <c r="E10" s="54">
        <v>90.0</v>
      </c>
      <c r="F10" s="10"/>
      <c r="G10" s="10"/>
      <c r="H10" s="10"/>
      <c r="I10" s="10"/>
      <c r="J10" s="10"/>
      <c r="K10" s="10"/>
      <c r="L10" s="10"/>
      <c r="M10" s="10"/>
      <c r="N10" s="10"/>
      <c r="O10" s="10"/>
      <c r="P10" s="10"/>
      <c r="Q10" s="10"/>
      <c r="R10" s="10"/>
      <c r="S10" s="10"/>
      <c r="T10" s="10"/>
      <c r="U10" s="10"/>
      <c r="V10" s="10"/>
      <c r="W10" s="10"/>
      <c r="X10" s="10"/>
      <c r="Y10" s="10"/>
      <c r="Z10" s="10"/>
      <c r="AA10" s="10"/>
    </row>
    <row r="11">
      <c r="A11" s="55" t="s">
        <v>161</v>
      </c>
      <c r="B11" s="53">
        <f t="shared" ref="B11:D11" si="9">0.9*B9</f>
        <v>0.529875</v>
      </c>
      <c r="C11" s="54">
        <f t="shared" si="9"/>
        <v>0.4239</v>
      </c>
      <c r="D11" s="54">
        <f t="shared" si="9"/>
        <v>0.66234375</v>
      </c>
      <c r="E11" s="54">
        <v>90.0</v>
      </c>
      <c r="F11" s="10"/>
      <c r="G11" s="10"/>
      <c r="H11" s="10"/>
      <c r="I11" s="10"/>
      <c r="J11" s="10"/>
      <c r="K11" s="10"/>
      <c r="L11" s="10"/>
      <c r="M11" s="10"/>
      <c r="N11" s="10"/>
      <c r="O11" s="10"/>
      <c r="P11" s="10"/>
      <c r="Q11" s="10"/>
      <c r="R11" s="10"/>
      <c r="S11" s="10"/>
      <c r="T11" s="10"/>
      <c r="U11" s="10"/>
      <c r="V11" s="10"/>
      <c r="W11" s="10"/>
      <c r="X11" s="10"/>
      <c r="Y11" s="10"/>
      <c r="Z11" s="10"/>
      <c r="AA11" s="10"/>
    </row>
    <row r="12">
      <c r="A12" s="56" t="s">
        <v>162</v>
      </c>
      <c r="B12" s="53">
        <f t="shared" ref="B12:D12" si="10">0.8*B9</f>
        <v>0.471</v>
      </c>
      <c r="C12" s="54">
        <f t="shared" si="10"/>
        <v>0.3768</v>
      </c>
      <c r="D12" s="54">
        <f t="shared" si="10"/>
        <v>0.58875</v>
      </c>
      <c r="E12" s="54">
        <v>90.0</v>
      </c>
      <c r="F12" s="10"/>
      <c r="G12" s="10"/>
      <c r="H12" s="10"/>
      <c r="I12" s="10"/>
      <c r="J12" s="10"/>
      <c r="K12" s="10"/>
      <c r="L12" s="10"/>
      <c r="M12" s="10"/>
      <c r="N12" s="10"/>
      <c r="O12" s="10"/>
      <c r="P12" s="10"/>
      <c r="Q12" s="10"/>
      <c r="R12" s="10"/>
      <c r="S12" s="10"/>
      <c r="T12" s="10"/>
      <c r="U12" s="10"/>
      <c r="V12" s="10"/>
      <c r="W12" s="10"/>
      <c r="X12" s="10"/>
      <c r="Y12" s="10"/>
      <c r="Z12" s="10"/>
      <c r="AA12" s="10"/>
    </row>
    <row r="13">
      <c r="A13" s="57" t="s">
        <v>163</v>
      </c>
      <c r="B13" s="53">
        <f t="shared" ref="B13:D13" si="11">0.85*B12</f>
        <v>0.40035</v>
      </c>
      <c r="C13" s="54">
        <f t="shared" si="11"/>
        <v>0.32028</v>
      </c>
      <c r="D13" s="54">
        <f t="shared" si="11"/>
        <v>0.5004375</v>
      </c>
      <c r="E13" s="54">
        <v>90.0</v>
      </c>
      <c r="F13" s="10"/>
      <c r="G13" s="10"/>
      <c r="H13" s="10"/>
      <c r="I13" s="10"/>
      <c r="J13" s="10"/>
      <c r="K13" s="10"/>
      <c r="L13" s="10"/>
      <c r="M13" s="10"/>
      <c r="N13" s="10"/>
      <c r="O13" s="10"/>
      <c r="P13" s="10"/>
      <c r="Q13" s="10"/>
      <c r="R13" s="10"/>
      <c r="S13" s="10"/>
      <c r="T13" s="10"/>
      <c r="U13" s="10"/>
      <c r="V13" s="10"/>
      <c r="W13" s="10"/>
      <c r="X13" s="10"/>
      <c r="Y13" s="10"/>
      <c r="Z13" s="10"/>
      <c r="AA13" s="10"/>
    </row>
    <row r="14">
      <c r="A14" s="58" t="s">
        <v>164</v>
      </c>
      <c r="B14" s="53">
        <f t="shared" ref="B14:D14" si="12">0.9*B12</f>
        <v>0.4239</v>
      </c>
      <c r="C14" s="54">
        <f t="shared" si="12"/>
        <v>0.33912</v>
      </c>
      <c r="D14" s="54">
        <f t="shared" si="12"/>
        <v>0.529875</v>
      </c>
      <c r="E14" s="54">
        <v>90.0</v>
      </c>
      <c r="F14" s="10"/>
      <c r="G14" s="10"/>
      <c r="H14" s="10"/>
      <c r="I14" s="10"/>
      <c r="J14" s="10"/>
      <c r="K14" s="10"/>
      <c r="L14" s="10"/>
      <c r="M14" s="10"/>
      <c r="N14" s="10"/>
      <c r="O14" s="10"/>
      <c r="P14" s="10"/>
      <c r="Q14" s="10"/>
      <c r="R14" s="10"/>
      <c r="S14" s="10"/>
      <c r="T14" s="10"/>
      <c r="U14" s="10"/>
      <c r="V14" s="10"/>
      <c r="W14" s="10"/>
      <c r="X14" s="10"/>
      <c r="Y14" s="10"/>
      <c r="Z14" s="10"/>
      <c r="AA14" s="10"/>
    </row>
    <row r="15">
      <c r="A15" s="59" t="s">
        <v>165</v>
      </c>
      <c r="B15" s="60">
        <f t="shared" ref="B15:D15" si="13">B9</f>
        <v>0.58875</v>
      </c>
      <c r="C15" s="62">
        <f t="shared" si="13"/>
        <v>0.471</v>
      </c>
      <c r="D15" s="62">
        <f t="shared" si="13"/>
        <v>0.7359375</v>
      </c>
      <c r="E15" s="62">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c r="A1" s="45" t="s">
        <v>166</v>
      </c>
      <c r="B1" s="46" t="s">
        <v>167</v>
      </c>
      <c r="C1" s="46" t="s">
        <v>168</v>
      </c>
      <c r="D1" s="46" t="s">
        <v>169</v>
      </c>
      <c r="E1" s="47" t="s">
        <v>97</v>
      </c>
      <c r="F1" s="10"/>
      <c r="G1" s="10"/>
      <c r="H1" s="10"/>
      <c r="I1" s="10"/>
      <c r="J1" s="10"/>
      <c r="K1" s="10"/>
      <c r="L1" s="10"/>
      <c r="M1" s="10"/>
      <c r="N1" s="10"/>
      <c r="O1" s="10"/>
      <c r="P1" s="10"/>
      <c r="Q1" s="10"/>
      <c r="R1" s="10"/>
      <c r="S1" s="10"/>
      <c r="T1" s="10"/>
      <c r="U1" s="10"/>
      <c r="V1" s="10"/>
      <c r="W1" s="10"/>
      <c r="X1" s="10"/>
      <c r="Y1" s="10"/>
      <c r="Z1" s="10"/>
      <c r="AA1" s="10"/>
    </row>
    <row r="2">
      <c r="A2" s="48" t="s">
        <v>170</v>
      </c>
      <c r="B2" s="64">
        <f>0.9*0.5</f>
        <v>0.45</v>
      </c>
      <c r="C2" s="51">
        <v>0.35</v>
      </c>
      <c r="D2" s="51">
        <f>0.9*0.6</f>
        <v>0.54</v>
      </c>
      <c r="E2" s="51">
        <v>0.9</v>
      </c>
      <c r="F2" s="10"/>
      <c r="G2" s="10"/>
      <c r="H2" s="10"/>
      <c r="I2" s="10"/>
      <c r="J2" s="10"/>
      <c r="K2" s="10"/>
      <c r="L2" s="10"/>
      <c r="M2" s="10"/>
      <c r="N2" s="10"/>
      <c r="O2" s="10"/>
      <c r="P2" s="10"/>
      <c r="Q2" s="10"/>
      <c r="R2" s="10"/>
      <c r="S2" s="10"/>
      <c r="T2" s="10"/>
      <c r="U2" s="10"/>
      <c r="V2" s="10"/>
      <c r="W2" s="10"/>
      <c r="X2" s="10"/>
      <c r="Y2" s="10"/>
      <c r="Z2" s="10"/>
      <c r="AA2" s="10"/>
    </row>
    <row r="3">
      <c r="A3" s="52" t="s">
        <v>171</v>
      </c>
      <c r="B3" s="53">
        <f>0.9*0.3</f>
        <v>0.27</v>
      </c>
      <c r="C3" s="54">
        <v>0.15</v>
      </c>
      <c r="D3" s="54">
        <f>0.9*0.5</f>
        <v>0.45</v>
      </c>
      <c r="E3" s="54">
        <v>0.9</v>
      </c>
      <c r="F3" s="33"/>
      <c r="G3" s="10"/>
      <c r="H3" s="10"/>
      <c r="I3" s="10"/>
      <c r="J3" s="10"/>
      <c r="K3" s="10"/>
      <c r="L3" s="10"/>
      <c r="M3" s="10"/>
      <c r="N3" s="10"/>
      <c r="O3" s="10"/>
      <c r="P3" s="10"/>
      <c r="Q3" s="10"/>
      <c r="R3" s="10"/>
      <c r="S3" s="10"/>
      <c r="T3" s="10"/>
      <c r="U3" s="10"/>
      <c r="V3" s="10"/>
      <c r="W3" s="10"/>
      <c r="X3" s="10"/>
      <c r="Y3" s="10"/>
      <c r="Z3" s="10"/>
      <c r="AA3" s="10"/>
    </row>
    <row r="4">
      <c r="A4" s="55" t="s">
        <v>172</v>
      </c>
      <c r="B4" s="53">
        <f>0.9*0.4</f>
        <v>0.36</v>
      </c>
      <c r="C4" s="54">
        <v>0.2</v>
      </c>
      <c r="D4" s="54">
        <f>0.9*0.55</f>
        <v>0.495</v>
      </c>
      <c r="E4" s="54">
        <v>0.9</v>
      </c>
      <c r="F4" s="10"/>
      <c r="G4" s="10"/>
      <c r="H4" s="10"/>
      <c r="I4" s="10"/>
      <c r="J4" s="10"/>
      <c r="K4" s="10"/>
      <c r="L4" s="10"/>
      <c r="M4" s="10"/>
      <c r="N4" s="10"/>
      <c r="O4" s="10"/>
      <c r="P4" s="10"/>
      <c r="Q4" s="10"/>
      <c r="R4" s="10"/>
      <c r="S4" s="10"/>
      <c r="T4" s="10"/>
      <c r="U4" s="10"/>
      <c r="V4" s="10"/>
      <c r="W4" s="10"/>
      <c r="X4" s="10"/>
      <c r="Y4" s="10"/>
      <c r="Z4" s="10"/>
      <c r="AA4" s="10"/>
    </row>
    <row r="5">
      <c r="A5" s="56" t="s">
        <v>173</v>
      </c>
      <c r="B5" s="53">
        <f>0.9*0.3</f>
        <v>0.27</v>
      </c>
      <c r="C5" s="54">
        <v>0.2</v>
      </c>
      <c r="D5" s="54">
        <f>0.9*0.5</f>
        <v>0.45</v>
      </c>
      <c r="E5" s="54">
        <v>0.9</v>
      </c>
      <c r="F5" s="10"/>
      <c r="G5" s="10"/>
      <c r="H5" s="10"/>
      <c r="I5" s="10"/>
      <c r="J5" s="10"/>
      <c r="K5" s="10"/>
      <c r="L5" s="10"/>
      <c r="M5" s="10"/>
      <c r="N5" s="10"/>
      <c r="O5" s="10"/>
      <c r="P5" s="10"/>
      <c r="Q5" s="10"/>
      <c r="R5" s="10"/>
      <c r="S5" s="10"/>
      <c r="T5" s="10"/>
      <c r="U5" s="10"/>
      <c r="V5" s="10"/>
      <c r="W5" s="10"/>
      <c r="X5" s="10"/>
      <c r="Y5" s="10"/>
      <c r="Z5" s="10"/>
      <c r="AA5" s="10"/>
    </row>
    <row r="6">
      <c r="A6" s="57" t="s">
        <v>174</v>
      </c>
      <c r="B6" s="53">
        <f>0.9*0.2</f>
        <v>0.18</v>
      </c>
      <c r="C6" s="54">
        <v>0.1</v>
      </c>
      <c r="D6" s="54">
        <f>0.9*0.4</f>
        <v>0.36</v>
      </c>
      <c r="E6" s="54">
        <v>0.9</v>
      </c>
      <c r="F6" s="10"/>
      <c r="G6" s="10"/>
      <c r="H6" s="10"/>
      <c r="I6" s="10"/>
      <c r="J6" s="10"/>
      <c r="K6" s="10"/>
      <c r="L6" s="10"/>
      <c r="M6" s="10"/>
      <c r="N6" s="10"/>
      <c r="O6" s="10"/>
      <c r="P6" s="10"/>
      <c r="Q6" s="10"/>
      <c r="R6" s="10"/>
      <c r="S6" s="10"/>
      <c r="T6" s="10"/>
      <c r="U6" s="10"/>
      <c r="V6" s="10"/>
      <c r="W6" s="10"/>
      <c r="X6" s="10"/>
      <c r="Y6" s="10"/>
      <c r="Z6" s="10"/>
      <c r="AA6" s="10"/>
    </row>
    <row r="7">
      <c r="A7" s="58" t="s">
        <v>175</v>
      </c>
      <c r="B7" s="53">
        <f>0.9*0.25</f>
        <v>0.225</v>
      </c>
      <c r="C7" s="54">
        <v>0.15</v>
      </c>
      <c r="D7" s="54">
        <f>0.9*0.5</f>
        <v>0.45</v>
      </c>
      <c r="E7" s="54">
        <v>0.9</v>
      </c>
      <c r="F7" s="10"/>
      <c r="G7" s="10"/>
      <c r="H7" s="10"/>
      <c r="I7" s="10"/>
      <c r="J7" s="10"/>
      <c r="K7" s="10"/>
      <c r="L7" s="10"/>
      <c r="M7" s="10"/>
      <c r="N7" s="10"/>
      <c r="O7" s="10"/>
      <c r="P7" s="10"/>
      <c r="Q7" s="10"/>
      <c r="R7" s="10"/>
      <c r="S7" s="10"/>
      <c r="T7" s="10"/>
      <c r="U7" s="10"/>
      <c r="V7" s="10"/>
      <c r="W7" s="10"/>
      <c r="X7" s="10"/>
      <c r="Y7" s="10"/>
      <c r="Z7" s="10"/>
      <c r="AA7" s="10"/>
    </row>
    <row r="8">
      <c r="A8" s="59" t="s">
        <v>176</v>
      </c>
      <c r="B8" s="60">
        <f>0.9*0.5</f>
        <v>0.45</v>
      </c>
      <c r="C8" s="62">
        <v>0.35</v>
      </c>
      <c r="D8" s="62">
        <f>0.9*0.6</f>
        <v>0.54</v>
      </c>
      <c r="E8" s="62">
        <v>0.9</v>
      </c>
      <c r="F8" s="10"/>
      <c r="G8" s="10"/>
      <c r="H8" s="10"/>
      <c r="I8" s="10"/>
      <c r="J8" s="10"/>
      <c r="K8" s="10"/>
      <c r="L8" s="10"/>
      <c r="M8" s="10"/>
      <c r="N8" s="10"/>
      <c r="O8" s="10"/>
      <c r="P8" s="10"/>
      <c r="Q8" s="10"/>
      <c r="R8" s="10"/>
      <c r="S8" s="10"/>
      <c r="T8" s="10"/>
      <c r="U8" s="10"/>
      <c r="V8" s="10"/>
      <c r="W8" s="10"/>
      <c r="X8" s="10"/>
      <c r="Y8" s="10"/>
      <c r="Z8" s="10"/>
      <c r="AA8" s="10"/>
    </row>
    <row r="9">
      <c r="A9" s="48" t="s">
        <v>177</v>
      </c>
      <c r="B9" s="53">
        <v>0.5</v>
      </c>
      <c r="C9" s="54">
        <v>0.35</v>
      </c>
      <c r="D9" s="54">
        <v>0.6</v>
      </c>
      <c r="E9" s="54">
        <v>0.9</v>
      </c>
      <c r="F9" s="10"/>
      <c r="G9" s="10"/>
      <c r="H9" s="10"/>
      <c r="I9" s="10"/>
      <c r="J9" s="10"/>
      <c r="K9" s="10"/>
      <c r="L9" s="10"/>
      <c r="M9" s="10"/>
      <c r="N9" s="10"/>
      <c r="O9" s="10"/>
      <c r="P9" s="10"/>
      <c r="Q9" s="10"/>
      <c r="R9" s="10"/>
      <c r="S9" s="10"/>
      <c r="T9" s="10"/>
      <c r="U9" s="10"/>
      <c r="V9" s="10"/>
      <c r="W9" s="10"/>
      <c r="X9" s="10"/>
      <c r="Y9" s="10"/>
      <c r="Z9" s="10"/>
      <c r="AA9" s="10"/>
    </row>
    <row r="10">
      <c r="A10" s="52" t="s">
        <v>178</v>
      </c>
      <c r="B10" s="53">
        <v>0.3</v>
      </c>
      <c r="C10" s="54">
        <v>0.15</v>
      </c>
      <c r="D10" s="54">
        <v>0.5</v>
      </c>
      <c r="E10" s="54">
        <v>0.9</v>
      </c>
      <c r="F10" s="10"/>
      <c r="G10" s="10"/>
      <c r="H10" s="10"/>
      <c r="I10" s="10"/>
      <c r="J10" s="10"/>
      <c r="K10" s="10"/>
      <c r="L10" s="10"/>
      <c r="M10" s="10"/>
      <c r="N10" s="10"/>
      <c r="O10" s="10"/>
      <c r="P10" s="10"/>
      <c r="Q10" s="10"/>
      <c r="R10" s="10"/>
      <c r="S10" s="10"/>
      <c r="T10" s="10"/>
      <c r="U10" s="10"/>
      <c r="V10" s="10"/>
      <c r="W10" s="10"/>
      <c r="X10" s="10"/>
      <c r="Y10" s="10"/>
      <c r="Z10" s="10"/>
      <c r="AA10" s="10"/>
    </row>
    <row r="11">
      <c r="A11" s="55" t="s">
        <v>179</v>
      </c>
      <c r="B11" s="53">
        <v>0.4</v>
      </c>
      <c r="C11" s="54">
        <v>0.2</v>
      </c>
      <c r="D11" s="54">
        <v>0.55</v>
      </c>
      <c r="E11" s="54">
        <v>0.9</v>
      </c>
      <c r="F11" s="10"/>
      <c r="G11" s="10"/>
      <c r="H11" s="10"/>
      <c r="I11" s="10"/>
      <c r="J11" s="10"/>
      <c r="K11" s="10"/>
      <c r="L11" s="10"/>
      <c r="M11" s="10"/>
      <c r="N11" s="10"/>
      <c r="O11" s="10"/>
      <c r="P11" s="10"/>
      <c r="Q11" s="10"/>
      <c r="R11" s="10"/>
      <c r="S11" s="10"/>
      <c r="T11" s="10"/>
      <c r="U11" s="10"/>
      <c r="V11" s="10"/>
      <c r="W11" s="10"/>
      <c r="X11" s="10"/>
      <c r="Y11" s="10"/>
      <c r="Z11" s="10"/>
      <c r="AA11" s="10"/>
    </row>
    <row r="12">
      <c r="A12" s="56" t="s">
        <v>180</v>
      </c>
      <c r="B12" s="53">
        <v>0.3</v>
      </c>
      <c r="C12" s="54">
        <v>0.2</v>
      </c>
      <c r="D12" s="54">
        <v>0.5</v>
      </c>
      <c r="E12" s="54">
        <v>0.9</v>
      </c>
      <c r="F12" s="10"/>
      <c r="G12" s="10"/>
      <c r="H12" s="10"/>
      <c r="I12" s="10"/>
      <c r="J12" s="10"/>
      <c r="K12" s="10"/>
      <c r="L12" s="10"/>
      <c r="M12" s="10"/>
      <c r="N12" s="10"/>
      <c r="O12" s="10"/>
      <c r="P12" s="10"/>
      <c r="Q12" s="10"/>
      <c r="R12" s="10"/>
      <c r="S12" s="10"/>
      <c r="T12" s="10"/>
      <c r="U12" s="10"/>
      <c r="V12" s="10"/>
      <c r="W12" s="10"/>
      <c r="X12" s="10"/>
      <c r="Y12" s="10"/>
      <c r="Z12" s="10"/>
      <c r="AA12" s="10"/>
    </row>
    <row r="13">
      <c r="A13" s="57" t="s">
        <v>181</v>
      </c>
      <c r="B13" s="53">
        <v>0.2</v>
      </c>
      <c r="C13" s="54">
        <v>0.1</v>
      </c>
      <c r="D13" s="54">
        <v>0.4</v>
      </c>
      <c r="E13" s="54">
        <v>0.9</v>
      </c>
      <c r="F13" s="10"/>
      <c r="G13" s="10"/>
      <c r="H13" s="10"/>
      <c r="I13" s="10"/>
      <c r="J13" s="10"/>
      <c r="K13" s="10"/>
      <c r="L13" s="10"/>
      <c r="M13" s="10"/>
      <c r="N13" s="10"/>
      <c r="O13" s="10"/>
      <c r="P13" s="10"/>
      <c r="Q13" s="10"/>
      <c r="R13" s="10"/>
      <c r="S13" s="10"/>
      <c r="T13" s="10"/>
      <c r="U13" s="10"/>
      <c r="V13" s="10"/>
      <c r="W13" s="10"/>
      <c r="X13" s="10"/>
      <c r="Y13" s="10"/>
      <c r="Z13" s="10"/>
      <c r="AA13" s="10"/>
    </row>
    <row r="14">
      <c r="A14" s="58" t="s">
        <v>182</v>
      </c>
      <c r="B14" s="53">
        <v>0.25</v>
      </c>
      <c r="C14" s="54">
        <v>0.15</v>
      </c>
      <c r="D14" s="54">
        <v>0.5</v>
      </c>
      <c r="E14" s="54">
        <v>0.9</v>
      </c>
      <c r="F14" s="10"/>
      <c r="G14" s="10"/>
      <c r="H14" s="10"/>
      <c r="I14" s="10"/>
      <c r="J14" s="10"/>
      <c r="K14" s="10"/>
      <c r="L14" s="10"/>
      <c r="M14" s="10"/>
      <c r="N14" s="10"/>
      <c r="O14" s="10"/>
      <c r="P14" s="10"/>
      <c r="Q14" s="10"/>
      <c r="R14" s="10"/>
      <c r="S14" s="10"/>
      <c r="T14" s="10"/>
      <c r="U14" s="10"/>
      <c r="V14" s="10"/>
      <c r="W14" s="10"/>
      <c r="X14" s="10"/>
      <c r="Y14" s="10"/>
      <c r="Z14" s="10"/>
      <c r="AA14" s="10"/>
    </row>
    <row r="15">
      <c r="A15" s="59" t="s">
        <v>183</v>
      </c>
      <c r="B15" s="60">
        <v>0.5</v>
      </c>
      <c r="C15" s="62">
        <v>0.35</v>
      </c>
      <c r="D15" s="62">
        <v>0.6</v>
      </c>
      <c r="E15" s="62">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45" t="s">
        <v>184</v>
      </c>
      <c r="B1" s="46" t="s">
        <v>185</v>
      </c>
      <c r="C1" s="46" t="s">
        <v>186</v>
      </c>
      <c r="D1" s="46" t="s">
        <v>187</v>
      </c>
      <c r="E1" s="47" t="s">
        <v>97</v>
      </c>
      <c r="F1" s="10"/>
      <c r="G1" s="10"/>
      <c r="H1" s="10"/>
      <c r="I1" s="10"/>
      <c r="J1" s="10"/>
      <c r="K1" s="10"/>
      <c r="L1" s="10"/>
      <c r="M1" s="10"/>
      <c r="N1" s="10"/>
      <c r="O1" s="10"/>
      <c r="P1" s="10"/>
      <c r="Q1" s="10"/>
      <c r="R1" s="10"/>
      <c r="S1" s="10"/>
      <c r="T1" s="10"/>
      <c r="U1" s="10"/>
      <c r="V1" s="10"/>
      <c r="W1" s="10"/>
      <c r="X1" s="10"/>
      <c r="Y1" s="10"/>
      <c r="Z1" s="10"/>
      <c r="AA1" s="10"/>
    </row>
    <row r="2">
      <c r="A2" s="48" t="s">
        <v>188</v>
      </c>
      <c r="B2" s="64">
        <v>0.65</v>
      </c>
      <c r="C2" s="51">
        <v>0.45</v>
      </c>
      <c r="D2" s="51">
        <v>0.7</v>
      </c>
      <c r="E2" s="51">
        <v>90.0</v>
      </c>
      <c r="F2" s="10"/>
      <c r="G2" s="10"/>
      <c r="H2" s="10"/>
      <c r="I2" s="10"/>
      <c r="J2" s="10"/>
      <c r="K2" s="10"/>
      <c r="L2" s="10"/>
      <c r="M2" s="10"/>
      <c r="N2" s="10"/>
      <c r="O2" s="10"/>
      <c r="P2" s="10"/>
      <c r="Q2" s="10"/>
      <c r="R2" s="10"/>
      <c r="S2" s="10"/>
      <c r="T2" s="10"/>
      <c r="U2" s="10"/>
      <c r="V2" s="10"/>
      <c r="W2" s="10"/>
      <c r="X2" s="10"/>
      <c r="Y2" s="10"/>
      <c r="Z2" s="10"/>
      <c r="AA2" s="10"/>
    </row>
    <row r="3">
      <c r="A3" s="52" t="s">
        <v>189</v>
      </c>
      <c r="B3" s="53">
        <v>0.55</v>
      </c>
      <c r="C3" s="54">
        <v>0.35</v>
      </c>
      <c r="D3" s="54">
        <v>0.65</v>
      </c>
      <c r="E3" s="54">
        <v>90.0</v>
      </c>
      <c r="F3" s="33"/>
      <c r="G3" s="10"/>
      <c r="H3" s="10"/>
      <c r="I3" s="10"/>
      <c r="J3" s="10"/>
      <c r="K3" s="10"/>
      <c r="L3" s="10"/>
      <c r="M3" s="10"/>
      <c r="N3" s="10"/>
      <c r="O3" s="10"/>
      <c r="P3" s="10"/>
      <c r="Q3" s="10"/>
      <c r="R3" s="10"/>
      <c r="S3" s="10"/>
      <c r="T3" s="10"/>
      <c r="U3" s="10"/>
      <c r="V3" s="10"/>
      <c r="W3" s="10"/>
      <c r="X3" s="10"/>
      <c r="Y3" s="10"/>
      <c r="Z3" s="10"/>
      <c r="AA3" s="10"/>
    </row>
    <row r="4">
      <c r="A4" s="55" t="s">
        <v>190</v>
      </c>
      <c r="B4" s="53">
        <v>0.6</v>
      </c>
      <c r="C4" s="54">
        <v>0.4</v>
      </c>
      <c r="D4" s="54">
        <v>0.675</v>
      </c>
      <c r="E4" s="54">
        <v>90.0</v>
      </c>
      <c r="F4" s="10"/>
      <c r="G4" s="10"/>
      <c r="H4" s="10"/>
      <c r="I4" s="10"/>
      <c r="J4" s="10"/>
      <c r="K4" s="10"/>
      <c r="L4" s="10"/>
      <c r="M4" s="10"/>
      <c r="N4" s="10"/>
      <c r="O4" s="10"/>
      <c r="P4" s="10"/>
      <c r="Q4" s="10"/>
      <c r="R4" s="10"/>
      <c r="S4" s="10"/>
      <c r="T4" s="10"/>
      <c r="U4" s="10"/>
      <c r="V4" s="10"/>
      <c r="W4" s="10"/>
      <c r="X4" s="10"/>
      <c r="Y4" s="10"/>
      <c r="Z4" s="10"/>
      <c r="AA4" s="10"/>
    </row>
    <row r="5">
      <c r="A5" s="56" t="s">
        <v>191</v>
      </c>
      <c r="B5" s="53">
        <v>0.55</v>
      </c>
      <c r="C5" s="54">
        <v>0.35</v>
      </c>
      <c r="D5" s="54">
        <v>0.65</v>
      </c>
      <c r="E5" s="54">
        <v>90.0</v>
      </c>
      <c r="F5" s="10"/>
      <c r="G5" s="10"/>
      <c r="H5" s="10"/>
      <c r="I5" s="10"/>
      <c r="J5" s="10"/>
      <c r="K5" s="10"/>
      <c r="L5" s="10"/>
      <c r="M5" s="10"/>
      <c r="N5" s="10"/>
      <c r="O5" s="10"/>
      <c r="P5" s="10"/>
      <c r="Q5" s="10"/>
      <c r="R5" s="10"/>
      <c r="S5" s="10"/>
      <c r="T5" s="10"/>
      <c r="U5" s="10"/>
      <c r="V5" s="10"/>
      <c r="W5" s="10"/>
      <c r="X5" s="10"/>
      <c r="Y5" s="10"/>
      <c r="Z5" s="10"/>
      <c r="AA5" s="10"/>
    </row>
    <row r="6">
      <c r="A6" s="57" t="s">
        <v>192</v>
      </c>
      <c r="B6" s="53">
        <v>0.45</v>
      </c>
      <c r="C6" s="54">
        <v>0.3</v>
      </c>
      <c r="D6" s="54">
        <v>0.6</v>
      </c>
      <c r="E6" s="54">
        <v>90.0</v>
      </c>
      <c r="F6" s="10"/>
      <c r="G6" s="10"/>
      <c r="H6" s="10"/>
      <c r="I6" s="10"/>
      <c r="J6" s="10"/>
      <c r="K6" s="10"/>
      <c r="L6" s="10"/>
      <c r="M6" s="10"/>
      <c r="N6" s="10"/>
      <c r="O6" s="10"/>
      <c r="P6" s="10"/>
      <c r="Q6" s="10"/>
      <c r="R6" s="10"/>
      <c r="S6" s="10"/>
      <c r="T6" s="10"/>
      <c r="U6" s="10"/>
      <c r="V6" s="10"/>
      <c r="W6" s="10"/>
      <c r="X6" s="10"/>
      <c r="Y6" s="10"/>
      <c r="Z6" s="10"/>
      <c r="AA6" s="10"/>
    </row>
    <row r="7">
      <c r="A7" s="58" t="s">
        <v>193</v>
      </c>
      <c r="B7" s="53">
        <v>0.5</v>
      </c>
      <c r="C7" s="54">
        <v>0.325</v>
      </c>
      <c r="D7" s="54">
        <v>0.625</v>
      </c>
      <c r="E7" s="54">
        <v>90.0</v>
      </c>
      <c r="F7" s="10"/>
      <c r="G7" s="10"/>
      <c r="H7" s="10"/>
      <c r="I7" s="10"/>
      <c r="J7" s="10"/>
      <c r="K7" s="10"/>
      <c r="L7" s="10"/>
      <c r="M7" s="10"/>
      <c r="N7" s="10"/>
      <c r="O7" s="10"/>
      <c r="P7" s="10"/>
      <c r="Q7" s="10"/>
      <c r="R7" s="10"/>
      <c r="S7" s="10"/>
      <c r="T7" s="10"/>
      <c r="U7" s="10"/>
      <c r="V7" s="10"/>
      <c r="W7" s="10"/>
      <c r="X7" s="10"/>
      <c r="Y7" s="10"/>
      <c r="Z7" s="10"/>
      <c r="AA7" s="10"/>
    </row>
    <row r="8">
      <c r="A8" s="59" t="s">
        <v>194</v>
      </c>
      <c r="B8" s="60">
        <v>0.65</v>
      </c>
      <c r="C8" s="62">
        <v>0.45</v>
      </c>
      <c r="D8" s="62">
        <v>0.7</v>
      </c>
      <c r="E8" s="62">
        <v>90.0</v>
      </c>
      <c r="F8" s="10"/>
      <c r="G8" s="10"/>
      <c r="H8" s="10"/>
      <c r="I8" s="10"/>
      <c r="J8" s="10"/>
      <c r="K8" s="10"/>
      <c r="L8" s="10"/>
      <c r="M8" s="10"/>
      <c r="N8" s="10"/>
      <c r="O8" s="10"/>
      <c r="P8" s="10"/>
      <c r="Q8" s="10"/>
      <c r="R8" s="10"/>
      <c r="S8" s="10"/>
      <c r="T8" s="10"/>
      <c r="U8" s="10"/>
      <c r="V8" s="10"/>
      <c r="W8" s="10"/>
      <c r="X8" s="10"/>
      <c r="Y8" s="10"/>
      <c r="Z8" s="10"/>
      <c r="AA8" s="10"/>
    </row>
    <row r="9">
      <c r="A9" s="48" t="s">
        <v>195</v>
      </c>
      <c r="B9" s="53">
        <v>0.65</v>
      </c>
      <c r="C9" s="54">
        <v>0.45</v>
      </c>
      <c r="D9" s="54">
        <v>0.7</v>
      </c>
      <c r="E9" s="54">
        <v>90.0</v>
      </c>
      <c r="F9" s="10"/>
      <c r="G9" s="10"/>
      <c r="H9" s="10"/>
      <c r="I9" s="10"/>
      <c r="J9" s="10"/>
      <c r="K9" s="10"/>
      <c r="L9" s="10"/>
      <c r="M9" s="10"/>
      <c r="N9" s="10"/>
      <c r="O9" s="10"/>
      <c r="P9" s="10"/>
      <c r="Q9" s="10"/>
      <c r="R9" s="10"/>
      <c r="S9" s="10"/>
      <c r="T9" s="10"/>
      <c r="U9" s="10"/>
      <c r="V9" s="10"/>
      <c r="W9" s="10"/>
      <c r="X9" s="10"/>
      <c r="Y9" s="10"/>
      <c r="Z9" s="10"/>
      <c r="AA9" s="10"/>
    </row>
    <row r="10">
      <c r="A10" s="52" t="s">
        <v>196</v>
      </c>
      <c r="B10" s="53">
        <v>0.55</v>
      </c>
      <c r="C10" s="54">
        <v>0.35</v>
      </c>
      <c r="D10" s="54">
        <v>0.65</v>
      </c>
      <c r="E10" s="54">
        <v>90.0</v>
      </c>
      <c r="F10" s="10"/>
      <c r="G10" s="10"/>
      <c r="H10" s="10"/>
      <c r="I10" s="10"/>
      <c r="J10" s="10"/>
      <c r="K10" s="10"/>
      <c r="L10" s="10"/>
      <c r="M10" s="10"/>
      <c r="N10" s="10"/>
      <c r="O10" s="10"/>
      <c r="P10" s="10"/>
      <c r="Q10" s="10"/>
      <c r="R10" s="10"/>
      <c r="S10" s="10"/>
      <c r="T10" s="10"/>
      <c r="U10" s="10"/>
      <c r="V10" s="10"/>
      <c r="W10" s="10"/>
      <c r="X10" s="10"/>
      <c r="Y10" s="10"/>
      <c r="Z10" s="10"/>
      <c r="AA10" s="10"/>
    </row>
    <row r="11">
      <c r="A11" s="55" t="s">
        <v>197</v>
      </c>
      <c r="B11" s="53">
        <v>0.6</v>
      </c>
      <c r="C11" s="54">
        <v>0.4</v>
      </c>
      <c r="D11" s="54">
        <v>0.675</v>
      </c>
      <c r="E11" s="54">
        <v>90.0</v>
      </c>
      <c r="F11" s="10"/>
      <c r="G11" s="10"/>
      <c r="H11" s="10"/>
      <c r="I11" s="10"/>
      <c r="J11" s="10"/>
      <c r="K11" s="10"/>
      <c r="L11" s="10"/>
      <c r="M11" s="10"/>
      <c r="N11" s="10"/>
      <c r="O11" s="10"/>
      <c r="P11" s="10"/>
      <c r="Q11" s="10"/>
      <c r="R11" s="10"/>
      <c r="S11" s="10"/>
      <c r="T11" s="10"/>
      <c r="U11" s="10"/>
      <c r="V11" s="10"/>
      <c r="W11" s="10"/>
      <c r="X11" s="10"/>
      <c r="Y11" s="10"/>
      <c r="Z11" s="10"/>
      <c r="AA11" s="10"/>
    </row>
    <row r="12">
      <c r="A12" s="56" t="s">
        <v>198</v>
      </c>
      <c r="B12" s="53">
        <v>0.55</v>
      </c>
      <c r="C12" s="54">
        <v>0.35</v>
      </c>
      <c r="D12" s="54">
        <v>0.65</v>
      </c>
      <c r="E12" s="54">
        <v>90.0</v>
      </c>
      <c r="F12" s="10"/>
      <c r="G12" s="10"/>
      <c r="H12" s="10"/>
      <c r="I12" s="10"/>
      <c r="J12" s="10"/>
      <c r="K12" s="10"/>
      <c r="L12" s="10"/>
      <c r="M12" s="10"/>
      <c r="N12" s="10"/>
      <c r="O12" s="10"/>
      <c r="P12" s="10"/>
      <c r="Q12" s="10"/>
      <c r="R12" s="10"/>
      <c r="S12" s="10"/>
      <c r="T12" s="10"/>
      <c r="U12" s="10"/>
      <c r="V12" s="10"/>
      <c r="W12" s="10"/>
      <c r="X12" s="10"/>
      <c r="Y12" s="10"/>
      <c r="Z12" s="10"/>
      <c r="AA12" s="10"/>
    </row>
    <row r="13">
      <c r="A13" s="57" t="s">
        <v>199</v>
      </c>
      <c r="B13" s="53">
        <v>0.45</v>
      </c>
      <c r="C13" s="54">
        <v>0.3</v>
      </c>
      <c r="D13" s="54">
        <v>0.6</v>
      </c>
      <c r="E13" s="54">
        <v>90.0</v>
      </c>
      <c r="F13" s="10"/>
      <c r="G13" s="10"/>
      <c r="H13" s="10"/>
      <c r="I13" s="10"/>
      <c r="J13" s="10"/>
      <c r="K13" s="10"/>
      <c r="L13" s="10"/>
      <c r="M13" s="10"/>
      <c r="N13" s="10"/>
      <c r="O13" s="10"/>
      <c r="P13" s="10"/>
      <c r="Q13" s="10"/>
      <c r="R13" s="10"/>
      <c r="S13" s="10"/>
      <c r="T13" s="10"/>
      <c r="U13" s="10"/>
      <c r="V13" s="10"/>
      <c r="W13" s="10"/>
      <c r="X13" s="10"/>
      <c r="Y13" s="10"/>
      <c r="Z13" s="10"/>
      <c r="AA13" s="10"/>
    </row>
    <row r="14">
      <c r="A14" s="58" t="s">
        <v>200</v>
      </c>
      <c r="B14" s="53">
        <v>0.5</v>
      </c>
      <c r="C14" s="54">
        <v>0.325</v>
      </c>
      <c r="D14" s="54">
        <v>0.625</v>
      </c>
      <c r="E14" s="54">
        <v>90.0</v>
      </c>
      <c r="F14" s="10"/>
      <c r="G14" s="10"/>
      <c r="H14" s="10"/>
      <c r="I14" s="10"/>
      <c r="J14" s="10"/>
      <c r="K14" s="10"/>
      <c r="L14" s="10"/>
      <c r="M14" s="10"/>
      <c r="N14" s="10"/>
      <c r="O14" s="10"/>
      <c r="P14" s="10"/>
      <c r="Q14" s="10"/>
      <c r="R14" s="10"/>
      <c r="S14" s="10"/>
      <c r="T14" s="10"/>
      <c r="U14" s="10"/>
      <c r="V14" s="10"/>
      <c r="W14" s="10"/>
      <c r="X14" s="10"/>
      <c r="Y14" s="10"/>
      <c r="Z14" s="10"/>
      <c r="AA14" s="10"/>
    </row>
    <row r="15">
      <c r="A15" s="59" t="s">
        <v>201</v>
      </c>
      <c r="B15" s="60">
        <v>0.65</v>
      </c>
      <c r="C15" s="62">
        <v>0.45</v>
      </c>
      <c r="D15" s="62">
        <v>0.7</v>
      </c>
      <c r="E15" s="62">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1.5" customHeight="1">
      <c r="A1" s="45" t="s">
        <v>202</v>
      </c>
      <c r="B1" s="46" t="s">
        <v>203</v>
      </c>
      <c r="C1" s="46" t="s">
        <v>204</v>
      </c>
      <c r="D1" s="46" t="s">
        <v>205</v>
      </c>
      <c r="E1" s="47" t="s">
        <v>97</v>
      </c>
      <c r="F1" s="10"/>
      <c r="G1" s="10"/>
      <c r="H1" s="10"/>
      <c r="I1" s="10"/>
      <c r="J1" s="10"/>
      <c r="K1" s="10"/>
      <c r="L1" s="10"/>
      <c r="M1" s="10"/>
      <c r="N1" s="10"/>
      <c r="O1" s="10"/>
      <c r="P1" s="10"/>
      <c r="Q1" s="10"/>
      <c r="R1" s="10"/>
      <c r="S1" s="10"/>
      <c r="T1" s="10"/>
      <c r="U1" s="10"/>
      <c r="V1" s="10"/>
      <c r="W1" s="10"/>
      <c r="X1" s="10"/>
      <c r="Y1" s="10"/>
      <c r="Z1" s="10"/>
      <c r="AA1" s="10"/>
    </row>
    <row r="2">
      <c r="A2" s="48" t="s">
        <v>206</v>
      </c>
      <c r="B2" s="64">
        <f t="shared" ref="B2:D2" si="1">0.99*B9</f>
        <v>0.7425</v>
      </c>
      <c r="C2" s="51">
        <f t="shared" si="1"/>
        <v>0.5445</v>
      </c>
      <c r="D2" s="51">
        <f t="shared" si="1"/>
        <v>0.8415</v>
      </c>
      <c r="E2" s="51">
        <v>90.0</v>
      </c>
      <c r="F2" s="10"/>
      <c r="G2" s="10"/>
      <c r="H2" s="10"/>
      <c r="I2" s="10"/>
      <c r="J2" s="10"/>
      <c r="K2" s="10"/>
      <c r="L2" s="10"/>
      <c r="M2" s="10"/>
      <c r="N2" s="10"/>
      <c r="O2" s="10"/>
      <c r="P2" s="10"/>
      <c r="Q2" s="10"/>
      <c r="R2" s="10"/>
      <c r="S2" s="10"/>
      <c r="T2" s="10"/>
      <c r="U2" s="10"/>
      <c r="V2" s="10"/>
      <c r="W2" s="10"/>
      <c r="X2" s="10"/>
      <c r="Y2" s="10"/>
      <c r="Z2" s="10"/>
      <c r="AA2" s="10"/>
    </row>
    <row r="3">
      <c r="A3" s="52" t="s">
        <v>207</v>
      </c>
      <c r="B3" s="53">
        <f t="shared" ref="B3:D3" si="2">0.8*B2</f>
        <v>0.594</v>
      </c>
      <c r="C3" s="54">
        <f t="shared" si="2"/>
        <v>0.4356</v>
      </c>
      <c r="D3" s="54">
        <f t="shared" si="2"/>
        <v>0.6732</v>
      </c>
      <c r="E3" s="54">
        <v>90.0</v>
      </c>
      <c r="F3" s="33"/>
      <c r="G3" s="10"/>
      <c r="H3" s="10"/>
      <c r="I3" s="10"/>
      <c r="J3" s="10"/>
      <c r="K3" s="10"/>
      <c r="L3" s="10"/>
      <c r="M3" s="10"/>
      <c r="N3" s="10"/>
      <c r="O3" s="10"/>
      <c r="P3" s="10"/>
      <c r="Q3" s="10"/>
      <c r="R3" s="10"/>
      <c r="S3" s="10"/>
      <c r="T3" s="10"/>
      <c r="U3" s="10"/>
      <c r="V3" s="10"/>
      <c r="W3" s="10"/>
      <c r="X3" s="10"/>
      <c r="Y3" s="10"/>
      <c r="Z3" s="10"/>
      <c r="AA3" s="10"/>
    </row>
    <row r="4">
      <c r="A4" s="55" t="s">
        <v>208</v>
      </c>
      <c r="B4" s="53">
        <f t="shared" ref="B4:D4" si="3">0.9*B2</f>
        <v>0.66825</v>
      </c>
      <c r="C4" s="54">
        <f t="shared" si="3"/>
        <v>0.49005</v>
      </c>
      <c r="D4" s="54">
        <f t="shared" si="3"/>
        <v>0.75735</v>
      </c>
      <c r="E4" s="54">
        <v>90.0</v>
      </c>
      <c r="F4" s="10"/>
      <c r="G4" s="10"/>
      <c r="H4" s="10"/>
      <c r="I4" s="10"/>
      <c r="J4" s="10"/>
      <c r="K4" s="10"/>
      <c r="L4" s="10"/>
      <c r="M4" s="10"/>
      <c r="N4" s="10"/>
      <c r="O4" s="10"/>
      <c r="P4" s="10"/>
      <c r="Q4" s="10"/>
      <c r="R4" s="10"/>
      <c r="S4" s="10"/>
      <c r="T4" s="10"/>
      <c r="U4" s="10"/>
      <c r="V4" s="10"/>
      <c r="W4" s="10"/>
      <c r="X4" s="10"/>
      <c r="Y4" s="10"/>
      <c r="Z4" s="10"/>
      <c r="AA4" s="10"/>
    </row>
    <row r="5">
      <c r="A5" s="56" t="s">
        <v>209</v>
      </c>
      <c r="B5" s="53">
        <f t="shared" ref="B5:D5" si="4">0.8*B2</f>
        <v>0.594</v>
      </c>
      <c r="C5" s="54">
        <f t="shared" si="4"/>
        <v>0.4356</v>
      </c>
      <c r="D5" s="54">
        <f t="shared" si="4"/>
        <v>0.6732</v>
      </c>
      <c r="E5" s="54">
        <v>90.0</v>
      </c>
      <c r="F5" s="10"/>
      <c r="G5" s="10"/>
      <c r="H5" s="10"/>
      <c r="I5" s="10"/>
      <c r="J5" s="10"/>
      <c r="K5" s="10"/>
      <c r="L5" s="10"/>
      <c r="M5" s="10"/>
      <c r="N5" s="10"/>
      <c r="O5" s="10"/>
      <c r="P5" s="10"/>
      <c r="Q5" s="10"/>
      <c r="R5" s="10"/>
      <c r="S5" s="10"/>
      <c r="T5" s="10"/>
      <c r="U5" s="10"/>
      <c r="V5" s="10"/>
      <c r="W5" s="10"/>
      <c r="X5" s="10"/>
      <c r="Y5" s="10"/>
      <c r="Z5" s="10"/>
      <c r="AA5" s="10"/>
    </row>
    <row r="6">
      <c r="A6" s="57" t="s">
        <v>210</v>
      </c>
      <c r="B6" s="53">
        <f t="shared" ref="B6:D6" si="5">0.85*B5</f>
        <v>0.5049</v>
      </c>
      <c r="C6" s="54">
        <f t="shared" si="5"/>
        <v>0.37026</v>
      </c>
      <c r="D6" s="54">
        <f t="shared" si="5"/>
        <v>0.57222</v>
      </c>
      <c r="E6" s="54">
        <v>90.0</v>
      </c>
      <c r="F6" s="10"/>
      <c r="G6" s="10"/>
      <c r="H6" s="10"/>
      <c r="I6" s="10"/>
      <c r="J6" s="10"/>
      <c r="K6" s="10"/>
      <c r="L6" s="10"/>
      <c r="M6" s="10"/>
      <c r="N6" s="10"/>
      <c r="O6" s="10"/>
      <c r="P6" s="10"/>
      <c r="Q6" s="10"/>
      <c r="R6" s="10"/>
      <c r="S6" s="10"/>
      <c r="T6" s="10"/>
      <c r="U6" s="10"/>
      <c r="V6" s="10"/>
      <c r="W6" s="10"/>
      <c r="X6" s="10"/>
      <c r="Y6" s="10"/>
      <c r="Z6" s="10"/>
      <c r="AA6" s="10"/>
    </row>
    <row r="7">
      <c r="A7" s="58" t="s">
        <v>211</v>
      </c>
      <c r="B7" s="53">
        <f t="shared" ref="B7:D7" si="6">0.9*B5</f>
        <v>0.5346</v>
      </c>
      <c r="C7" s="54">
        <f t="shared" si="6"/>
        <v>0.39204</v>
      </c>
      <c r="D7" s="54">
        <f t="shared" si="6"/>
        <v>0.60588</v>
      </c>
      <c r="E7" s="54">
        <v>90.0</v>
      </c>
      <c r="F7" s="10"/>
      <c r="G7" s="10"/>
      <c r="H7" s="10"/>
      <c r="I7" s="10"/>
      <c r="J7" s="10"/>
      <c r="K7" s="10"/>
      <c r="L7" s="10"/>
      <c r="M7" s="10"/>
      <c r="N7" s="10"/>
      <c r="O7" s="10"/>
      <c r="P7" s="10"/>
      <c r="Q7" s="10"/>
      <c r="R7" s="10"/>
      <c r="S7" s="10"/>
      <c r="T7" s="10"/>
      <c r="U7" s="10"/>
      <c r="V7" s="10"/>
      <c r="W7" s="10"/>
      <c r="X7" s="10"/>
      <c r="Y7" s="10"/>
      <c r="Z7" s="10"/>
      <c r="AA7" s="10"/>
    </row>
    <row r="8">
      <c r="A8" s="59" t="s">
        <v>212</v>
      </c>
      <c r="B8" s="60">
        <f t="shared" ref="B8:D8" si="7">B2</f>
        <v>0.7425</v>
      </c>
      <c r="C8" s="62">
        <f t="shared" si="7"/>
        <v>0.5445</v>
      </c>
      <c r="D8" s="62">
        <f t="shared" si="7"/>
        <v>0.8415</v>
      </c>
      <c r="E8" s="62">
        <v>90.0</v>
      </c>
      <c r="F8" s="10"/>
      <c r="G8" s="10"/>
      <c r="H8" s="10"/>
      <c r="I8" s="10"/>
      <c r="J8" s="10"/>
      <c r="K8" s="10"/>
      <c r="L8" s="10"/>
      <c r="M8" s="10"/>
      <c r="N8" s="10"/>
      <c r="O8" s="10"/>
      <c r="P8" s="10"/>
      <c r="Q8" s="10"/>
      <c r="R8" s="10"/>
      <c r="S8" s="10"/>
      <c r="T8" s="10"/>
      <c r="U8" s="10"/>
      <c r="V8" s="10"/>
      <c r="W8" s="10"/>
      <c r="X8" s="10"/>
      <c r="Y8" s="10"/>
      <c r="Z8" s="10"/>
      <c r="AA8" s="10"/>
    </row>
    <row r="9">
      <c r="A9" s="48" t="s">
        <v>213</v>
      </c>
      <c r="B9" s="53">
        <v>0.75</v>
      </c>
      <c r="C9" s="54">
        <v>0.55</v>
      </c>
      <c r="D9" s="54">
        <v>0.85</v>
      </c>
      <c r="E9" s="54">
        <v>90.0</v>
      </c>
      <c r="F9" s="10"/>
      <c r="G9" s="10"/>
      <c r="H9" s="10"/>
      <c r="I9" s="10"/>
      <c r="J9" s="10"/>
      <c r="K9" s="10"/>
      <c r="L9" s="10"/>
      <c r="M9" s="10"/>
      <c r="N9" s="10"/>
      <c r="O9" s="10"/>
      <c r="P9" s="10"/>
      <c r="Q9" s="10"/>
      <c r="R9" s="10"/>
      <c r="S9" s="10"/>
      <c r="T9" s="10"/>
      <c r="U9" s="10"/>
      <c r="V9" s="10"/>
      <c r="W9" s="10"/>
      <c r="X9" s="10"/>
      <c r="Y9" s="10"/>
      <c r="Z9" s="10"/>
      <c r="AA9" s="10"/>
    </row>
    <row r="10">
      <c r="A10" s="52" t="s">
        <v>214</v>
      </c>
      <c r="B10" s="53">
        <f t="shared" ref="B10:D10" si="8">0.8*B9</f>
        <v>0.6</v>
      </c>
      <c r="C10" s="54">
        <f t="shared" si="8"/>
        <v>0.44</v>
      </c>
      <c r="D10" s="54">
        <f t="shared" si="8"/>
        <v>0.68</v>
      </c>
      <c r="E10" s="54">
        <v>90.0</v>
      </c>
      <c r="F10" s="10"/>
      <c r="G10" s="10"/>
      <c r="H10" s="10"/>
      <c r="I10" s="10"/>
      <c r="J10" s="10"/>
      <c r="K10" s="10"/>
      <c r="L10" s="10"/>
      <c r="M10" s="10"/>
      <c r="N10" s="10"/>
      <c r="O10" s="10"/>
      <c r="P10" s="10"/>
      <c r="Q10" s="10"/>
      <c r="R10" s="10"/>
      <c r="S10" s="10"/>
      <c r="T10" s="10"/>
      <c r="U10" s="10"/>
      <c r="V10" s="10"/>
      <c r="W10" s="10"/>
      <c r="X10" s="10"/>
      <c r="Y10" s="10"/>
      <c r="Z10" s="10"/>
      <c r="AA10" s="10"/>
    </row>
    <row r="11">
      <c r="A11" s="55" t="s">
        <v>215</v>
      </c>
      <c r="B11" s="53">
        <f t="shared" ref="B11:D11" si="9">0.9*B9</f>
        <v>0.675</v>
      </c>
      <c r="C11" s="54">
        <f t="shared" si="9"/>
        <v>0.495</v>
      </c>
      <c r="D11" s="54">
        <f t="shared" si="9"/>
        <v>0.765</v>
      </c>
      <c r="E11" s="54">
        <v>90.0</v>
      </c>
      <c r="F11" s="10"/>
      <c r="G11" s="10"/>
      <c r="H11" s="10"/>
      <c r="I11" s="10"/>
      <c r="J11" s="10"/>
      <c r="K11" s="10"/>
      <c r="L11" s="10"/>
      <c r="M11" s="10"/>
      <c r="N11" s="10"/>
      <c r="O11" s="10"/>
      <c r="P11" s="10"/>
      <c r="Q11" s="10"/>
      <c r="R11" s="10"/>
      <c r="S11" s="10"/>
      <c r="T11" s="10"/>
      <c r="U11" s="10"/>
      <c r="V11" s="10"/>
      <c r="W11" s="10"/>
      <c r="X11" s="10"/>
      <c r="Y11" s="10"/>
      <c r="Z11" s="10"/>
      <c r="AA11" s="10"/>
    </row>
    <row r="12">
      <c r="A12" s="56" t="s">
        <v>216</v>
      </c>
      <c r="B12" s="53">
        <f t="shared" ref="B12:D12" si="10">0.8*B9</f>
        <v>0.6</v>
      </c>
      <c r="C12" s="54">
        <f t="shared" si="10"/>
        <v>0.44</v>
      </c>
      <c r="D12" s="54">
        <f t="shared" si="10"/>
        <v>0.68</v>
      </c>
      <c r="E12" s="54">
        <v>90.0</v>
      </c>
      <c r="F12" s="10"/>
      <c r="G12" s="10"/>
      <c r="H12" s="10"/>
      <c r="I12" s="10"/>
      <c r="J12" s="10"/>
      <c r="K12" s="10"/>
      <c r="L12" s="10"/>
      <c r="M12" s="10"/>
      <c r="N12" s="10"/>
      <c r="O12" s="10"/>
      <c r="P12" s="10"/>
      <c r="Q12" s="10"/>
      <c r="R12" s="10"/>
      <c r="S12" s="10"/>
      <c r="T12" s="10"/>
      <c r="U12" s="10"/>
      <c r="V12" s="10"/>
      <c r="W12" s="10"/>
      <c r="X12" s="10"/>
      <c r="Y12" s="10"/>
      <c r="Z12" s="10"/>
      <c r="AA12" s="10"/>
    </row>
    <row r="13">
      <c r="A13" s="57" t="s">
        <v>217</v>
      </c>
      <c r="B13" s="53">
        <f t="shared" ref="B13:D13" si="11">0.85*B12</f>
        <v>0.51</v>
      </c>
      <c r="C13" s="54">
        <f t="shared" si="11"/>
        <v>0.374</v>
      </c>
      <c r="D13" s="54">
        <f t="shared" si="11"/>
        <v>0.578</v>
      </c>
      <c r="E13" s="54">
        <v>90.0</v>
      </c>
      <c r="F13" s="10"/>
      <c r="G13" s="10"/>
      <c r="H13" s="10"/>
      <c r="I13" s="10"/>
      <c r="J13" s="10"/>
      <c r="K13" s="10"/>
      <c r="L13" s="10"/>
      <c r="M13" s="10"/>
      <c r="N13" s="10"/>
      <c r="O13" s="10"/>
      <c r="P13" s="10"/>
      <c r="Q13" s="10"/>
      <c r="R13" s="10"/>
      <c r="S13" s="10"/>
      <c r="T13" s="10"/>
      <c r="U13" s="10"/>
      <c r="V13" s="10"/>
      <c r="W13" s="10"/>
      <c r="X13" s="10"/>
      <c r="Y13" s="10"/>
      <c r="Z13" s="10"/>
      <c r="AA13" s="10"/>
    </row>
    <row r="14">
      <c r="A14" s="58" t="s">
        <v>218</v>
      </c>
      <c r="B14" s="53">
        <f t="shared" ref="B14:D14" si="12">0.9*B12</f>
        <v>0.54</v>
      </c>
      <c r="C14" s="54">
        <f t="shared" si="12"/>
        <v>0.396</v>
      </c>
      <c r="D14" s="54">
        <f t="shared" si="12"/>
        <v>0.612</v>
      </c>
      <c r="E14" s="54">
        <v>90.0</v>
      </c>
      <c r="F14" s="10"/>
      <c r="G14" s="10"/>
      <c r="H14" s="10"/>
      <c r="I14" s="10"/>
      <c r="J14" s="10"/>
      <c r="K14" s="10"/>
      <c r="L14" s="10"/>
      <c r="M14" s="10"/>
      <c r="N14" s="10"/>
      <c r="O14" s="10"/>
      <c r="P14" s="10"/>
      <c r="Q14" s="10"/>
      <c r="R14" s="10"/>
      <c r="S14" s="10"/>
      <c r="T14" s="10"/>
      <c r="U14" s="10"/>
      <c r="V14" s="10"/>
      <c r="W14" s="10"/>
      <c r="X14" s="10"/>
      <c r="Y14" s="10"/>
      <c r="Z14" s="10"/>
      <c r="AA14" s="10"/>
    </row>
    <row r="15">
      <c r="A15" s="59" t="s">
        <v>219</v>
      </c>
      <c r="B15" s="60">
        <f t="shared" ref="B15:D15" si="13">B9</f>
        <v>0.75</v>
      </c>
      <c r="C15" s="62">
        <f t="shared" si="13"/>
        <v>0.55</v>
      </c>
      <c r="D15" s="62">
        <f t="shared" si="13"/>
        <v>0.85</v>
      </c>
      <c r="E15" s="62">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45" t="s">
        <v>220</v>
      </c>
      <c r="B1" s="46" t="s">
        <v>221</v>
      </c>
      <c r="C1" s="46" t="s">
        <v>222</v>
      </c>
      <c r="D1" s="46" t="s">
        <v>223</v>
      </c>
      <c r="E1" s="47" t="s">
        <v>97</v>
      </c>
      <c r="F1" s="10"/>
      <c r="G1" s="10"/>
      <c r="H1" s="10"/>
      <c r="I1" s="10"/>
      <c r="J1" s="10"/>
      <c r="K1" s="10"/>
      <c r="L1" s="10"/>
      <c r="M1" s="10"/>
      <c r="N1" s="10"/>
      <c r="O1" s="10"/>
      <c r="P1" s="10"/>
      <c r="Q1" s="10"/>
      <c r="R1" s="10"/>
      <c r="S1" s="10"/>
      <c r="T1" s="10"/>
      <c r="U1" s="10"/>
      <c r="V1" s="10"/>
      <c r="W1" s="10"/>
      <c r="X1" s="10"/>
      <c r="Y1" s="10"/>
      <c r="Z1" s="10"/>
      <c r="AA1" s="10"/>
    </row>
    <row r="2">
      <c r="A2" s="48" t="s">
        <v>224</v>
      </c>
      <c r="B2" s="64">
        <v>4.0</v>
      </c>
      <c r="C2" s="51">
        <v>3.0</v>
      </c>
      <c r="D2" s="51">
        <v>5.0</v>
      </c>
      <c r="E2" s="51">
        <v>90.0</v>
      </c>
      <c r="F2" s="10"/>
      <c r="G2" s="10"/>
      <c r="H2" s="10"/>
      <c r="I2" s="10"/>
      <c r="J2" s="10"/>
      <c r="K2" s="10"/>
      <c r="L2" s="10"/>
      <c r="M2" s="10"/>
      <c r="N2" s="10"/>
      <c r="O2" s="10"/>
      <c r="P2" s="10"/>
      <c r="Q2" s="10"/>
      <c r="R2" s="10"/>
      <c r="S2" s="10"/>
      <c r="T2" s="10"/>
      <c r="U2" s="10"/>
      <c r="V2" s="10"/>
      <c r="W2" s="10"/>
      <c r="X2" s="10"/>
      <c r="Y2" s="10"/>
      <c r="Z2" s="10"/>
      <c r="AA2" s="10"/>
    </row>
    <row r="3">
      <c r="A3" s="52" t="s">
        <v>225</v>
      </c>
      <c r="B3" s="53">
        <v>4.0</v>
      </c>
      <c r="C3" s="54">
        <v>3.0</v>
      </c>
      <c r="D3" s="54">
        <v>5.0</v>
      </c>
      <c r="E3" s="54">
        <v>90.0</v>
      </c>
      <c r="F3" s="33"/>
      <c r="G3" s="10"/>
      <c r="H3" s="10"/>
      <c r="I3" s="10"/>
      <c r="J3" s="10"/>
      <c r="K3" s="10"/>
      <c r="L3" s="10"/>
      <c r="M3" s="10"/>
      <c r="N3" s="10"/>
      <c r="O3" s="10"/>
      <c r="P3" s="10"/>
      <c r="Q3" s="10"/>
      <c r="R3" s="10"/>
      <c r="S3" s="10"/>
      <c r="T3" s="10"/>
      <c r="U3" s="10"/>
      <c r="V3" s="10"/>
      <c r="W3" s="10"/>
      <c r="X3" s="10"/>
      <c r="Y3" s="10"/>
      <c r="Z3" s="10"/>
      <c r="AA3" s="10"/>
    </row>
    <row r="4">
      <c r="A4" s="55" t="s">
        <v>226</v>
      </c>
      <c r="B4" s="53">
        <v>4.0</v>
      </c>
      <c r="C4" s="54">
        <v>3.0</v>
      </c>
      <c r="D4" s="54">
        <v>5.0</v>
      </c>
      <c r="E4" s="54">
        <v>90.0</v>
      </c>
      <c r="F4" s="10"/>
      <c r="G4" s="10"/>
      <c r="H4" s="10"/>
      <c r="I4" s="10"/>
      <c r="J4" s="10"/>
      <c r="K4" s="10"/>
      <c r="L4" s="10"/>
      <c r="M4" s="10"/>
      <c r="N4" s="10"/>
      <c r="O4" s="10"/>
      <c r="P4" s="10"/>
      <c r="Q4" s="10"/>
      <c r="R4" s="10"/>
      <c r="S4" s="10"/>
      <c r="T4" s="10"/>
      <c r="U4" s="10"/>
      <c r="V4" s="10"/>
      <c r="W4" s="10"/>
      <c r="X4" s="10"/>
      <c r="Y4" s="10"/>
      <c r="Z4" s="10"/>
      <c r="AA4" s="10"/>
    </row>
    <row r="5">
      <c r="A5" s="56" t="s">
        <v>227</v>
      </c>
      <c r="B5" s="53">
        <v>4.5</v>
      </c>
      <c r="C5" s="54">
        <v>3.5</v>
      </c>
      <c r="D5" s="54">
        <v>5.5</v>
      </c>
      <c r="E5" s="54">
        <v>90.0</v>
      </c>
      <c r="F5" s="10"/>
      <c r="G5" s="10"/>
      <c r="H5" s="10"/>
      <c r="I5" s="10"/>
      <c r="J5" s="10"/>
      <c r="K5" s="10"/>
      <c r="L5" s="10"/>
      <c r="M5" s="10"/>
      <c r="N5" s="10"/>
      <c r="O5" s="10"/>
      <c r="P5" s="10"/>
      <c r="Q5" s="10"/>
      <c r="R5" s="10"/>
      <c r="S5" s="10"/>
      <c r="T5" s="10"/>
      <c r="U5" s="10"/>
      <c r="V5" s="10"/>
      <c r="W5" s="10"/>
      <c r="X5" s="10"/>
      <c r="Y5" s="10"/>
      <c r="Z5" s="10"/>
      <c r="AA5" s="10"/>
    </row>
    <row r="6">
      <c r="A6" s="57" t="s">
        <v>228</v>
      </c>
      <c r="B6" s="53">
        <v>4.3</v>
      </c>
      <c r="C6" s="54">
        <v>3.3</v>
      </c>
      <c r="D6" s="54">
        <v>5.3</v>
      </c>
      <c r="E6" s="54">
        <v>90.0</v>
      </c>
      <c r="F6" s="10"/>
      <c r="G6" s="10"/>
      <c r="H6" s="10"/>
      <c r="I6" s="10"/>
      <c r="J6" s="10"/>
      <c r="K6" s="10"/>
      <c r="L6" s="10"/>
      <c r="M6" s="10"/>
      <c r="N6" s="10"/>
      <c r="O6" s="10"/>
      <c r="P6" s="10"/>
      <c r="Q6" s="10"/>
      <c r="R6" s="10"/>
      <c r="S6" s="10"/>
      <c r="T6" s="10"/>
      <c r="U6" s="10"/>
      <c r="V6" s="10"/>
      <c r="W6" s="10"/>
      <c r="X6" s="10"/>
      <c r="Y6" s="10"/>
      <c r="Z6" s="10"/>
      <c r="AA6" s="10"/>
    </row>
    <row r="7">
      <c r="A7" s="58" t="s">
        <v>229</v>
      </c>
      <c r="B7" s="53">
        <v>4.4</v>
      </c>
      <c r="C7" s="54">
        <v>3.4</v>
      </c>
      <c r="D7" s="54">
        <v>4.4</v>
      </c>
      <c r="E7" s="54">
        <v>90.0</v>
      </c>
      <c r="F7" s="10"/>
      <c r="G7" s="10"/>
      <c r="H7" s="10"/>
      <c r="I7" s="10"/>
      <c r="J7" s="10"/>
      <c r="K7" s="10"/>
      <c r="L7" s="10"/>
      <c r="M7" s="10"/>
      <c r="N7" s="10"/>
      <c r="O7" s="10"/>
      <c r="P7" s="10"/>
      <c r="Q7" s="10"/>
      <c r="R7" s="10"/>
      <c r="S7" s="10"/>
      <c r="T7" s="10"/>
      <c r="U7" s="10"/>
      <c r="V7" s="10"/>
      <c r="W7" s="10"/>
      <c r="X7" s="10"/>
      <c r="Y7" s="10"/>
      <c r="Z7" s="10"/>
      <c r="AA7" s="10"/>
    </row>
    <row r="8">
      <c r="A8" s="59" t="s">
        <v>230</v>
      </c>
      <c r="B8" s="60">
        <v>4.0</v>
      </c>
      <c r="C8" s="62">
        <v>3.0</v>
      </c>
      <c r="D8" s="62">
        <v>5.0</v>
      </c>
      <c r="E8" s="62">
        <v>90.0</v>
      </c>
      <c r="F8" s="10"/>
      <c r="G8" s="10"/>
      <c r="H8" s="10"/>
      <c r="I8" s="10"/>
      <c r="J8" s="10"/>
      <c r="K8" s="10"/>
      <c r="L8" s="10"/>
      <c r="M8" s="10"/>
      <c r="N8" s="10"/>
      <c r="O8" s="10"/>
      <c r="P8" s="10"/>
      <c r="Q8" s="10"/>
      <c r="R8" s="10"/>
      <c r="S8" s="10"/>
      <c r="T8" s="10"/>
      <c r="U8" s="10"/>
      <c r="V8" s="10"/>
      <c r="W8" s="10"/>
      <c r="X8" s="10"/>
      <c r="Y8" s="10"/>
      <c r="Z8" s="10"/>
      <c r="AA8" s="10"/>
    </row>
    <row r="9">
      <c r="A9" s="48" t="s">
        <v>231</v>
      </c>
      <c r="B9" s="53">
        <v>4.0</v>
      </c>
      <c r="C9" s="54">
        <v>3.0</v>
      </c>
      <c r="D9" s="54">
        <v>5.0</v>
      </c>
      <c r="E9" s="54">
        <v>90.0</v>
      </c>
      <c r="F9" s="10"/>
      <c r="G9" s="10"/>
      <c r="H9" s="10"/>
      <c r="I9" s="10"/>
      <c r="J9" s="10"/>
      <c r="K9" s="10"/>
      <c r="L9" s="10"/>
      <c r="M9" s="10"/>
      <c r="N9" s="10"/>
      <c r="O9" s="10"/>
      <c r="P9" s="10"/>
      <c r="Q9" s="10"/>
      <c r="R9" s="10"/>
      <c r="S9" s="10"/>
      <c r="T9" s="10"/>
      <c r="U9" s="10"/>
      <c r="V9" s="10"/>
      <c r="W9" s="10"/>
      <c r="X9" s="10"/>
      <c r="Y9" s="10"/>
      <c r="Z9" s="10"/>
      <c r="AA9" s="10"/>
    </row>
    <row r="10">
      <c r="A10" s="52" t="s">
        <v>232</v>
      </c>
      <c r="B10" s="53">
        <v>4.0</v>
      </c>
      <c r="C10" s="54">
        <v>3.0</v>
      </c>
      <c r="D10" s="54">
        <v>5.0</v>
      </c>
      <c r="E10" s="54">
        <v>90.0</v>
      </c>
      <c r="F10" s="10"/>
      <c r="G10" s="10"/>
      <c r="H10" s="10"/>
      <c r="I10" s="10"/>
      <c r="J10" s="10"/>
      <c r="K10" s="10"/>
      <c r="L10" s="10"/>
      <c r="M10" s="10"/>
      <c r="N10" s="10"/>
      <c r="O10" s="10"/>
      <c r="P10" s="10"/>
      <c r="Q10" s="10"/>
      <c r="R10" s="10"/>
      <c r="S10" s="10"/>
      <c r="T10" s="10"/>
      <c r="U10" s="10"/>
      <c r="V10" s="10"/>
      <c r="W10" s="10"/>
      <c r="X10" s="10"/>
      <c r="Y10" s="10"/>
      <c r="Z10" s="10"/>
      <c r="AA10" s="10"/>
    </row>
    <row r="11">
      <c r="A11" s="55" t="s">
        <v>233</v>
      </c>
      <c r="B11" s="53">
        <v>4.0</v>
      </c>
      <c r="C11" s="54">
        <v>3.0</v>
      </c>
      <c r="D11" s="54">
        <v>5.0</v>
      </c>
      <c r="E11" s="54">
        <v>90.0</v>
      </c>
      <c r="F11" s="10"/>
      <c r="G11" s="10"/>
      <c r="H11" s="10"/>
      <c r="I11" s="10"/>
      <c r="J11" s="10"/>
      <c r="K11" s="10"/>
      <c r="L11" s="10"/>
      <c r="M11" s="10"/>
      <c r="N11" s="10"/>
      <c r="O11" s="10"/>
      <c r="P11" s="10"/>
      <c r="Q11" s="10"/>
      <c r="R11" s="10"/>
      <c r="S11" s="10"/>
      <c r="T11" s="10"/>
      <c r="U11" s="10"/>
      <c r="V11" s="10"/>
      <c r="W11" s="10"/>
      <c r="X11" s="10"/>
      <c r="Y11" s="10"/>
      <c r="Z11" s="10"/>
      <c r="AA11" s="10"/>
    </row>
    <row r="12">
      <c r="A12" s="56" t="s">
        <v>234</v>
      </c>
      <c r="B12" s="53">
        <v>4.5</v>
      </c>
      <c r="C12" s="54">
        <v>3.5</v>
      </c>
      <c r="D12" s="54">
        <v>5.5</v>
      </c>
      <c r="E12" s="54">
        <v>90.0</v>
      </c>
      <c r="F12" s="10"/>
      <c r="G12" s="10"/>
      <c r="H12" s="10"/>
      <c r="I12" s="10"/>
      <c r="J12" s="10"/>
      <c r="K12" s="10"/>
      <c r="L12" s="10"/>
      <c r="M12" s="10"/>
      <c r="N12" s="10"/>
      <c r="O12" s="10"/>
      <c r="P12" s="10"/>
      <c r="Q12" s="10"/>
      <c r="R12" s="10"/>
      <c r="S12" s="10"/>
      <c r="T12" s="10"/>
      <c r="U12" s="10"/>
      <c r="V12" s="10"/>
      <c r="W12" s="10"/>
      <c r="X12" s="10"/>
      <c r="Y12" s="10"/>
      <c r="Z12" s="10"/>
      <c r="AA12" s="10"/>
    </row>
    <row r="13">
      <c r="A13" s="57" t="s">
        <v>235</v>
      </c>
      <c r="B13" s="53">
        <v>4.3</v>
      </c>
      <c r="C13" s="54">
        <v>3.3</v>
      </c>
      <c r="D13" s="54">
        <v>5.3</v>
      </c>
      <c r="E13" s="54">
        <v>90.0</v>
      </c>
      <c r="F13" s="10"/>
      <c r="G13" s="10"/>
      <c r="H13" s="10"/>
      <c r="I13" s="10"/>
      <c r="J13" s="10"/>
      <c r="K13" s="10"/>
      <c r="L13" s="10"/>
      <c r="M13" s="10"/>
      <c r="N13" s="10"/>
      <c r="O13" s="10"/>
      <c r="P13" s="10"/>
      <c r="Q13" s="10"/>
      <c r="R13" s="10"/>
      <c r="S13" s="10"/>
      <c r="T13" s="10"/>
      <c r="U13" s="10"/>
      <c r="V13" s="10"/>
      <c r="W13" s="10"/>
      <c r="X13" s="10"/>
      <c r="Y13" s="10"/>
      <c r="Z13" s="10"/>
      <c r="AA13" s="10"/>
    </row>
    <row r="14">
      <c r="A14" s="58" t="s">
        <v>236</v>
      </c>
      <c r="B14" s="53">
        <v>4.4</v>
      </c>
      <c r="C14" s="54">
        <v>3.4</v>
      </c>
      <c r="D14" s="54">
        <v>4.4</v>
      </c>
      <c r="E14" s="54">
        <v>90.0</v>
      </c>
      <c r="F14" s="10"/>
      <c r="G14" s="10"/>
      <c r="H14" s="10"/>
      <c r="I14" s="10"/>
      <c r="J14" s="10"/>
      <c r="K14" s="10"/>
      <c r="L14" s="10"/>
      <c r="M14" s="10"/>
      <c r="N14" s="10"/>
      <c r="O14" s="10"/>
      <c r="P14" s="10"/>
      <c r="Q14" s="10"/>
      <c r="R14" s="10"/>
      <c r="S14" s="10"/>
      <c r="T14" s="10"/>
      <c r="U14" s="10"/>
      <c r="V14" s="10"/>
      <c r="W14" s="10"/>
      <c r="X14" s="10"/>
      <c r="Y14" s="10"/>
      <c r="Z14" s="10"/>
      <c r="AA14" s="10"/>
    </row>
    <row r="15">
      <c r="A15" s="59" t="s">
        <v>237</v>
      </c>
      <c r="B15" s="60">
        <v>4.0</v>
      </c>
      <c r="C15" s="62">
        <v>3.0</v>
      </c>
      <c r="D15" s="62">
        <v>5.0</v>
      </c>
      <c r="E15" s="62">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45" t="s">
        <v>238</v>
      </c>
      <c r="B1" s="46" t="s">
        <v>239</v>
      </c>
      <c r="C1" s="46" t="s">
        <v>240</v>
      </c>
      <c r="D1" s="46" t="s">
        <v>241</v>
      </c>
      <c r="E1" s="47" t="s">
        <v>97</v>
      </c>
      <c r="F1" s="10"/>
      <c r="G1" s="10"/>
      <c r="H1" s="10"/>
      <c r="I1" s="10"/>
      <c r="J1" s="10"/>
      <c r="K1" s="10"/>
      <c r="L1" s="10"/>
      <c r="M1" s="10"/>
      <c r="N1" s="10"/>
      <c r="O1" s="10"/>
      <c r="P1" s="10"/>
      <c r="Q1" s="10"/>
      <c r="R1" s="10"/>
      <c r="S1" s="10"/>
      <c r="T1" s="10"/>
      <c r="U1" s="10"/>
      <c r="V1" s="10"/>
      <c r="W1" s="10"/>
      <c r="X1" s="10"/>
      <c r="Y1" s="10"/>
      <c r="Z1" s="10"/>
      <c r="AA1" s="10"/>
    </row>
    <row r="2">
      <c r="A2" s="48" t="s">
        <v>242</v>
      </c>
      <c r="B2" s="64">
        <f t="shared" ref="B2:D2" si="1">1.05*B9</f>
        <v>4.2</v>
      </c>
      <c r="C2" s="51">
        <f t="shared" si="1"/>
        <v>2.1</v>
      </c>
      <c r="D2" s="51">
        <f t="shared" si="1"/>
        <v>5.25</v>
      </c>
      <c r="E2" s="50">
        <v>90.0</v>
      </c>
      <c r="F2" s="10"/>
      <c r="G2" s="10"/>
      <c r="H2" s="10"/>
      <c r="I2" s="10"/>
      <c r="J2" s="10"/>
      <c r="K2" s="10"/>
      <c r="L2" s="10"/>
      <c r="M2" s="10"/>
      <c r="N2" s="10"/>
      <c r="O2" s="10"/>
      <c r="P2" s="10"/>
      <c r="Q2" s="10"/>
      <c r="R2" s="10"/>
      <c r="S2" s="10"/>
      <c r="T2" s="10"/>
      <c r="U2" s="10"/>
      <c r="V2" s="10"/>
      <c r="W2" s="10"/>
      <c r="X2" s="10"/>
      <c r="Y2" s="10"/>
      <c r="Z2" s="10"/>
      <c r="AA2" s="10"/>
    </row>
    <row r="3">
      <c r="A3" s="52" t="s">
        <v>243</v>
      </c>
      <c r="B3" s="53">
        <f t="shared" ref="B3:D3" si="2">1.2*B2</f>
        <v>5.04</v>
      </c>
      <c r="C3" s="54">
        <f t="shared" si="2"/>
        <v>2.52</v>
      </c>
      <c r="D3" s="54">
        <f t="shared" si="2"/>
        <v>6.3</v>
      </c>
      <c r="E3" s="65">
        <v>90.0</v>
      </c>
      <c r="F3" s="33"/>
      <c r="G3" s="10"/>
      <c r="H3" s="10"/>
      <c r="I3" s="10"/>
      <c r="J3" s="10"/>
      <c r="K3" s="10"/>
      <c r="L3" s="10"/>
      <c r="M3" s="10"/>
      <c r="N3" s="10"/>
      <c r="O3" s="10"/>
      <c r="P3" s="10"/>
      <c r="Q3" s="10"/>
      <c r="R3" s="10"/>
      <c r="S3" s="10"/>
      <c r="T3" s="10"/>
      <c r="U3" s="10"/>
      <c r="V3" s="10"/>
      <c r="W3" s="10"/>
      <c r="X3" s="10"/>
      <c r="Y3" s="10"/>
      <c r="Z3" s="10"/>
      <c r="AA3" s="10"/>
    </row>
    <row r="4">
      <c r="A4" s="55" t="s">
        <v>244</v>
      </c>
      <c r="B4" s="53">
        <f t="shared" ref="B4:D4" si="3">1.1*B2</f>
        <v>4.62</v>
      </c>
      <c r="C4" s="54">
        <f t="shared" si="3"/>
        <v>2.31</v>
      </c>
      <c r="D4" s="54">
        <f t="shared" si="3"/>
        <v>5.775</v>
      </c>
      <c r="E4" s="65">
        <v>90.0</v>
      </c>
      <c r="F4" s="10"/>
      <c r="G4" s="10"/>
      <c r="H4" s="10"/>
      <c r="I4" s="10"/>
      <c r="J4" s="10"/>
      <c r="K4" s="10"/>
      <c r="L4" s="10"/>
      <c r="M4" s="10"/>
      <c r="N4" s="10"/>
      <c r="O4" s="10"/>
      <c r="P4" s="10"/>
      <c r="Q4" s="10"/>
      <c r="R4" s="10"/>
      <c r="S4" s="10"/>
      <c r="T4" s="10"/>
      <c r="U4" s="10"/>
      <c r="V4" s="10"/>
      <c r="W4" s="10"/>
      <c r="X4" s="10"/>
      <c r="Y4" s="10"/>
      <c r="Z4" s="10"/>
      <c r="AA4" s="10"/>
    </row>
    <row r="5">
      <c r="A5" s="56" t="s">
        <v>245</v>
      </c>
      <c r="B5" s="53">
        <f t="shared" ref="B5:D5" si="4">1.2*B2</f>
        <v>5.04</v>
      </c>
      <c r="C5" s="54">
        <f t="shared" si="4"/>
        <v>2.52</v>
      </c>
      <c r="D5" s="54">
        <f t="shared" si="4"/>
        <v>6.3</v>
      </c>
      <c r="E5" s="65">
        <v>90.0</v>
      </c>
      <c r="F5" s="10"/>
      <c r="G5" s="10"/>
      <c r="H5" s="10"/>
      <c r="I5" s="10"/>
      <c r="J5" s="10"/>
      <c r="K5" s="10"/>
      <c r="L5" s="10"/>
      <c r="M5" s="10"/>
      <c r="N5" s="10"/>
      <c r="O5" s="10"/>
      <c r="P5" s="10"/>
      <c r="Q5" s="10"/>
      <c r="R5" s="10"/>
      <c r="S5" s="10"/>
      <c r="T5" s="10"/>
      <c r="U5" s="10"/>
      <c r="V5" s="10"/>
      <c r="W5" s="10"/>
      <c r="X5" s="10"/>
      <c r="Y5" s="10"/>
      <c r="Z5" s="10"/>
      <c r="AA5" s="10"/>
    </row>
    <row r="6">
      <c r="A6" s="57" t="s">
        <v>246</v>
      </c>
      <c r="B6" s="53">
        <f t="shared" ref="B6:D6" si="5">1.3*B2</f>
        <v>5.46</v>
      </c>
      <c r="C6" s="54">
        <f t="shared" si="5"/>
        <v>2.73</v>
      </c>
      <c r="D6" s="54">
        <f t="shared" si="5"/>
        <v>6.825</v>
      </c>
      <c r="E6" s="65">
        <v>90.0</v>
      </c>
      <c r="F6" s="10"/>
      <c r="G6" s="10"/>
      <c r="H6" s="10"/>
      <c r="I6" s="10"/>
      <c r="J6" s="10"/>
      <c r="K6" s="10"/>
      <c r="L6" s="10"/>
      <c r="M6" s="10"/>
      <c r="N6" s="10"/>
      <c r="O6" s="10"/>
      <c r="P6" s="10"/>
      <c r="Q6" s="10"/>
      <c r="R6" s="10"/>
      <c r="S6" s="10"/>
      <c r="T6" s="10"/>
      <c r="U6" s="10"/>
      <c r="V6" s="10"/>
      <c r="W6" s="10"/>
      <c r="X6" s="10"/>
      <c r="Y6" s="10"/>
      <c r="Z6" s="10"/>
      <c r="AA6" s="10"/>
    </row>
    <row r="7">
      <c r="A7" s="58" t="s">
        <v>247</v>
      </c>
      <c r="B7" s="53">
        <f t="shared" ref="B7:D7" si="6">1.25*B2</f>
        <v>5.25</v>
      </c>
      <c r="C7" s="54">
        <f t="shared" si="6"/>
        <v>2.625</v>
      </c>
      <c r="D7" s="54">
        <f t="shared" si="6"/>
        <v>6.5625</v>
      </c>
      <c r="E7" s="65">
        <v>90.0</v>
      </c>
      <c r="F7" s="10"/>
      <c r="G7" s="10"/>
      <c r="H7" s="10"/>
      <c r="I7" s="10"/>
      <c r="J7" s="10"/>
      <c r="K7" s="10"/>
      <c r="L7" s="10"/>
      <c r="M7" s="10"/>
      <c r="N7" s="10"/>
      <c r="O7" s="10"/>
      <c r="P7" s="10"/>
      <c r="Q7" s="10"/>
      <c r="R7" s="10"/>
      <c r="S7" s="10"/>
      <c r="T7" s="10"/>
      <c r="U7" s="10"/>
      <c r="V7" s="10"/>
      <c r="W7" s="10"/>
      <c r="X7" s="10"/>
      <c r="Y7" s="10"/>
      <c r="Z7" s="10"/>
      <c r="AA7" s="10"/>
    </row>
    <row r="8">
      <c r="A8" s="59" t="s">
        <v>248</v>
      </c>
      <c r="B8" s="60">
        <f t="shared" ref="B8:D8" si="7">B2</f>
        <v>4.2</v>
      </c>
      <c r="C8" s="62">
        <f t="shared" si="7"/>
        <v>2.1</v>
      </c>
      <c r="D8" s="62">
        <f t="shared" si="7"/>
        <v>5.25</v>
      </c>
      <c r="E8" s="61">
        <v>90.0</v>
      </c>
      <c r="F8" s="10"/>
      <c r="G8" s="10"/>
      <c r="H8" s="10"/>
      <c r="I8" s="10"/>
      <c r="J8" s="10"/>
      <c r="K8" s="10"/>
      <c r="L8" s="10"/>
      <c r="M8" s="10"/>
      <c r="N8" s="10"/>
      <c r="O8" s="10"/>
      <c r="P8" s="10"/>
      <c r="Q8" s="10"/>
      <c r="R8" s="10"/>
      <c r="S8" s="10"/>
      <c r="T8" s="10"/>
      <c r="U8" s="10"/>
      <c r="V8" s="10"/>
      <c r="W8" s="10"/>
      <c r="X8" s="10"/>
      <c r="Y8" s="10"/>
      <c r="Z8" s="10"/>
      <c r="AA8" s="10"/>
    </row>
    <row r="9">
      <c r="A9" s="48" t="s">
        <v>249</v>
      </c>
      <c r="B9" s="63">
        <v>4.0</v>
      </c>
      <c r="C9" s="65">
        <v>2.0</v>
      </c>
      <c r="D9" s="65">
        <v>5.0</v>
      </c>
      <c r="E9" s="65">
        <v>90.0</v>
      </c>
      <c r="F9" s="10"/>
      <c r="G9" s="10"/>
      <c r="H9" s="10"/>
      <c r="I9" s="10"/>
      <c r="J9" s="10"/>
      <c r="K9" s="10"/>
      <c r="L9" s="10"/>
      <c r="M9" s="10"/>
      <c r="N9" s="10"/>
      <c r="O9" s="10"/>
      <c r="P9" s="10"/>
      <c r="Q9" s="10"/>
      <c r="R9" s="10"/>
      <c r="S9" s="10"/>
      <c r="T9" s="10"/>
      <c r="U9" s="10"/>
      <c r="V9" s="10"/>
      <c r="W9" s="10"/>
      <c r="X9" s="10"/>
      <c r="Y9" s="10"/>
      <c r="Z9" s="10"/>
      <c r="AA9" s="10"/>
    </row>
    <row r="10">
      <c r="A10" s="52" t="s">
        <v>250</v>
      </c>
      <c r="B10" s="53">
        <f t="shared" ref="B10:D10" si="8">1.2*B9</f>
        <v>4.8</v>
      </c>
      <c r="C10" s="54">
        <f t="shared" si="8"/>
        <v>2.4</v>
      </c>
      <c r="D10" s="54">
        <f t="shared" si="8"/>
        <v>6</v>
      </c>
      <c r="E10" s="65">
        <v>90.0</v>
      </c>
      <c r="F10" s="10"/>
      <c r="G10" s="10"/>
      <c r="H10" s="10"/>
      <c r="I10" s="10"/>
      <c r="J10" s="10"/>
      <c r="K10" s="10"/>
      <c r="L10" s="10"/>
      <c r="M10" s="10"/>
      <c r="N10" s="10"/>
      <c r="O10" s="10"/>
      <c r="P10" s="10"/>
      <c r="Q10" s="10"/>
      <c r="R10" s="10"/>
      <c r="S10" s="10"/>
      <c r="T10" s="10"/>
      <c r="U10" s="10"/>
      <c r="V10" s="10"/>
      <c r="W10" s="10"/>
      <c r="X10" s="10"/>
      <c r="Y10" s="10"/>
      <c r="Z10" s="10"/>
      <c r="AA10" s="10"/>
    </row>
    <row r="11">
      <c r="A11" s="55" t="s">
        <v>251</v>
      </c>
      <c r="B11" s="53">
        <f t="shared" ref="B11:D11" si="9">1.1*B9</f>
        <v>4.4</v>
      </c>
      <c r="C11" s="54">
        <f t="shared" si="9"/>
        <v>2.2</v>
      </c>
      <c r="D11" s="54">
        <f t="shared" si="9"/>
        <v>5.5</v>
      </c>
      <c r="E11" s="65">
        <v>90.0</v>
      </c>
      <c r="F11" s="10"/>
      <c r="G11" s="10"/>
      <c r="H11" s="10"/>
      <c r="I11" s="10"/>
      <c r="J11" s="10"/>
      <c r="K11" s="10"/>
      <c r="L11" s="10"/>
      <c r="M11" s="10"/>
      <c r="N11" s="10"/>
      <c r="O11" s="10"/>
      <c r="P11" s="10"/>
      <c r="Q11" s="10"/>
      <c r="R11" s="10"/>
      <c r="S11" s="10"/>
      <c r="T11" s="10"/>
      <c r="U11" s="10"/>
      <c r="V11" s="10"/>
      <c r="W11" s="10"/>
      <c r="X11" s="10"/>
      <c r="Y11" s="10"/>
      <c r="Z11" s="10"/>
      <c r="AA11" s="10"/>
    </row>
    <row r="12">
      <c r="A12" s="56" t="s">
        <v>252</v>
      </c>
      <c r="B12" s="53">
        <f t="shared" ref="B12:D12" si="10">1.2*B9</f>
        <v>4.8</v>
      </c>
      <c r="C12" s="54">
        <f t="shared" si="10"/>
        <v>2.4</v>
      </c>
      <c r="D12" s="54">
        <f t="shared" si="10"/>
        <v>6</v>
      </c>
      <c r="E12" s="65">
        <v>90.0</v>
      </c>
      <c r="F12" s="10"/>
      <c r="G12" s="10"/>
      <c r="H12" s="10"/>
      <c r="I12" s="10"/>
      <c r="J12" s="10"/>
      <c r="K12" s="10"/>
      <c r="L12" s="10"/>
      <c r="M12" s="10"/>
      <c r="N12" s="10"/>
      <c r="O12" s="10"/>
      <c r="P12" s="10"/>
      <c r="Q12" s="10"/>
      <c r="R12" s="10"/>
      <c r="S12" s="10"/>
      <c r="T12" s="10"/>
      <c r="U12" s="10"/>
      <c r="V12" s="10"/>
      <c r="W12" s="10"/>
      <c r="X12" s="10"/>
      <c r="Y12" s="10"/>
      <c r="Z12" s="10"/>
      <c r="AA12" s="10"/>
    </row>
    <row r="13">
      <c r="A13" s="57" t="s">
        <v>253</v>
      </c>
      <c r="B13" s="53">
        <f t="shared" ref="B13:D13" si="11">1.3*B9</f>
        <v>5.2</v>
      </c>
      <c r="C13" s="54">
        <f t="shared" si="11"/>
        <v>2.6</v>
      </c>
      <c r="D13" s="54">
        <f t="shared" si="11"/>
        <v>6.5</v>
      </c>
      <c r="E13" s="65">
        <v>90.0</v>
      </c>
      <c r="F13" s="10"/>
      <c r="G13" s="10"/>
      <c r="H13" s="10"/>
      <c r="I13" s="10"/>
      <c r="J13" s="10"/>
      <c r="K13" s="10"/>
      <c r="L13" s="10"/>
      <c r="M13" s="10"/>
      <c r="N13" s="10"/>
      <c r="O13" s="10"/>
      <c r="P13" s="10"/>
      <c r="Q13" s="10"/>
      <c r="R13" s="10"/>
      <c r="S13" s="10"/>
      <c r="T13" s="10"/>
      <c r="U13" s="10"/>
      <c r="V13" s="10"/>
      <c r="W13" s="10"/>
      <c r="X13" s="10"/>
      <c r="Y13" s="10"/>
      <c r="Z13" s="10"/>
      <c r="AA13" s="10"/>
    </row>
    <row r="14">
      <c r="A14" s="58" t="s">
        <v>254</v>
      </c>
      <c r="B14" s="53">
        <f t="shared" ref="B14:D14" si="12">1.25*B9</f>
        <v>5</v>
      </c>
      <c r="C14" s="54">
        <f t="shared" si="12"/>
        <v>2.5</v>
      </c>
      <c r="D14" s="54">
        <f t="shared" si="12"/>
        <v>6.25</v>
      </c>
      <c r="E14" s="65">
        <v>90.0</v>
      </c>
      <c r="F14" s="10"/>
      <c r="G14" s="10"/>
      <c r="H14" s="10"/>
      <c r="I14" s="10"/>
      <c r="J14" s="10"/>
      <c r="K14" s="10"/>
      <c r="L14" s="10"/>
      <c r="M14" s="10"/>
      <c r="N14" s="10"/>
      <c r="O14" s="10"/>
      <c r="P14" s="10"/>
      <c r="Q14" s="10"/>
      <c r="R14" s="10"/>
      <c r="S14" s="10"/>
      <c r="T14" s="10"/>
      <c r="U14" s="10"/>
      <c r="V14" s="10"/>
      <c r="W14" s="10"/>
      <c r="X14" s="10"/>
      <c r="Y14" s="10"/>
      <c r="Z14" s="10"/>
      <c r="AA14" s="10"/>
    </row>
    <row r="15">
      <c r="A15" s="59" t="s">
        <v>255</v>
      </c>
      <c r="B15" s="60">
        <f t="shared" ref="B15:D15" si="13">B9</f>
        <v>4</v>
      </c>
      <c r="C15" s="62">
        <f t="shared" si="13"/>
        <v>2</v>
      </c>
      <c r="D15" s="62">
        <f t="shared" si="13"/>
        <v>5</v>
      </c>
      <c r="E15" s="61">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45" t="s">
        <v>256</v>
      </c>
      <c r="B1" s="46" t="s">
        <v>257</v>
      </c>
      <c r="C1" s="46" t="s">
        <v>258</v>
      </c>
      <c r="D1" s="46" t="s">
        <v>259</v>
      </c>
      <c r="E1" s="47" t="s">
        <v>97</v>
      </c>
      <c r="F1" s="10"/>
      <c r="G1" s="10"/>
      <c r="H1" s="10"/>
      <c r="I1" s="10"/>
      <c r="J1" s="10"/>
      <c r="K1" s="10"/>
      <c r="L1" s="10"/>
      <c r="M1" s="10"/>
      <c r="N1" s="10"/>
      <c r="O1" s="10"/>
      <c r="P1" s="10"/>
      <c r="Q1" s="10"/>
      <c r="R1" s="10"/>
      <c r="S1" s="10"/>
      <c r="T1" s="10"/>
      <c r="U1" s="10"/>
      <c r="V1" s="10"/>
      <c r="W1" s="10"/>
      <c r="X1" s="10"/>
      <c r="Y1" s="10"/>
      <c r="Z1" s="10"/>
      <c r="AA1" s="10"/>
    </row>
    <row r="2">
      <c r="A2" s="48" t="s">
        <v>260</v>
      </c>
      <c r="B2" s="49">
        <v>1.4</v>
      </c>
      <c r="C2" s="64">
        <f t="shared" ref="C2:C15" si="1">B2*0.8</f>
        <v>1.12</v>
      </c>
      <c r="D2" s="64">
        <f t="shared" ref="D2:D15" si="2">B2*1.2</f>
        <v>1.68</v>
      </c>
      <c r="E2" s="51">
        <v>90.0</v>
      </c>
      <c r="F2" s="10"/>
      <c r="G2" s="10"/>
      <c r="H2" s="10"/>
      <c r="I2" s="10"/>
      <c r="J2" s="10"/>
      <c r="K2" s="10"/>
      <c r="L2" s="10"/>
      <c r="M2" s="10"/>
      <c r="N2" s="10"/>
      <c r="O2" s="10"/>
      <c r="P2" s="10"/>
      <c r="Q2" s="10"/>
      <c r="R2" s="10"/>
      <c r="S2" s="10"/>
      <c r="T2" s="10"/>
      <c r="U2" s="10"/>
      <c r="V2" s="10"/>
      <c r="W2" s="10"/>
      <c r="X2" s="10"/>
      <c r="Y2" s="10"/>
      <c r="Z2" s="10"/>
      <c r="AA2" s="10"/>
    </row>
    <row r="3">
      <c r="A3" s="52" t="s">
        <v>261</v>
      </c>
      <c r="B3" s="63">
        <v>1.3</v>
      </c>
      <c r="C3" s="53">
        <f t="shared" si="1"/>
        <v>1.04</v>
      </c>
      <c r="D3" s="53">
        <f t="shared" si="2"/>
        <v>1.56</v>
      </c>
      <c r="E3" s="54">
        <v>90.0</v>
      </c>
      <c r="F3" s="33"/>
      <c r="G3" s="10"/>
      <c r="H3" s="10"/>
      <c r="I3" s="10"/>
      <c r="J3" s="10"/>
      <c r="K3" s="10"/>
      <c r="L3" s="10"/>
      <c r="M3" s="10"/>
      <c r="N3" s="10"/>
      <c r="O3" s="10"/>
      <c r="P3" s="10"/>
      <c r="Q3" s="10"/>
      <c r="R3" s="10"/>
      <c r="S3" s="10"/>
      <c r="T3" s="10"/>
      <c r="U3" s="10"/>
      <c r="V3" s="10"/>
      <c r="W3" s="10"/>
      <c r="X3" s="10"/>
      <c r="Y3" s="10"/>
      <c r="Z3" s="10"/>
      <c r="AA3" s="10"/>
    </row>
    <row r="4">
      <c r="A4" s="55" t="s">
        <v>262</v>
      </c>
      <c r="B4" s="63">
        <v>1.2</v>
      </c>
      <c r="C4" s="53">
        <f t="shared" si="1"/>
        <v>0.96</v>
      </c>
      <c r="D4" s="53">
        <f t="shared" si="2"/>
        <v>1.44</v>
      </c>
      <c r="E4" s="54">
        <v>90.0</v>
      </c>
      <c r="F4" s="10"/>
      <c r="G4" s="10"/>
      <c r="H4" s="10"/>
      <c r="I4" s="10"/>
      <c r="J4" s="10"/>
      <c r="K4" s="10"/>
      <c r="L4" s="10"/>
      <c r="M4" s="10"/>
      <c r="N4" s="10"/>
      <c r="O4" s="10"/>
      <c r="P4" s="10"/>
      <c r="Q4" s="10"/>
      <c r="R4" s="10"/>
      <c r="S4" s="10"/>
      <c r="T4" s="10"/>
      <c r="U4" s="10"/>
      <c r="V4" s="10"/>
      <c r="W4" s="10"/>
      <c r="X4" s="10"/>
      <c r="Y4" s="10"/>
      <c r="Z4" s="10"/>
      <c r="AA4" s="10"/>
    </row>
    <row r="5">
      <c r="A5" s="56" t="s">
        <v>263</v>
      </c>
      <c r="B5" s="63">
        <v>1.3</v>
      </c>
      <c r="C5" s="53">
        <f t="shared" si="1"/>
        <v>1.04</v>
      </c>
      <c r="D5" s="53">
        <f t="shared" si="2"/>
        <v>1.56</v>
      </c>
      <c r="E5" s="54">
        <v>90.0</v>
      </c>
      <c r="F5" s="10"/>
      <c r="G5" s="10"/>
      <c r="H5" s="10"/>
      <c r="I5" s="10"/>
      <c r="J5" s="10"/>
      <c r="K5" s="10"/>
      <c r="L5" s="10"/>
      <c r="M5" s="10"/>
      <c r="N5" s="10"/>
      <c r="O5" s="10"/>
      <c r="P5" s="10"/>
      <c r="Q5" s="10"/>
      <c r="R5" s="10"/>
      <c r="S5" s="10"/>
      <c r="T5" s="10"/>
      <c r="U5" s="10"/>
      <c r="V5" s="10"/>
      <c r="W5" s="10"/>
      <c r="X5" s="10"/>
      <c r="Y5" s="10"/>
      <c r="Z5" s="10"/>
      <c r="AA5" s="10"/>
    </row>
    <row r="6">
      <c r="A6" s="57" t="s">
        <v>264</v>
      </c>
      <c r="B6" s="63">
        <v>1.15</v>
      </c>
      <c r="C6" s="53">
        <f t="shared" si="1"/>
        <v>0.92</v>
      </c>
      <c r="D6" s="53">
        <f t="shared" si="2"/>
        <v>1.38</v>
      </c>
      <c r="E6" s="54">
        <v>90.0</v>
      </c>
      <c r="F6" s="10"/>
      <c r="G6" s="10"/>
      <c r="H6" s="10"/>
      <c r="I6" s="10"/>
      <c r="J6" s="10"/>
      <c r="K6" s="10"/>
      <c r="L6" s="10"/>
      <c r="M6" s="10"/>
      <c r="N6" s="10"/>
      <c r="O6" s="10"/>
      <c r="P6" s="10"/>
      <c r="Q6" s="10"/>
      <c r="R6" s="10"/>
      <c r="S6" s="10"/>
      <c r="T6" s="10"/>
      <c r="U6" s="10"/>
      <c r="V6" s="10"/>
      <c r="W6" s="10"/>
      <c r="X6" s="10"/>
      <c r="Y6" s="10"/>
      <c r="Z6" s="10"/>
      <c r="AA6" s="10"/>
    </row>
    <row r="7">
      <c r="A7" s="58" t="s">
        <v>265</v>
      </c>
      <c r="B7" s="63">
        <v>1.2</v>
      </c>
      <c r="C7" s="53">
        <f t="shared" si="1"/>
        <v>0.96</v>
      </c>
      <c r="D7" s="53">
        <f t="shared" si="2"/>
        <v>1.44</v>
      </c>
      <c r="E7" s="54">
        <v>90.0</v>
      </c>
      <c r="F7" s="10"/>
      <c r="G7" s="10"/>
      <c r="H7" s="10"/>
      <c r="I7" s="10"/>
      <c r="J7" s="10"/>
      <c r="K7" s="10"/>
      <c r="L7" s="10"/>
      <c r="M7" s="10"/>
      <c r="N7" s="10"/>
      <c r="O7" s="10"/>
      <c r="P7" s="10"/>
      <c r="Q7" s="10"/>
      <c r="R7" s="10"/>
      <c r="S7" s="10"/>
      <c r="T7" s="10"/>
      <c r="U7" s="10"/>
      <c r="V7" s="10"/>
      <c r="W7" s="10"/>
      <c r="X7" s="10"/>
      <c r="Y7" s="10"/>
      <c r="Z7" s="10"/>
      <c r="AA7" s="10"/>
    </row>
    <row r="8">
      <c r="A8" s="59" t="s">
        <v>266</v>
      </c>
      <c r="B8" s="66">
        <v>1.4</v>
      </c>
      <c r="C8" s="60">
        <f t="shared" si="1"/>
        <v>1.12</v>
      </c>
      <c r="D8" s="60">
        <f t="shared" si="2"/>
        <v>1.68</v>
      </c>
      <c r="E8" s="62">
        <v>90.0</v>
      </c>
      <c r="F8" s="10"/>
      <c r="G8" s="10"/>
      <c r="H8" s="10"/>
      <c r="I8" s="10"/>
      <c r="J8" s="10"/>
      <c r="K8" s="10"/>
      <c r="L8" s="10"/>
      <c r="M8" s="10"/>
      <c r="N8" s="10"/>
      <c r="O8" s="10"/>
      <c r="P8" s="10"/>
      <c r="Q8" s="10"/>
      <c r="R8" s="10"/>
      <c r="S8" s="10"/>
      <c r="T8" s="10"/>
      <c r="U8" s="10"/>
      <c r="V8" s="10"/>
      <c r="W8" s="10"/>
      <c r="X8" s="10"/>
      <c r="Y8" s="10"/>
      <c r="Z8" s="10"/>
      <c r="AA8" s="10"/>
    </row>
    <row r="9">
      <c r="A9" s="48" t="s">
        <v>267</v>
      </c>
      <c r="B9" s="53">
        <f t="shared" ref="B9:B15" si="3">B2*1.02</f>
        <v>1.428</v>
      </c>
      <c r="C9" s="54">
        <f t="shared" si="1"/>
        <v>1.1424</v>
      </c>
      <c r="D9" s="54">
        <f t="shared" si="2"/>
        <v>1.7136</v>
      </c>
      <c r="E9" s="54">
        <v>90.0</v>
      </c>
      <c r="F9" s="10"/>
      <c r="G9" s="10"/>
      <c r="H9" s="10"/>
      <c r="I9" s="10"/>
      <c r="J9" s="10"/>
      <c r="K9" s="10"/>
      <c r="L9" s="10"/>
      <c r="M9" s="10"/>
      <c r="N9" s="10"/>
      <c r="O9" s="10"/>
      <c r="P9" s="10"/>
      <c r="Q9" s="10"/>
      <c r="R9" s="10"/>
      <c r="S9" s="10"/>
      <c r="T9" s="10"/>
      <c r="U9" s="10"/>
      <c r="V9" s="10"/>
      <c r="W9" s="10"/>
      <c r="X9" s="10"/>
      <c r="Y9" s="10"/>
      <c r="Z9" s="10"/>
      <c r="AA9" s="10"/>
    </row>
    <row r="10">
      <c r="A10" s="52" t="s">
        <v>268</v>
      </c>
      <c r="B10" s="53">
        <f t="shared" si="3"/>
        <v>1.326</v>
      </c>
      <c r="C10" s="54">
        <f t="shared" si="1"/>
        <v>1.0608</v>
      </c>
      <c r="D10" s="54">
        <f t="shared" si="2"/>
        <v>1.5912</v>
      </c>
      <c r="E10" s="54">
        <v>90.0</v>
      </c>
      <c r="F10" s="10"/>
      <c r="G10" s="10"/>
      <c r="H10" s="10"/>
      <c r="I10" s="10"/>
      <c r="J10" s="10"/>
      <c r="K10" s="10"/>
      <c r="L10" s="10"/>
      <c r="M10" s="10"/>
      <c r="N10" s="10"/>
      <c r="O10" s="10"/>
      <c r="P10" s="10"/>
      <c r="Q10" s="10"/>
      <c r="R10" s="10"/>
      <c r="S10" s="10"/>
      <c r="T10" s="10"/>
      <c r="U10" s="10"/>
      <c r="V10" s="10"/>
      <c r="W10" s="10"/>
      <c r="X10" s="10"/>
      <c r="Y10" s="10"/>
      <c r="Z10" s="10"/>
      <c r="AA10" s="10"/>
    </row>
    <row r="11">
      <c r="A11" s="55" t="s">
        <v>269</v>
      </c>
      <c r="B11" s="53">
        <f t="shared" si="3"/>
        <v>1.224</v>
      </c>
      <c r="C11" s="54">
        <f t="shared" si="1"/>
        <v>0.9792</v>
      </c>
      <c r="D11" s="54">
        <f t="shared" si="2"/>
        <v>1.4688</v>
      </c>
      <c r="E11" s="54">
        <v>90.0</v>
      </c>
      <c r="F11" s="10"/>
      <c r="G11" s="10"/>
      <c r="H11" s="10"/>
      <c r="I11" s="10"/>
      <c r="J11" s="10"/>
      <c r="K11" s="10"/>
      <c r="L11" s="10"/>
      <c r="M11" s="10"/>
      <c r="N11" s="10"/>
      <c r="O11" s="10"/>
      <c r="P11" s="10"/>
      <c r="Q11" s="10"/>
      <c r="R11" s="10"/>
      <c r="S11" s="10"/>
      <c r="T11" s="10"/>
      <c r="U11" s="10"/>
      <c r="V11" s="10"/>
      <c r="W11" s="10"/>
      <c r="X11" s="10"/>
      <c r="Y11" s="10"/>
      <c r="Z11" s="10"/>
      <c r="AA11" s="10"/>
    </row>
    <row r="12">
      <c r="A12" s="56" t="s">
        <v>270</v>
      </c>
      <c r="B12" s="53">
        <f t="shared" si="3"/>
        <v>1.326</v>
      </c>
      <c r="C12" s="54">
        <f t="shared" si="1"/>
        <v>1.0608</v>
      </c>
      <c r="D12" s="54">
        <f t="shared" si="2"/>
        <v>1.5912</v>
      </c>
      <c r="E12" s="54">
        <v>90.0</v>
      </c>
      <c r="F12" s="10"/>
      <c r="G12" s="10"/>
      <c r="H12" s="10"/>
      <c r="I12" s="10"/>
      <c r="J12" s="10"/>
      <c r="K12" s="10"/>
      <c r="L12" s="10"/>
      <c r="M12" s="10"/>
      <c r="N12" s="10"/>
      <c r="O12" s="10"/>
      <c r="P12" s="10"/>
      <c r="Q12" s="10"/>
      <c r="R12" s="10"/>
      <c r="S12" s="10"/>
      <c r="T12" s="10"/>
      <c r="U12" s="10"/>
      <c r="V12" s="10"/>
      <c r="W12" s="10"/>
      <c r="X12" s="10"/>
      <c r="Y12" s="10"/>
      <c r="Z12" s="10"/>
      <c r="AA12" s="10"/>
    </row>
    <row r="13">
      <c r="A13" s="57" t="s">
        <v>271</v>
      </c>
      <c r="B13" s="53">
        <f t="shared" si="3"/>
        <v>1.173</v>
      </c>
      <c r="C13" s="54">
        <f t="shared" si="1"/>
        <v>0.9384</v>
      </c>
      <c r="D13" s="54">
        <f t="shared" si="2"/>
        <v>1.4076</v>
      </c>
      <c r="E13" s="54">
        <v>90.0</v>
      </c>
      <c r="F13" s="10"/>
      <c r="G13" s="10"/>
      <c r="H13" s="10"/>
      <c r="I13" s="10"/>
      <c r="J13" s="10"/>
      <c r="K13" s="10"/>
      <c r="L13" s="10"/>
      <c r="M13" s="10"/>
      <c r="N13" s="10"/>
      <c r="O13" s="10"/>
      <c r="P13" s="10"/>
      <c r="Q13" s="10"/>
      <c r="R13" s="10"/>
      <c r="S13" s="10"/>
      <c r="T13" s="10"/>
      <c r="U13" s="10"/>
      <c r="V13" s="10"/>
      <c r="W13" s="10"/>
      <c r="X13" s="10"/>
      <c r="Y13" s="10"/>
      <c r="Z13" s="10"/>
      <c r="AA13" s="10"/>
    </row>
    <row r="14">
      <c r="A14" s="58" t="s">
        <v>272</v>
      </c>
      <c r="B14" s="53">
        <f t="shared" si="3"/>
        <v>1.224</v>
      </c>
      <c r="C14" s="54">
        <f t="shared" si="1"/>
        <v>0.9792</v>
      </c>
      <c r="D14" s="54">
        <f t="shared" si="2"/>
        <v>1.4688</v>
      </c>
      <c r="E14" s="54">
        <v>90.0</v>
      </c>
      <c r="F14" s="10"/>
      <c r="G14" s="10"/>
      <c r="H14" s="10"/>
      <c r="I14" s="10"/>
      <c r="J14" s="10"/>
      <c r="K14" s="10"/>
      <c r="L14" s="10"/>
      <c r="M14" s="10"/>
      <c r="N14" s="10"/>
      <c r="O14" s="10"/>
      <c r="P14" s="10"/>
      <c r="Q14" s="10"/>
      <c r="R14" s="10"/>
      <c r="S14" s="10"/>
      <c r="T14" s="10"/>
      <c r="U14" s="10"/>
      <c r="V14" s="10"/>
      <c r="W14" s="10"/>
      <c r="X14" s="10"/>
      <c r="Y14" s="10"/>
      <c r="Z14" s="10"/>
      <c r="AA14" s="10"/>
    </row>
    <row r="15">
      <c r="A15" s="59" t="s">
        <v>273</v>
      </c>
      <c r="B15" s="60">
        <f t="shared" si="3"/>
        <v>1.428</v>
      </c>
      <c r="C15" s="62">
        <f t="shared" si="1"/>
        <v>1.1424</v>
      </c>
      <c r="D15" s="62">
        <f t="shared" si="2"/>
        <v>1.7136</v>
      </c>
      <c r="E15" s="62">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45" t="s">
        <v>274</v>
      </c>
      <c r="B1" s="46" t="s">
        <v>275</v>
      </c>
      <c r="C1" s="46" t="s">
        <v>276</v>
      </c>
      <c r="D1" s="46" t="s">
        <v>277</v>
      </c>
      <c r="E1" s="47" t="s">
        <v>97</v>
      </c>
      <c r="F1" s="10"/>
      <c r="G1" s="10"/>
      <c r="H1" s="10"/>
      <c r="I1" s="10"/>
      <c r="J1" s="10"/>
      <c r="K1" s="10"/>
      <c r="L1" s="10"/>
      <c r="M1" s="10"/>
      <c r="N1" s="10"/>
      <c r="O1" s="10"/>
      <c r="P1" s="10"/>
      <c r="Q1" s="10"/>
      <c r="R1" s="10"/>
      <c r="S1" s="10"/>
      <c r="T1" s="10"/>
      <c r="U1" s="10"/>
      <c r="V1" s="10"/>
      <c r="W1" s="10"/>
      <c r="X1" s="10"/>
      <c r="Y1" s="10"/>
      <c r="Z1" s="10"/>
      <c r="AA1" s="10"/>
    </row>
    <row r="2">
      <c r="A2" s="48" t="s">
        <v>278</v>
      </c>
      <c r="B2" s="64">
        <f t="shared" ref="B2:D2" si="1">B9*0.98</f>
        <v>1.715</v>
      </c>
      <c r="C2" s="51">
        <f t="shared" si="1"/>
        <v>1.225</v>
      </c>
      <c r="D2" s="51">
        <f t="shared" si="1"/>
        <v>2.45</v>
      </c>
      <c r="E2" s="51">
        <v>90.0</v>
      </c>
      <c r="F2" s="10"/>
      <c r="G2" s="10"/>
      <c r="H2" s="10"/>
      <c r="I2" s="10"/>
      <c r="J2" s="10"/>
      <c r="K2" s="10"/>
      <c r="L2" s="10"/>
      <c r="M2" s="10"/>
      <c r="N2" s="10"/>
      <c r="O2" s="10"/>
      <c r="P2" s="10"/>
      <c r="Q2" s="10"/>
      <c r="R2" s="10"/>
      <c r="S2" s="10"/>
      <c r="T2" s="10"/>
      <c r="U2" s="10"/>
      <c r="V2" s="10"/>
      <c r="W2" s="10"/>
      <c r="X2" s="10"/>
      <c r="Y2" s="10"/>
      <c r="Z2" s="10"/>
      <c r="AA2" s="10"/>
    </row>
    <row r="3">
      <c r="A3" s="52" t="s">
        <v>279</v>
      </c>
      <c r="B3" s="53">
        <f t="shared" ref="B3:D3" si="2">0.8*B2</f>
        <v>1.372</v>
      </c>
      <c r="C3" s="54">
        <f t="shared" si="2"/>
        <v>0.98</v>
      </c>
      <c r="D3" s="54">
        <f t="shared" si="2"/>
        <v>1.96</v>
      </c>
      <c r="E3" s="54">
        <v>90.0</v>
      </c>
      <c r="F3" s="33"/>
      <c r="G3" s="10"/>
      <c r="H3" s="10"/>
      <c r="I3" s="10"/>
      <c r="J3" s="10"/>
      <c r="K3" s="10"/>
      <c r="L3" s="10"/>
      <c r="M3" s="10"/>
      <c r="N3" s="10"/>
      <c r="O3" s="10"/>
      <c r="P3" s="10"/>
      <c r="Q3" s="10"/>
      <c r="R3" s="10"/>
      <c r="S3" s="10"/>
      <c r="T3" s="10"/>
      <c r="U3" s="10"/>
      <c r="V3" s="10"/>
      <c r="W3" s="10"/>
      <c r="X3" s="10"/>
      <c r="Y3" s="10"/>
      <c r="Z3" s="10"/>
      <c r="AA3" s="10"/>
    </row>
    <row r="4">
      <c r="A4" s="55" t="s">
        <v>280</v>
      </c>
      <c r="B4" s="53">
        <f t="shared" ref="B4:D4" si="3">0.9*B2</f>
        <v>1.5435</v>
      </c>
      <c r="C4" s="54">
        <f t="shared" si="3"/>
        <v>1.1025</v>
      </c>
      <c r="D4" s="54">
        <f t="shared" si="3"/>
        <v>2.205</v>
      </c>
      <c r="E4" s="54">
        <v>90.0</v>
      </c>
      <c r="F4" s="10"/>
      <c r="G4" s="10"/>
      <c r="H4" s="10"/>
      <c r="I4" s="10"/>
      <c r="J4" s="10"/>
      <c r="K4" s="10"/>
      <c r="L4" s="10"/>
      <c r="M4" s="10"/>
      <c r="N4" s="10"/>
      <c r="O4" s="10"/>
      <c r="P4" s="10"/>
      <c r="Q4" s="10"/>
      <c r="R4" s="10"/>
      <c r="S4" s="10"/>
      <c r="T4" s="10"/>
      <c r="U4" s="10"/>
      <c r="V4" s="10"/>
      <c r="W4" s="10"/>
      <c r="X4" s="10"/>
      <c r="Y4" s="10"/>
      <c r="Z4" s="10"/>
      <c r="AA4" s="10"/>
    </row>
    <row r="5">
      <c r="A5" s="56" t="s">
        <v>281</v>
      </c>
      <c r="B5" s="53">
        <f t="shared" ref="B5:D5" si="4">0.8*B2</f>
        <v>1.372</v>
      </c>
      <c r="C5" s="54">
        <f t="shared" si="4"/>
        <v>0.98</v>
      </c>
      <c r="D5" s="54">
        <f t="shared" si="4"/>
        <v>1.96</v>
      </c>
      <c r="E5" s="54">
        <v>90.0</v>
      </c>
      <c r="F5" s="10"/>
      <c r="G5" s="10"/>
      <c r="H5" s="10"/>
      <c r="I5" s="10"/>
      <c r="J5" s="10"/>
      <c r="K5" s="10"/>
      <c r="L5" s="10"/>
      <c r="M5" s="10"/>
      <c r="N5" s="10"/>
      <c r="O5" s="10"/>
      <c r="P5" s="10"/>
      <c r="Q5" s="10"/>
      <c r="R5" s="10"/>
      <c r="S5" s="10"/>
      <c r="T5" s="10"/>
      <c r="U5" s="10"/>
      <c r="V5" s="10"/>
      <c r="W5" s="10"/>
      <c r="X5" s="10"/>
      <c r="Y5" s="10"/>
      <c r="Z5" s="10"/>
      <c r="AA5" s="10"/>
    </row>
    <row r="6">
      <c r="A6" s="57" t="s">
        <v>282</v>
      </c>
      <c r="B6" s="53">
        <f t="shared" ref="B6:D6" si="5">0.85*B5</f>
        <v>1.1662</v>
      </c>
      <c r="C6" s="54">
        <f t="shared" si="5"/>
        <v>0.833</v>
      </c>
      <c r="D6" s="54">
        <f t="shared" si="5"/>
        <v>1.666</v>
      </c>
      <c r="E6" s="54">
        <v>90.0</v>
      </c>
      <c r="F6" s="10"/>
      <c r="G6" s="10"/>
      <c r="H6" s="10"/>
      <c r="I6" s="10"/>
      <c r="J6" s="10"/>
      <c r="K6" s="10"/>
      <c r="L6" s="10"/>
      <c r="M6" s="10"/>
      <c r="N6" s="10"/>
      <c r="O6" s="10"/>
      <c r="P6" s="10"/>
      <c r="Q6" s="10"/>
      <c r="R6" s="10"/>
      <c r="S6" s="10"/>
      <c r="T6" s="10"/>
      <c r="U6" s="10"/>
      <c r="V6" s="10"/>
      <c r="W6" s="10"/>
      <c r="X6" s="10"/>
      <c r="Y6" s="10"/>
      <c r="Z6" s="10"/>
      <c r="AA6" s="10"/>
    </row>
    <row r="7">
      <c r="A7" s="58" t="s">
        <v>283</v>
      </c>
      <c r="B7" s="53">
        <f t="shared" ref="B7:D7" si="6">0.9*B5</f>
        <v>1.2348</v>
      </c>
      <c r="C7" s="54">
        <f t="shared" si="6"/>
        <v>0.882</v>
      </c>
      <c r="D7" s="54">
        <f t="shared" si="6"/>
        <v>1.764</v>
      </c>
      <c r="E7" s="54">
        <v>90.0</v>
      </c>
      <c r="F7" s="10"/>
      <c r="G7" s="10"/>
      <c r="H7" s="10"/>
      <c r="I7" s="10"/>
      <c r="J7" s="10"/>
      <c r="K7" s="10"/>
      <c r="L7" s="10"/>
      <c r="M7" s="10"/>
      <c r="N7" s="10"/>
      <c r="O7" s="10"/>
      <c r="P7" s="10"/>
      <c r="Q7" s="10"/>
      <c r="R7" s="10"/>
      <c r="S7" s="10"/>
      <c r="T7" s="10"/>
      <c r="U7" s="10"/>
      <c r="V7" s="10"/>
      <c r="W7" s="10"/>
      <c r="X7" s="10"/>
      <c r="Y7" s="10"/>
      <c r="Z7" s="10"/>
      <c r="AA7" s="10"/>
    </row>
    <row r="8">
      <c r="A8" s="59" t="s">
        <v>284</v>
      </c>
      <c r="B8" s="60">
        <f t="shared" ref="B8:D8" si="7">B2</f>
        <v>1.715</v>
      </c>
      <c r="C8" s="62">
        <f t="shared" si="7"/>
        <v>1.225</v>
      </c>
      <c r="D8" s="62">
        <f t="shared" si="7"/>
        <v>2.45</v>
      </c>
      <c r="E8" s="62">
        <v>90.0</v>
      </c>
      <c r="F8" s="10"/>
      <c r="G8" s="10"/>
      <c r="H8" s="10"/>
      <c r="I8" s="10"/>
      <c r="J8" s="10"/>
      <c r="K8" s="10"/>
      <c r="L8" s="10"/>
      <c r="M8" s="10"/>
      <c r="N8" s="10"/>
      <c r="O8" s="10"/>
      <c r="P8" s="10"/>
      <c r="Q8" s="10"/>
      <c r="R8" s="10"/>
      <c r="S8" s="10"/>
      <c r="T8" s="10"/>
      <c r="U8" s="10"/>
      <c r="V8" s="10"/>
      <c r="W8" s="10"/>
      <c r="X8" s="10"/>
      <c r="Y8" s="10"/>
      <c r="Z8" s="10"/>
      <c r="AA8" s="10"/>
    </row>
    <row r="9">
      <c r="A9" s="48" t="s">
        <v>285</v>
      </c>
      <c r="B9" s="53">
        <v>1.75</v>
      </c>
      <c r="C9" s="54">
        <v>1.25</v>
      </c>
      <c r="D9" s="54">
        <v>2.5</v>
      </c>
      <c r="E9" s="54">
        <v>90.0</v>
      </c>
      <c r="F9" s="10"/>
      <c r="G9" s="10"/>
      <c r="H9" s="10"/>
      <c r="I9" s="10"/>
      <c r="J9" s="10"/>
      <c r="K9" s="10"/>
      <c r="L9" s="10"/>
      <c r="M9" s="10"/>
      <c r="N9" s="10"/>
      <c r="O9" s="10"/>
      <c r="P9" s="10"/>
      <c r="Q9" s="10"/>
      <c r="R9" s="10"/>
      <c r="S9" s="10"/>
      <c r="T9" s="10"/>
      <c r="U9" s="10"/>
      <c r="V9" s="10"/>
      <c r="W9" s="10"/>
      <c r="X9" s="10"/>
      <c r="Y9" s="10"/>
      <c r="Z9" s="10"/>
      <c r="AA9" s="10"/>
    </row>
    <row r="10">
      <c r="A10" s="52" t="s">
        <v>286</v>
      </c>
      <c r="B10" s="53">
        <f t="shared" ref="B10:D10" si="8">0.8*B9</f>
        <v>1.4</v>
      </c>
      <c r="C10" s="54">
        <f t="shared" si="8"/>
        <v>1</v>
      </c>
      <c r="D10" s="54">
        <f t="shared" si="8"/>
        <v>2</v>
      </c>
      <c r="E10" s="54">
        <v>90.0</v>
      </c>
      <c r="F10" s="10"/>
      <c r="G10" s="10"/>
      <c r="H10" s="10"/>
      <c r="I10" s="10"/>
      <c r="J10" s="10"/>
      <c r="K10" s="10"/>
      <c r="L10" s="10"/>
      <c r="M10" s="10"/>
      <c r="N10" s="10"/>
      <c r="O10" s="10"/>
      <c r="P10" s="10"/>
      <c r="Q10" s="10"/>
      <c r="R10" s="10"/>
      <c r="S10" s="10"/>
      <c r="T10" s="10"/>
      <c r="U10" s="10"/>
      <c r="V10" s="10"/>
      <c r="W10" s="10"/>
      <c r="X10" s="10"/>
      <c r="Y10" s="10"/>
      <c r="Z10" s="10"/>
      <c r="AA10" s="10"/>
    </row>
    <row r="11">
      <c r="A11" s="55" t="s">
        <v>287</v>
      </c>
      <c r="B11" s="53">
        <f t="shared" ref="B11:D11" si="9">0.9*B9</f>
        <v>1.575</v>
      </c>
      <c r="C11" s="54">
        <f t="shared" si="9"/>
        <v>1.125</v>
      </c>
      <c r="D11" s="54">
        <f t="shared" si="9"/>
        <v>2.25</v>
      </c>
      <c r="E11" s="54">
        <v>90.0</v>
      </c>
      <c r="F11" s="10"/>
      <c r="G11" s="10"/>
      <c r="H11" s="10"/>
      <c r="I11" s="10"/>
      <c r="J11" s="10"/>
      <c r="K11" s="10"/>
      <c r="L11" s="10"/>
      <c r="M11" s="10"/>
      <c r="N11" s="10"/>
      <c r="O11" s="10"/>
      <c r="P11" s="10"/>
      <c r="Q11" s="10"/>
      <c r="R11" s="10"/>
      <c r="S11" s="10"/>
      <c r="T11" s="10"/>
      <c r="U11" s="10"/>
      <c r="V11" s="10"/>
      <c r="W11" s="10"/>
      <c r="X11" s="10"/>
      <c r="Y11" s="10"/>
      <c r="Z11" s="10"/>
      <c r="AA11" s="10"/>
    </row>
    <row r="12">
      <c r="A12" s="56" t="s">
        <v>288</v>
      </c>
      <c r="B12" s="53">
        <f t="shared" ref="B12:D12" si="10">0.8*B9</f>
        <v>1.4</v>
      </c>
      <c r="C12" s="54">
        <f t="shared" si="10"/>
        <v>1</v>
      </c>
      <c r="D12" s="54">
        <f t="shared" si="10"/>
        <v>2</v>
      </c>
      <c r="E12" s="54">
        <v>90.0</v>
      </c>
      <c r="F12" s="10"/>
      <c r="G12" s="10"/>
      <c r="H12" s="10"/>
      <c r="I12" s="10"/>
      <c r="J12" s="10"/>
      <c r="K12" s="10"/>
      <c r="L12" s="10"/>
      <c r="M12" s="10"/>
      <c r="N12" s="10"/>
      <c r="O12" s="10"/>
      <c r="P12" s="10"/>
      <c r="Q12" s="10"/>
      <c r="R12" s="10"/>
      <c r="S12" s="10"/>
      <c r="T12" s="10"/>
      <c r="U12" s="10"/>
      <c r="V12" s="10"/>
      <c r="W12" s="10"/>
      <c r="X12" s="10"/>
      <c r="Y12" s="10"/>
      <c r="Z12" s="10"/>
      <c r="AA12" s="10"/>
    </row>
    <row r="13">
      <c r="A13" s="57" t="s">
        <v>289</v>
      </c>
      <c r="B13" s="53">
        <f t="shared" ref="B13:D13" si="11">0.85*B12</f>
        <v>1.19</v>
      </c>
      <c r="C13" s="54">
        <f t="shared" si="11"/>
        <v>0.85</v>
      </c>
      <c r="D13" s="54">
        <f t="shared" si="11"/>
        <v>1.7</v>
      </c>
      <c r="E13" s="54">
        <v>90.0</v>
      </c>
      <c r="F13" s="10"/>
      <c r="G13" s="10"/>
      <c r="H13" s="10"/>
      <c r="I13" s="10"/>
      <c r="J13" s="10"/>
      <c r="K13" s="10"/>
      <c r="L13" s="10"/>
      <c r="M13" s="10"/>
      <c r="N13" s="10"/>
      <c r="O13" s="10"/>
      <c r="P13" s="10"/>
      <c r="Q13" s="10"/>
      <c r="R13" s="10"/>
      <c r="S13" s="10"/>
      <c r="T13" s="10"/>
      <c r="U13" s="10"/>
      <c r="V13" s="10"/>
      <c r="W13" s="10"/>
      <c r="X13" s="10"/>
      <c r="Y13" s="10"/>
      <c r="Z13" s="10"/>
      <c r="AA13" s="10"/>
    </row>
    <row r="14">
      <c r="A14" s="58" t="s">
        <v>290</v>
      </c>
      <c r="B14" s="53">
        <f t="shared" ref="B14:D14" si="12">0.9*B12</f>
        <v>1.26</v>
      </c>
      <c r="C14" s="54">
        <f t="shared" si="12"/>
        <v>0.9</v>
      </c>
      <c r="D14" s="54">
        <f t="shared" si="12"/>
        <v>1.8</v>
      </c>
      <c r="E14" s="54">
        <v>90.0</v>
      </c>
      <c r="F14" s="10"/>
      <c r="G14" s="10"/>
      <c r="H14" s="10"/>
      <c r="I14" s="10"/>
      <c r="J14" s="10"/>
      <c r="K14" s="10"/>
      <c r="L14" s="10"/>
      <c r="M14" s="10"/>
      <c r="N14" s="10"/>
      <c r="O14" s="10"/>
      <c r="P14" s="10"/>
      <c r="Q14" s="10"/>
      <c r="R14" s="10"/>
      <c r="S14" s="10"/>
      <c r="T14" s="10"/>
      <c r="U14" s="10"/>
      <c r="V14" s="10"/>
      <c r="W14" s="10"/>
      <c r="X14" s="10"/>
      <c r="Y14" s="10"/>
      <c r="Z14" s="10"/>
      <c r="AA14" s="10"/>
    </row>
    <row r="15">
      <c r="A15" s="59" t="s">
        <v>291</v>
      </c>
      <c r="B15" s="60">
        <f t="shared" ref="B15:D15" si="13">B9</f>
        <v>1.75</v>
      </c>
      <c r="C15" s="62">
        <f t="shared" si="13"/>
        <v>1.25</v>
      </c>
      <c r="D15" s="62">
        <f t="shared" si="13"/>
        <v>2.5</v>
      </c>
      <c r="E15" s="62">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