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brickza-my.sharepoint.com/personal/ezekiel_mokaedi_rbconsult_co_za/Documents/"/>
    </mc:Choice>
  </mc:AlternateContent>
  <xr:revisionPtr revIDLastSave="969" documentId="8_{46FBF132-2A8A-4D91-B50E-6F7DC39954D0}" xr6:coauthVersionLast="47" xr6:coauthVersionMax="47" xr10:uidLastSave="{1FBAD910-1284-44E0-B420-41587F5EB894}"/>
  <bookViews>
    <workbookView xWindow="384" yWindow="384" windowWidth="17280" windowHeight="8964" xr2:uid="{A38C0819-823B-4194-AA2B-5033FF66305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" l="1"/>
  <c r="F68" i="1"/>
  <c r="F67" i="1"/>
  <c r="F69" i="1"/>
  <c r="F70" i="1"/>
  <c r="F65" i="1"/>
  <c r="F63" i="1"/>
  <c r="F64" i="1" l="1"/>
  <c r="F62" i="1"/>
  <c r="F61" i="1"/>
  <c r="F60" i="1"/>
  <c r="F59" i="1"/>
  <c r="F58" i="1"/>
  <c r="F57" i="1"/>
  <c r="F56" i="1"/>
  <c r="F55" i="1"/>
  <c r="F54" i="1"/>
  <c r="F49" i="1"/>
  <c r="F48" i="1"/>
  <c r="F47" i="1"/>
  <c r="F46" i="1"/>
  <c r="F45" i="1"/>
  <c r="F43" i="1"/>
  <c r="F44" i="1"/>
  <c r="F42" i="1"/>
  <c r="F53" i="1"/>
  <c r="F52" i="1"/>
  <c r="F51" i="1"/>
  <c r="F50" i="1"/>
  <c r="F41" i="1"/>
  <c r="F40" i="1"/>
  <c r="F39" i="1"/>
  <c r="F38" i="1"/>
  <c r="F37" i="1"/>
  <c r="F36" i="1"/>
  <c r="F35" i="1"/>
  <c r="F33" i="1"/>
  <c r="F32" i="1"/>
  <c r="F30" i="1"/>
  <c r="F31" i="1"/>
  <c r="F29" i="1"/>
  <c r="F23" i="1" l="1"/>
  <c r="F2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<sst xmlns="http://schemas.openxmlformats.org/spreadsheetml/2006/main" count="386" uniqueCount="149">
  <si>
    <t>ItemName</t>
  </si>
  <si>
    <t>PackageGroup</t>
  </si>
  <si>
    <t>Brand</t>
  </si>
  <si>
    <t>TypeGroup</t>
  </si>
  <si>
    <t>SizeGroup</t>
  </si>
  <si>
    <t>ItemPrice</t>
  </si>
  <si>
    <t>Extras</t>
  </si>
  <si>
    <t>Inveter</t>
  </si>
  <si>
    <t>Inverters</t>
  </si>
  <si>
    <t>Mecer</t>
  </si>
  <si>
    <t>Hybrid</t>
  </si>
  <si>
    <t>Size-kVA:1.5, Power-kW:1.2</t>
  </si>
  <si>
    <t>Inverter</t>
  </si>
  <si>
    <t>Off-Grid</t>
  </si>
  <si>
    <t>Size-kVA:3, Voltage-V:24, Power-kW:3</t>
  </si>
  <si>
    <t>Size-kVA:5, Voltage-48, Power-kW:4</t>
  </si>
  <si>
    <t>Battery</t>
  </si>
  <si>
    <t>Batteries</t>
  </si>
  <si>
    <t>MaxLi</t>
  </si>
  <si>
    <t>Lithium-ion</t>
  </si>
  <si>
    <t>Voltage-V:12, Energy-kWh:1.2</t>
  </si>
  <si>
    <t>Hubble</t>
  </si>
  <si>
    <t>Voltage-V:12, Energy-kWh:1.5</t>
  </si>
  <si>
    <t>Dyness</t>
  </si>
  <si>
    <t>Voltage-V:48, Energy-kWh:2.4</t>
  </si>
  <si>
    <t>PylonTech</t>
  </si>
  <si>
    <t>Voltage-V:48, Energy-kWh:3.5</t>
  </si>
  <si>
    <t>Voltage-V:48, Energy-kWh:3.6</t>
  </si>
  <si>
    <t>Fusion</t>
  </si>
  <si>
    <t>Voltage-V:48, Energy-kWh:4.8</t>
  </si>
  <si>
    <t>Forbatt</t>
  </si>
  <si>
    <t>Lead Acid</t>
  </si>
  <si>
    <t>Voltage-V:12, Energy-Ah:100</t>
  </si>
  <si>
    <t>Deltec</t>
  </si>
  <si>
    <t>Lead Calcium</t>
  </si>
  <si>
    <t>Voltage-V:12, Energy-Ah:105</t>
  </si>
  <si>
    <t>Solar</t>
  </si>
  <si>
    <t>CNBM</t>
  </si>
  <si>
    <t>Polycrystalline</t>
  </si>
  <si>
    <t>Voltage-V:37.5, Power-W:330, MaxPowerCurrent-A:8.89, OpenCircuitVoltage-V:47</t>
  </si>
  <si>
    <t>SizeGroup:4,TypeGroup:1, Brand:1, PackageGroup:1</t>
  </si>
  <si>
    <t>Renewsys</t>
  </si>
  <si>
    <t>Voltage-V:37.9, Power-W:335, MaxPowerCurrent-A:8.85, OpenCircuitVoltage-V:46.27</t>
  </si>
  <si>
    <t>Canadian</t>
  </si>
  <si>
    <t>Monocrystalline</t>
  </si>
  <si>
    <t>Voltage-V:33.9, Power-W:365, MaxPowerCurrent-A:10.78, OpenCircuitVoltage-V:40.6</t>
  </si>
  <si>
    <t>JA Solar</t>
  </si>
  <si>
    <t>Voltage-V:33.96, Power-W:365, MaxPowerCurrent-A:10.75, OpenCircuitVoltage-V:41.13</t>
  </si>
  <si>
    <t>Axitec</t>
  </si>
  <si>
    <t>Voltage-V:34.09, Power-W:370, MaxPowerCurrent-A:10.86, OpenCircuitVoltage-V:41.32</t>
  </si>
  <si>
    <t>Voltage-V:34.09, Power-W:375, MaxPowerCurrent-A:10.94, OpenCircuitVoltage-V:41</t>
  </si>
  <si>
    <t>Cable</t>
  </si>
  <si>
    <t>Geewiz</t>
  </si>
  <si>
    <t>SingleCore-DC</t>
  </si>
  <si>
    <t>Size-mm2:35, Length-m:1</t>
  </si>
  <si>
    <t>Size-mm2:50, Length-m:1</t>
  </si>
  <si>
    <t>Rack</t>
  </si>
  <si>
    <t>Renusol</t>
  </si>
  <si>
    <t>Mounting Rail</t>
  </si>
  <si>
    <t>Length-m:2.1</t>
  </si>
  <si>
    <t>Length-m:4.2</t>
  </si>
  <si>
    <t>Generator</t>
  </si>
  <si>
    <t>Petrol</t>
  </si>
  <si>
    <t>Ryobi</t>
  </si>
  <si>
    <t>Key-Start</t>
  </si>
  <si>
    <t>Size-kVA:3.6, EngineSize: 4-Stroke</t>
  </si>
  <si>
    <t>Size-kVA:5.5, EngineSize: 4-Stroke</t>
  </si>
  <si>
    <t>Size-kVA:7.5, EngineSize: 4-Stroke</t>
  </si>
  <si>
    <t>Size-kVA:10, EngineSize: 4-Stroke</t>
  </si>
  <si>
    <t>Diesel</t>
  </si>
  <si>
    <t>Size-kVA:4.5, EngineSize: 4-Stroke</t>
  </si>
  <si>
    <t>Size-kVA:6.4, EngineSize: 4-Stroke</t>
  </si>
  <si>
    <t>RCT-AXPERT</t>
  </si>
  <si>
    <t>Size-kVA:3, Voltage-48, Power-kW:3, MPPTVoltage-V:430V</t>
  </si>
  <si>
    <t>Size-kVA:5, Voltage-V:48-56, Power-kW:5, MPPTVoltage-V:60-115</t>
  </si>
  <si>
    <t>Size-kVA:8, Voltage-V:48, Power-kW:8, MPPTVoltage-V:30-66</t>
  </si>
  <si>
    <t>Pylon</t>
  </si>
  <si>
    <t>Voltage-V:48, Energy-kWh:3.5, DischargeVoltage-V:45-53.5, ChargeVoltage-V:52.5-53.5</t>
  </si>
  <si>
    <t>SizeGroup:4,TypeGroup:1, Brand:1, PackageGroup:3</t>
  </si>
  <si>
    <t>RCT</t>
  </si>
  <si>
    <t>Voltage-V:12, Energy-Ah:200</t>
  </si>
  <si>
    <t>TheCoolGuys</t>
  </si>
  <si>
    <t>Size-kVA:3, InputVoltage-230AC, OutputVoltage-230AC, Power-kW:2.4, BatVoltage-V:24, MPPTVoltage-VDC:100</t>
  </si>
  <si>
    <t>SizeGroup:6,TypeGroup:1, Brand:1, PackageGroup:1</t>
  </si>
  <si>
    <t>Size-kVA:5, InputVoltage-230AC, OutputVoltage-230AC, Power-kW:5, BatVoltage-V:48, MPPTVoltage-VDC:115</t>
  </si>
  <si>
    <t>Hybrid, LeadAcid</t>
  </si>
  <si>
    <t>Size-kVA:3, InputVoltage-230AC, OutputVoltage-230AC, Power-kW:2.4, BatVoltage-V:24, MPPTVoltage-VDC:100, 2BatEnergy-Ah:105</t>
  </si>
  <si>
    <t>SizeGroup:7,TypeGroup:2, Brand:1, PackageGroup:2</t>
  </si>
  <si>
    <t>Hybrid, LeadAcid, SingleCore</t>
  </si>
  <si>
    <t>Size-kVA:3, InputVoltage-230AC, OutputVoltage-230AC, Power-kW:2.4, BatVoltage-V:24, MPPTVoltage-VDC:100, 2BatEnergy-Ah:105, CableL-m:5</t>
  </si>
  <si>
    <t>SizeGroup:8,TypeGroup:3, Brand:1, PackageGroup:3</t>
  </si>
  <si>
    <t>Size-kVA:5, InputVoltage-230AC, OutputVoltage-230AC, Power-kW:5, BatVoltage-V:48, MPPTVoltage-VDC:115, 4BatEnergy-Ah:105</t>
  </si>
  <si>
    <t>Size-kVA:5, InputVoltage-230AC, OutputVoltage-230AC, Power-kW:5, BatVoltage-V:24, MPPTVoltage-VDC:115, 4BatEnergy-Ah:105, CableL-m:5</t>
  </si>
  <si>
    <t>Rentech-Axpert</t>
  </si>
  <si>
    <t>Size-kVA:1, InputVoltage-230AC, OutputVoltage-230AC, Power-kW:1, BatVoltage-V:12, PWMCurrent-A:50</t>
  </si>
  <si>
    <t>Rentech-Jagular</t>
  </si>
  <si>
    <t>Size-kVA:2.4, InputVoltage-230AC, OutputVoltage-230AC, Power-kW:1.4, RecLABatVoltage-V:12</t>
  </si>
  <si>
    <t>SizeGroup:5,TypeGroup:1, Brand:1, PackageGroup:1</t>
  </si>
  <si>
    <t>Size-kVA:3, InputVoltage-230AC, Power-kW:2.4, BatVoltage-V:24</t>
  </si>
  <si>
    <t>Size-kVA:5, InputVoltage-230AC, OutputVoltage-230AC, Power-kW:5, BatVoltage-V:48, MPPTCurrent-A:80</t>
  </si>
  <si>
    <t>Size-kVA:5.6, InputVoltage-230AC, OutputVoltage-230AC, Power-kW:5.6, BatVoltage-V:48</t>
  </si>
  <si>
    <t>Voltage-V:12, Energy-kWh:1.5, DischargeVoltage-V:11, Capacity-Ah:120</t>
  </si>
  <si>
    <t>Rentech</t>
  </si>
  <si>
    <t>Voltage-V:25.6, Energy-kWh:2.56, RechargeVoltage-V:27.6, Capacity-Ah:100</t>
  </si>
  <si>
    <t>Voltage-V:25.6, Energy-kWh:5.12, RechargeVoltage-V:27.6, Capacity-Ah:200</t>
  </si>
  <si>
    <t>Rentech,Smart-Hubble</t>
  </si>
  <si>
    <t>Off-Grid, Lithium-ion</t>
  </si>
  <si>
    <t>Size-kVA:1, InputVoltage-230AC, Power-kW:1, BatVoltage-V:12, BatEnergy-kWh:1.5</t>
  </si>
  <si>
    <t>SizeGroup:5,TypeGroup:2, Brand:2, PackageGroup:2</t>
  </si>
  <si>
    <t>Size-kVA:3, InputVoltage-230AC, Power-kW:2.4, BatVoltage-V:25, BatEnergy-kWh:2.75</t>
  </si>
  <si>
    <t>Size-kVA:3, InputVoltage-230AC, Power-kW:2.4, BatVoltage-V:25, BatEnergy-kWh:5.12</t>
  </si>
  <si>
    <t>Size-kVA:5, InputVoltage-230AC, Power-kW:5, BatVoltage-V:51, BatEnergy-kWh:5.5</t>
  </si>
  <si>
    <t>Victron,BlueNova</t>
  </si>
  <si>
    <t>Size-VA:500, InvVoltage-V:12, Power-W:430, BatVoltage-V:12, BatEnergy-Wh:570, BatCapacity-Ah:44</t>
  </si>
  <si>
    <t>Size-VA:500, InvVoltage-V:12, Power-W:430, BatVoltage-V:12, 3BatEnergy-Wh:280, BatCapacity-Ah:22</t>
  </si>
  <si>
    <t>Victron,FreedomAuxillaryRange</t>
  </si>
  <si>
    <t>Size-kVA:1.2,InvVoltage-V:12, Power-kW:1, BatVoltage-V:12, BatEnergy-kWh:1, BatCapacity-Ah:100</t>
  </si>
  <si>
    <t>Ipower,Deltec</t>
  </si>
  <si>
    <t>Off-Grid, Lead-Acid</t>
  </si>
  <si>
    <t>Power-W:400, InvVoltage-V:12, BatVoltage-V:12, BatCapacity-Ah:105</t>
  </si>
  <si>
    <t>SizeGroup:3,TypeGroup:2, Brand:2, PackageGroup:2</t>
  </si>
  <si>
    <t>Power-W:800, InvVoltage-V:12, BatVoltage-V:12, BatCapacity-Ah:105</t>
  </si>
  <si>
    <t>Victron,Deltec</t>
  </si>
  <si>
    <t>Size-VA:500, InvVoltage-V:12, Power-W:430, BatVoltage-V:12, BatCapacity-Ah:105</t>
  </si>
  <si>
    <t>SizeGroup:4,TypeGroup:2, Brand:2, PackageGroup:2</t>
  </si>
  <si>
    <t>Size-VA:800, InvVoltage-V:12, Power-W:700, BatVoltage-V:12, BatCapacity-Ah:105</t>
  </si>
  <si>
    <t>Size-kVA:1.2, InvVoltage-V:12, Power-kW:1, BatVoltage-V:12, BatCapacity-Ah:105, CableLength-mm:500</t>
  </si>
  <si>
    <t>Solars</t>
  </si>
  <si>
    <t>Renewsys,Victron,Excis,PanelFlex</t>
  </si>
  <si>
    <t>Poly,Hybrid,Gel/AGM,SolarCable</t>
  </si>
  <si>
    <t>SolarSize-W:335, InvSize-VA:800, InvVoltage-V:12, InvPower-W:700, MPPTCurrent-A:30, 2BatEnergy-kWh:1.5, 2BatVoltage-V:12, 2BatCapacity-Ah:102, 2CableSize-mm2:6, 2CableLength-m:6</t>
  </si>
  <si>
    <t>SizeGroup:7,TypeGroup:4, Brand:4, PackageGroup:4</t>
  </si>
  <si>
    <t>Renewsys,Victron,Probe-Energy,PanelFlex</t>
  </si>
  <si>
    <t>Poly,Hybrid,AGM,SolarCable</t>
  </si>
  <si>
    <t>2SolarSize-W:335, InvSize-kVA:1.2, InvVoltage-V:24, InvPower-kW:1, MPPTCurrent-A:50, 2BatEnergy-kWh:3, 2BatVoltage-V:12, 2BatCapacity-Ah:220, 2CableSize-mm2:6_10, 2CableLength-m:8_2</t>
  </si>
  <si>
    <t>SizeGroup:10,TypeGroup:4, Brand:4, PackageGroup:4, CableSize:2, CableLength:2</t>
  </si>
  <si>
    <t>Renewsys,RCT-Axpert,Probe-Energy,PanelFlex</t>
  </si>
  <si>
    <t>4SolarSize-W:335, InvSize-kVA:3, InvVoltage-V:24, InvPower-kW:3, 2BatEnergy-kWh:2.4, 2BatVoltage-V:12, 2BatCapacity-Ah:220, 2CableSize-mm2:6_25, 2CableLength-m:20_2</t>
  </si>
  <si>
    <t>SizeGroup:9,TypeGroup:4, Brand:4, PackageGroup:4, CableSize:2, CableLength:2</t>
  </si>
  <si>
    <t>Mecer,Royal</t>
  </si>
  <si>
    <t>Off-Gid,Lithium-ion</t>
  </si>
  <si>
    <t>Size-kVA:1.2, InvVoltage-V:12, Power-W:720, 2BatVoltage-V:12, 2BatEnergy-kWh:1.2, 2BatCapacity-Ah:100</t>
  </si>
  <si>
    <t>SizeGroup:6,TypeGroup:2, Brand:2, PackageGroup:2</t>
  </si>
  <si>
    <t>Microtek,Deltec</t>
  </si>
  <si>
    <t>Size-kVA:1.8, InvVoltage-V:24, Power-kW:1.4, 2BatVoltage-V:12, 2BatEnergy-kWh:1.2, 2BatCapacity-Ah:100</t>
  </si>
  <si>
    <t>Mecer,Hubble</t>
  </si>
  <si>
    <t>Size-kVA:2.4, InvVoltage-V:24, Power-kW:1.4, 2BatVoltage-V:12, 2BatEnergy-kWh:1.2, 2BatCapacity-Ah:100</t>
  </si>
  <si>
    <t>Size-kVA:3, Power-kW:1.4, PWMCurrent-A:60, 2BatCapacity-Ah:120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</si>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</sst>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-1C09]* #,##0_-;\-[$R-1C09]* #,##0_-;_-[$R-1C09]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2" borderId="1" xfId="0" applyNumberFormat="1" applyFill="1" applyBorder="1"/>
    <xf numFmtId="164" fontId="3" fillId="2" borderId="1" xfId="1" applyNumberFormat="1" applyFill="1" applyBorder="1"/>
    <xf numFmtId="0" fontId="0" fillId="3" borderId="0" xfId="0" applyFill="1"/>
    <xf numFmtId="164" fontId="0" fillId="3" borderId="1" xfId="0" applyNumberFormat="1" applyFill="1" applyBorder="1"/>
    <xf numFmtId="164" fontId="3" fillId="3" borderId="1" xfId="1" applyNumberFormat="1" applyFill="1" applyBorder="1"/>
    <xf numFmtId="0" fontId="0" fillId="4" borderId="0" xfId="0" applyFill="1"/>
    <xf numFmtId="0" fontId="0" fillId="5" borderId="0" xfId="0" applyFill="1"/>
    <xf numFmtId="164" fontId="3" fillId="5" borderId="1" xfId="1" applyNumberFormat="1" applyFill="1" applyBorder="1"/>
    <xf numFmtId="0" fontId="0" fillId="6" borderId="0" xfId="0" applyFill="1"/>
    <xf numFmtId="164" fontId="3" fillId="6" borderId="1" xfId="1" applyNumberFormat="1" applyFill="1" applyBorder="1"/>
    <xf numFmtId="0" fontId="0" fillId="2" borderId="0" xfId="0" applyFill="1"/>
    <xf numFmtId="0" fontId="0" fillId="7" borderId="0" xfId="0" applyFill="1"/>
    <xf numFmtId="164" fontId="3" fillId="7" borderId="1" xfId="1" applyNumberFormat="1" applyFill="1" applyBorder="1"/>
    <xf numFmtId="164" fontId="0" fillId="7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ustainable.co.za/products/canadian-solar-hiku-365w-super-high-power-mono-perc-solar-panel?_pos=1&amp;_sid=7fb7d95d6&amp;_ss=r" TargetMode="External"/><Relationship Id="rId18" Type="http://schemas.openxmlformats.org/officeDocument/2006/relationships/hyperlink" Target="https://www.geewiz.co.za/cables-adapters/156621-50mm2-single-core-dc-cable-1m-pair.html" TargetMode="External"/><Relationship Id="rId26" Type="http://schemas.openxmlformats.org/officeDocument/2006/relationships/hyperlink" Target="https://www.rctzone.co.za/products/browse?keywords=lead" TargetMode="External"/><Relationship Id="rId39" Type="http://schemas.openxmlformats.org/officeDocument/2006/relationships/hyperlink" Target="https://www.powerprovider.co.za/product/rentech-axpert-vm-3000-24v-hybrid-inverter-2400w/" TargetMode="External"/><Relationship Id="rId21" Type="http://schemas.openxmlformats.org/officeDocument/2006/relationships/hyperlink" Target="https://www.pcshopper.co.za/mecer-hybrid-1500va-1200w-inverter-charger-sol-i-ax-1mex-12.html?gclid=Cj0KCQjwqPGUBhDwARIsANNwjV4kwiG12QFM8gNjJHHdo5L9yn_MJi4Pd5GpFbJa3obAGKcAvvrYIigaAgneEALw_wcB" TargetMode="External"/><Relationship Id="rId34" Type="http://schemas.openxmlformats.org/officeDocument/2006/relationships/hyperlink" Target="https://www.powerprovider.co.za/product/1kva-1-5kwh-lithium-compact-power-station-ups/" TargetMode="External"/><Relationship Id="rId42" Type="http://schemas.openxmlformats.org/officeDocument/2006/relationships/hyperlink" Target="https://www.powerprovider.co.za/product/rentech-axpert-mks-iv-off-grid-inverter-5-6-kva-5-6kw/" TargetMode="External"/><Relationship Id="rId47" Type="http://schemas.openxmlformats.org/officeDocument/2006/relationships/hyperlink" Target="https://www.sustainable.co.za/products/sustainable-700wh-power-box?_pos=3&amp;_sid=d41e3f580&amp;_ss=r" TargetMode="External"/><Relationship Id="rId50" Type="http://schemas.openxmlformats.org/officeDocument/2006/relationships/hyperlink" Target="https://www.sustainable.co.za/products/sustainable-800w-power-box-with-lead-acid-battery?_pos=8&amp;_sid=d41e3f580&amp;_ss=r" TargetMode="External"/><Relationship Id="rId55" Type="http://schemas.openxmlformats.org/officeDocument/2006/relationships/hyperlink" Target="https://www.sustainable.co.za/products/sustainable-co-za-solar-power-kit-eleven-3kwh?_pos=10&amp;_sid=a88a7005b&amp;_ss=r" TargetMode="External"/><Relationship Id="rId7" Type="http://schemas.openxmlformats.org/officeDocument/2006/relationships/hyperlink" Target="https://solaradvice.co.za/product/dyness-3-6kwh-48v-lithium-ion-battery" TargetMode="External"/><Relationship Id="rId2" Type="http://schemas.openxmlformats.org/officeDocument/2006/relationships/hyperlink" Target="https://www.egadgets.co.za/mecer-5kva-4kw-duo-mppt-controller-2x-3000-6000w-48v/" TargetMode="External"/><Relationship Id="rId16" Type="http://schemas.openxmlformats.org/officeDocument/2006/relationships/hyperlink" Target="https://www.sustainable.co.za/products/canadian-solar-hiku-375w-super-high-power-mono-perc-solar-panel?_pos=1&amp;_sid=e27fd280a&amp;_ss=r" TargetMode="External"/><Relationship Id="rId29" Type="http://schemas.openxmlformats.org/officeDocument/2006/relationships/hyperlink" Target="https://thecoolguys.co.za/product/inverter-5kva-with-built-in-solar-charger/" TargetMode="External"/><Relationship Id="rId11" Type="http://schemas.openxmlformats.org/officeDocument/2006/relationships/hyperlink" Target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TargetMode="External"/><Relationship Id="rId24" Type="http://schemas.openxmlformats.org/officeDocument/2006/relationships/hyperlink" Target="https://www.rctzone.co.za/power-solutions/batteries/lithium/rct-bat-dyness-b4850" TargetMode="External"/><Relationship Id="rId32" Type="http://schemas.openxmlformats.org/officeDocument/2006/relationships/hyperlink" Target="https://thecoolguys.co.za/product/inverter-kit-5kva-inverter-battery-loadshedding-starter-bundle/" TargetMode="External"/><Relationship Id="rId37" Type="http://schemas.openxmlformats.org/officeDocument/2006/relationships/hyperlink" Target="https://www.powerprovider.co.za/product/5kva-5-5-kwh-lithium-compact-power-station/" TargetMode="External"/><Relationship Id="rId40" Type="http://schemas.openxmlformats.org/officeDocument/2006/relationships/hyperlink" Target="https://www.powerprovider.co.za/product/rentech-jaguar-2-4k-24v-solar-inverter/" TargetMode="External"/><Relationship Id="rId45" Type="http://schemas.openxmlformats.org/officeDocument/2006/relationships/hyperlink" Target="https://www.powerprovider.co.za/product/rentech-25-6v-200ah-rack-mounted-lithium-ion-battery-5-12kwh/" TargetMode="External"/><Relationship Id="rId53" Type="http://schemas.openxmlformats.org/officeDocument/2006/relationships/hyperlink" Target="https://www.sustainable.co.za/products/sustainable-1000w-power-box-with-lead-acid-battery?_pos=7&amp;_sid=d41e3f580&amp;_ss=r" TargetMode="External"/><Relationship Id="rId58" Type="http://schemas.openxmlformats.org/officeDocument/2006/relationships/hyperlink" Target="https://www.geewiz.co.za/long-run-ups-inverter-battery/178391-geewiz-2400va-inverter-trolley-2x-120ah-batteries-12-hour-battery-life-kit-1440w-with-lithium-battery.html" TargetMode="External"/><Relationship Id="rId5" Type="http://schemas.openxmlformats.org/officeDocument/2006/relationships/hyperlink" Target="https://solaradvice.co.za/product/dyness-2-4kwh-48v-lithium-ion-battery" TargetMode="External"/><Relationship Id="rId19" Type="http://schemas.openxmlformats.org/officeDocument/2006/relationships/hyperlink" Target="https://www.sustainable.co.za/products/solarframe-2-1-mounting-rail?_pos=2&amp;_sid=a256f7d8f&amp;_ss=r" TargetMode="External"/><Relationship Id="rId4" Type="http://schemas.openxmlformats.org/officeDocument/2006/relationships/hyperlink" Target="https://www.geewiz.co.za/lithium-ion-batteries/153798-hubble-s-120-15kwh-12v-120ah-lithium-ion-battery.html" TargetMode="External"/><Relationship Id="rId9" Type="http://schemas.openxmlformats.org/officeDocument/2006/relationships/hyperlink" Target="https://www.sustainable.co.za/products/forbatt-fb100-12-100ah-12v-lead-acid-battery?_pos=5&amp;_sid=5642051e9&amp;_ss=r" TargetMode="External"/><Relationship Id="rId14" Type="http://schemas.openxmlformats.org/officeDocument/2006/relationships/hyperlink" Target="https://solaradvice.co.za/product/ja-solar-365w-monocrystalline-solar-panel-black-frame-mc4" TargetMode="External"/><Relationship Id="rId22" Type="http://schemas.openxmlformats.org/officeDocument/2006/relationships/hyperlink" Target="https://www.rctzone.co.za/power-solutions/inverter/off-grid-inverters/rct-axpert-3k-48v" TargetMode="External"/><Relationship Id="rId27" Type="http://schemas.openxmlformats.org/officeDocument/2006/relationships/hyperlink" Target="https://www.rctzone.co.za/power-solutions/batteries/agm/rct-bat-fm100a-x" TargetMode="External"/><Relationship Id="rId30" Type="http://schemas.openxmlformats.org/officeDocument/2006/relationships/hyperlink" Target="https://thecoolguys.co.za/product/3kva-loadshedding-inverter-kit-starter-bundle/" TargetMode="External"/><Relationship Id="rId35" Type="http://schemas.openxmlformats.org/officeDocument/2006/relationships/hyperlink" Target="https://www.powerprovider.co.za/product/3kva-2-75kwh-lithium-compact-power-station/" TargetMode="External"/><Relationship Id="rId43" Type="http://schemas.openxmlformats.org/officeDocument/2006/relationships/hyperlink" Target="https://www.powerprovider.co.za/product/hubble-s-120-1-5kwh-12v-120ah-lithium-ion-battery/" TargetMode="External"/><Relationship Id="rId48" Type="http://schemas.openxmlformats.org/officeDocument/2006/relationships/hyperlink" Target="https://www.sustainable.co.za/products/sustainable-1000wh-power-box?_pos=2&amp;_sid=d41e3f580&amp;_ss=r" TargetMode="External"/><Relationship Id="rId56" Type="http://schemas.openxmlformats.org/officeDocument/2006/relationships/hyperlink" Target="https://www.sustainable.co.za/products/rct-vmiii-3kva-2-4kwh-24v-agm-hybrid-kit?_pos=32&amp;_sid=727a4e30b&amp;_ss=r" TargetMode="External"/><Relationship Id="rId8" Type="http://schemas.openxmlformats.org/officeDocument/2006/relationships/hyperlink" Target="https://solaradvice.co.za/product/fusion-4-8kwh-1c-lithium-ion-solar-battery" TargetMode="External"/><Relationship Id="rId51" Type="http://schemas.openxmlformats.org/officeDocument/2006/relationships/hyperlink" Target="https://www.sustainable.co.za/products/sustainable-430w-power-box-with-lead-acid-battery?_pos=5&amp;_sid=d41e3f580&amp;_ss=r" TargetMode="External"/><Relationship Id="rId3" Type="http://schemas.openxmlformats.org/officeDocument/2006/relationships/hyperlink" Target="https://www.sustainable.co.za/products/maxli-100ah-1-2kwh-12v-lithium-battery-with-bluetooth?_pos=2&amp;_psq=1.2kwh&amp;_ss=e&amp;_v=1.0" TargetMode="External"/><Relationship Id="rId12" Type="http://schemas.openxmlformats.org/officeDocument/2006/relationships/hyperlink" Target="https://www.sustainable.co.za/products/renewsys-deserv-335w-solar-panel?_pos=1&amp;_sid=b66bc81ad&amp;_ss=r" TargetMode="External"/><Relationship Id="rId17" Type="http://schemas.openxmlformats.org/officeDocument/2006/relationships/hyperlink" Target="https://www.geewiz.co.za/cables-adapters/155976-35mm2-single-core-dc-cable-1m-black.html" TargetMode="External"/><Relationship Id="rId25" Type="http://schemas.openxmlformats.org/officeDocument/2006/relationships/hyperlink" Target="https://www.rctzone.co.za/power-solutions/batteries/lithium/pylon-us3000" TargetMode="External"/><Relationship Id="rId33" Type="http://schemas.openxmlformats.org/officeDocument/2006/relationships/hyperlink" Target="https://thecoolguys.co.za/product/inverter-kit-5kva-inverter-battery-loadshedding-bundle-with-installation/" TargetMode="External"/><Relationship Id="rId38" Type="http://schemas.openxmlformats.org/officeDocument/2006/relationships/hyperlink" Target="https://www.powerprovider.co.za/product/rentech-axpert-v-off-grid-inverter-vp-1000-12/" TargetMode="External"/><Relationship Id="rId46" Type="http://schemas.openxmlformats.org/officeDocument/2006/relationships/hyperlink" Target="https://www.sustainable.co.za/products/sustainable-570wh-power-box?_pos=1&amp;_sid=d41e3f580&amp;_ss=r" TargetMode="External"/><Relationship Id="rId59" Type="http://schemas.openxmlformats.org/officeDocument/2006/relationships/hyperlink" Target="https://www.geewiz.co.za/load-shedding-solutions/180855-axpert-type-pure-sine-3000va-inverter-trolley-2x-120ah-battery-12-hour-battery-life-kit-3000w-60a-pwm-solar-with-hubble-lithium-battery.html" TargetMode="External"/><Relationship Id="rId20" Type="http://schemas.openxmlformats.org/officeDocument/2006/relationships/hyperlink" Target="https://www.sustainable.co.za/products/solarframe-4-20m-mounting-rail?_pos=1&amp;_sid=a256f7d8f&amp;_ss=r" TargetMode="External"/><Relationship Id="rId41" Type="http://schemas.openxmlformats.org/officeDocument/2006/relationships/hyperlink" Target="https://www.powerprovider.co.za/product/rentech-inverter-vmii-5k-48-mppt/" TargetMode="External"/><Relationship Id="rId54" Type="http://schemas.openxmlformats.org/officeDocument/2006/relationships/hyperlink" Target="https://www.sustainable.co.za/products/sustainable-co-za-solar-power-kit-eight-1-5kwh?_pos=8&amp;_sid=a88a7005b&amp;_ss=r" TargetMode="External"/><Relationship Id="rId1" Type="http://schemas.openxmlformats.org/officeDocument/2006/relationships/hyperlink" Target="https://www.egadgets.co.za/mecer-3kva-3kw-solar-inverter-24v-1500mppt/" TargetMode="External"/><Relationship Id="rId6" Type="http://schemas.openxmlformats.org/officeDocument/2006/relationships/hyperlink" Target="https://solaradvice.co.za/product/pylontech-us3000c-3-5kwh-lithium-ion-solar-battery" TargetMode="External"/><Relationship Id="rId15" Type="http://schemas.openxmlformats.org/officeDocument/2006/relationships/hyperlink" Target="https://www.sustainable.co.za/products/axitec-370w-half-cell-mono-solar-panel?_pos=1&amp;_sid=0cf442af0&amp;_ss=r" TargetMode="External"/><Relationship Id="rId23" Type="http://schemas.openxmlformats.org/officeDocument/2006/relationships/hyperlink" Target="https://www.rctzone.co.za/power-solutions/inverter/off-grid-inverters/rct-axpert-king-5kva" TargetMode="External"/><Relationship Id="rId28" Type="http://schemas.openxmlformats.org/officeDocument/2006/relationships/hyperlink" Target="https://thecoolguys.co.za/product/inverter-3kva-with-built-in-solar-charger/" TargetMode="External"/><Relationship Id="rId36" Type="http://schemas.openxmlformats.org/officeDocument/2006/relationships/hyperlink" Target="https://www.powerprovider.co.za/product/3-kva-5-12-kwh-lithium-compact-power-station-ups/" TargetMode="External"/><Relationship Id="rId49" Type="http://schemas.openxmlformats.org/officeDocument/2006/relationships/hyperlink" Target="https://www.sustainable.co.za/products/sustainable-400w-power-box-with-lead-acid-battery?_pos=4&amp;_sid=d41e3f580&amp;_ss=r" TargetMode="External"/><Relationship Id="rId57" Type="http://schemas.openxmlformats.org/officeDocument/2006/relationships/hyperlink" Target="https://www.geewiz.co.za/long-run-ups-inverter-battery/5365-1200va-mecer-inverter-2x-100ah-batteries-trolley-8-hour-battery-life-kit-720w.html" TargetMode="External"/><Relationship Id="rId10" Type="http://schemas.openxmlformats.org/officeDocument/2006/relationships/hyperlink" Target="https://www.sustainable.co.za/collections/lead-acid-batteries/products/deltec-bd-1250p105-105ah-12v-stud-terminal-lead-calcium-battery" TargetMode="External"/><Relationship Id="rId31" Type="http://schemas.openxmlformats.org/officeDocument/2006/relationships/hyperlink" Target="https://thecoolguys.co.za/product/inverter-kit-3kva-inverter-battery-loadshedding-bundle-including-installation/" TargetMode="External"/><Relationship Id="rId44" Type="http://schemas.openxmlformats.org/officeDocument/2006/relationships/hyperlink" Target="https://www.powerprovider.co.za/product/rentech-25-6v-100ah-rack-mounted-lithium-ion-battery-2-56kwh/" TargetMode="External"/><Relationship Id="rId52" Type="http://schemas.openxmlformats.org/officeDocument/2006/relationships/hyperlink" Target="https://www.sustainable.co.za/products/sustainable-700w-power-box-with-lead-acid-battery?_pos=6&amp;_sid=d41e3f580&amp;_ss=r" TargetMode="External"/><Relationship Id="rId60" Type="http://schemas.openxmlformats.org/officeDocument/2006/relationships/hyperlink" Target="https://www.geewiz.co.za/long-run-ups-inverter-battery/122543-microtek-pure-sine-1850va-inverter-trolley-2x-100ah-batteries-8-hour-battery-life-kit-1480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F050-2F09-42D0-9049-6BF8B00124F4}">
  <dimension ref="A1:G71"/>
  <sheetViews>
    <sheetView tabSelected="1" topLeftCell="E1" zoomScale="70" zoomScaleNormal="70" workbookViewId="0">
      <selection activeCell="G23" sqref="G23"/>
    </sheetView>
  </sheetViews>
  <sheetFormatPr defaultRowHeight="14.45"/>
  <cols>
    <col min="1" max="1" width="9.85546875" bestFit="1" customWidth="1"/>
    <col min="2" max="2" width="13.28515625" bestFit="1" customWidth="1"/>
    <col min="3" max="3" width="41.140625" bestFit="1" customWidth="1"/>
    <col min="4" max="4" width="29.85546875" bestFit="1" customWidth="1"/>
    <col min="5" max="5" width="185.28515625" bestFit="1" customWidth="1"/>
    <col min="6" max="6" width="9.28515625" bestFit="1" customWidth="1"/>
    <col min="7" max="7" width="79.42578125" bestFit="1" customWidth="1"/>
  </cols>
  <sheetData>
    <row r="1" spans="1:7" s="1" customFormat="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 t="s">
        <v>7</v>
      </c>
      <c r="B2" t="s">
        <v>8</v>
      </c>
      <c r="C2" t="s">
        <v>9</v>
      </c>
      <c r="D2" t="s">
        <v>10</v>
      </c>
      <c r="E2" t="s">
        <v>11</v>
      </c>
      <c r="F2" s="3">
        <f>3789</f>
        <v>3789</v>
      </c>
    </row>
    <row r="3" spans="1:7" ht="15" thickBot="1">
      <c r="A3" t="s">
        <v>12</v>
      </c>
      <c r="B3" t="s">
        <v>8</v>
      </c>
      <c r="C3" t="s">
        <v>9</v>
      </c>
      <c r="D3" t="s">
        <v>13</v>
      </c>
      <c r="E3" t="s">
        <v>14</v>
      </c>
      <c r="F3" s="3">
        <f>6000</f>
        <v>6000</v>
      </c>
    </row>
    <row r="4" spans="1:7" ht="15" thickBot="1">
      <c r="A4" t="s">
        <v>12</v>
      </c>
      <c r="B4" t="s">
        <v>8</v>
      </c>
      <c r="C4" t="s">
        <v>9</v>
      </c>
      <c r="D4" t="s">
        <v>13</v>
      </c>
      <c r="E4" t="s">
        <v>15</v>
      </c>
      <c r="F4" s="3">
        <f>11150</f>
        <v>11150</v>
      </c>
    </row>
    <row r="5" spans="1:7" ht="15" thickBot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s="3">
        <f>9786</f>
        <v>9786</v>
      </c>
    </row>
    <row r="6" spans="1:7" ht="15" thickBot="1">
      <c r="A6" t="s">
        <v>16</v>
      </c>
      <c r="B6" t="s">
        <v>17</v>
      </c>
      <c r="C6" t="s">
        <v>21</v>
      </c>
      <c r="D6" t="s">
        <v>19</v>
      </c>
      <c r="E6" t="s">
        <v>22</v>
      </c>
      <c r="F6" s="3">
        <f>6995</f>
        <v>6995</v>
      </c>
    </row>
    <row r="7" spans="1:7" ht="15" thickBot="1">
      <c r="A7" t="s">
        <v>16</v>
      </c>
      <c r="B7" t="s">
        <v>17</v>
      </c>
      <c r="C7" t="s">
        <v>23</v>
      </c>
      <c r="D7" t="s">
        <v>19</v>
      </c>
      <c r="E7" t="s">
        <v>24</v>
      </c>
      <c r="F7" s="3">
        <f>11782</f>
        <v>11782</v>
      </c>
    </row>
    <row r="8" spans="1:7" ht="15" thickBot="1">
      <c r="A8" t="s">
        <v>16</v>
      </c>
      <c r="B8" t="s">
        <v>17</v>
      </c>
      <c r="C8" t="s">
        <v>25</v>
      </c>
      <c r="D8" t="s">
        <v>19</v>
      </c>
      <c r="E8" t="s">
        <v>26</v>
      </c>
      <c r="F8" s="3">
        <f>18170</f>
        <v>18170</v>
      </c>
    </row>
    <row r="9" spans="1:7" ht="15" thickBot="1">
      <c r="A9" t="s">
        <v>16</v>
      </c>
      <c r="B9" t="s">
        <v>17</v>
      </c>
      <c r="C9" t="s">
        <v>23</v>
      </c>
      <c r="D9" t="s">
        <v>19</v>
      </c>
      <c r="E9" t="s">
        <v>27</v>
      </c>
      <c r="F9" s="3">
        <f>18918</f>
        <v>18918</v>
      </c>
    </row>
    <row r="10" spans="1:7" ht="15" thickBot="1">
      <c r="A10" t="s">
        <v>16</v>
      </c>
      <c r="B10" t="s">
        <v>17</v>
      </c>
      <c r="C10" t="s">
        <v>28</v>
      </c>
      <c r="D10" t="s">
        <v>19</v>
      </c>
      <c r="E10" t="s">
        <v>29</v>
      </c>
      <c r="F10" s="3">
        <f>22995</f>
        <v>22995</v>
      </c>
    </row>
    <row r="11" spans="1:7" ht="15" thickBot="1">
      <c r="A11" t="s">
        <v>16</v>
      </c>
      <c r="B11" t="s">
        <v>17</v>
      </c>
      <c r="C11" t="s">
        <v>30</v>
      </c>
      <c r="D11" t="s">
        <v>31</v>
      </c>
      <c r="E11" t="s">
        <v>32</v>
      </c>
      <c r="F11" s="3">
        <f>3356</f>
        <v>3356</v>
      </c>
    </row>
    <row r="12" spans="1:7" ht="15" thickBot="1">
      <c r="A12" t="s">
        <v>16</v>
      </c>
      <c r="B12" t="s">
        <v>17</v>
      </c>
      <c r="C12" t="s">
        <v>33</v>
      </c>
      <c r="D12" t="s">
        <v>34</v>
      </c>
      <c r="E12" t="s">
        <v>35</v>
      </c>
      <c r="F12" s="3">
        <f>2608</f>
        <v>2608</v>
      </c>
    </row>
    <row r="13" spans="1:7" ht="15" thickBot="1">
      <c r="A13" t="s">
        <v>36</v>
      </c>
      <c r="B13" t="s">
        <v>36</v>
      </c>
      <c r="C13" t="s">
        <v>37</v>
      </c>
      <c r="D13" t="s">
        <v>38</v>
      </c>
      <c r="E13" t="s">
        <v>39</v>
      </c>
      <c r="F13" s="3">
        <f>2250</f>
        <v>2250</v>
      </c>
      <c r="G13" t="s">
        <v>40</v>
      </c>
    </row>
    <row r="14" spans="1:7" ht="15" thickBot="1">
      <c r="A14" t="s">
        <v>36</v>
      </c>
      <c r="B14" t="s">
        <v>36</v>
      </c>
      <c r="C14" t="s">
        <v>41</v>
      </c>
      <c r="D14" t="s">
        <v>38</v>
      </c>
      <c r="E14" t="s">
        <v>42</v>
      </c>
      <c r="F14" s="3">
        <f>2986</f>
        <v>2986</v>
      </c>
      <c r="G14" t="s">
        <v>40</v>
      </c>
    </row>
    <row r="15" spans="1:7" ht="15" thickBot="1">
      <c r="A15" t="s">
        <v>36</v>
      </c>
      <c r="B15" t="s">
        <v>36</v>
      </c>
      <c r="C15" t="s">
        <v>43</v>
      </c>
      <c r="D15" t="s">
        <v>44</v>
      </c>
      <c r="E15" t="s">
        <v>45</v>
      </c>
      <c r="F15" s="3">
        <f>3269</f>
        <v>3269</v>
      </c>
      <c r="G15" t="s">
        <v>40</v>
      </c>
    </row>
    <row r="16" spans="1:7" ht="15" thickBot="1">
      <c r="A16" t="s">
        <v>36</v>
      </c>
      <c r="B16" t="s">
        <v>36</v>
      </c>
      <c r="C16" t="s">
        <v>46</v>
      </c>
      <c r="D16" t="s">
        <v>44</v>
      </c>
      <c r="E16" t="s">
        <v>47</v>
      </c>
      <c r="F16" s="3">
        <f>3177</f>
        <v>3177</v>
      </c>
      <c r="G16" t="s">
        <v>40</v>
      </c>
    </row>
    <row r="17" spans="1:7" ht="15" thickBot="1">
      <c r="A17" t="s">
        <v>36</v>
      </c>
      <c r="B17" t="s">
        <v>36</v>
      </c>
      <c r="C17" t="s">
        <v>48</v>
      </c>
      <c r="D17" t="s">
        <v>44</v>
      </c>
      <c r="E17" t="s">
        <v>49</v>
      </c>
      <c r="F17" s="3">
        <f>2798</f>
        <v>2798</v>
      </c>
      <c r="G17" t="s">
        <v>40</v>
      </c>
    </row>
    <row r="18" spans="1:7" ht="15" thickBot="1">
      <c r="A18" t="s">
        <v>36</v>
      </c>
      <c r="B18" t="s">
        <v>36</v>
      </c>
      <c r="C18" t="s">
        <v>43</v>
      </c>
      <c r="D18" t="s">
        <v>44</v>
      </c>
      <c r="E18" t="s">
        <v>50</v>
      </c>
      <c r="F18" s="3">
        <f>3160</f>
        <v>3160</v>
      </c>
      <c r="G18" t="s">
        <v>40</v>
      </c>
    </row>
    <row r="19" spans="1:7" ht="15" thickBot="1">
      <c r="A19" t="s">
        <v>51</v>
      </c>
      <c r="B19" t="s">
        <v>51</v>
      </c>
      <c r="C19" t="s">
        <v>52</v>
      </c>
      <c r="D19" t="s">
        <v>53</v>
      </c>
      <c r="E19" t="s">
        <v>54</v>
      </c>
      <c r="F19" s="3">
        <f>147</f>
        <v>147</v>
      </c>
    </row>
    <row r="20" spans="1:7" ht="15" thickBot="1">
      <c r="A20" t="s">
        <v>51</v>
      </c>
      <c r="B20" t="s">
        <v>51</v>
      </c>
      <c r="C20" t="s">
        <v>52</v>
      </c>
      <c r="D20" t="s">
        <v>53</v>
      </c>
      <c r="E20" t="s">
        <v>55</v>
      </c>
      <c r="F20" s="3">
        <f>221</f>
        <v>221</v>
      </c>
    </row>
    <row r="21" spans="1:7" ht="15" thickBot="1">
      <c r="A21" t="s">
        <v>56</v>
      </c>
      <c r="B21" t="s">
        <v>56</v>
      </c>
      <c r="C21" t="s">
        <v>57</v>
      </c>
      <c r="D21" t="s">
        <v>58</v>
      </c>
      <c r="E21" t="s">
        <v>59</v>
      </c>
      <c r="F21" s="3">
        <f>315</f>
        <v>315</v>
      </c>
    </row>
    <row r="22" spans="1:7" ht="15" thickBot="1">
      <c r="A22" t="s">
        <v>56</v>
      </c>
      <c r="B22" t="s">
        <v>56</v>
      </c>
      <c r="C22" t="s">
        <v>57</v>
      </c>
      <c r="D22" t="s">
        <v>58</v>
      </c>
      <c r="E22" t="s">
        <v>60</v>
      </c>
      <c r="F22" s="3">
        <f>587</f>
        <v>587</v>
      </c>
    </row>
    <row r="23" spans="1:7" ht="15" thickBot="1">
      <c r="A23" t="s">
        <v>61</v>
      </c>
      <c r="B23" t="s">
        <v>62</v>
      </c>
      <c r="C23" t="s">
        <v>63</v>
      </c>
      <c r="D23" t="s">
        <v>64</v>
      </c>
      <c r="E23" t="s">
        <v>65</v>
      </c>
      <c r="F23" s="2">
        <f>11000</f>
        <v>11000</v>
      </c>
    </row>
    <row r="24" spans="1:7" ht="15" thickBot="1">
      <c r="A24" t="s">
        <v>61</v>
      </c>
      <c r="B24" t="s">
        <v>62</v>
      </c>
      <c r="C24" t="s">
        <v>63</v>
      </c>
      <c r="D24" t="s">
        <v>64</v>
      </c>
      <c r="E24" t="s">
        <v>66</v>
      </c>
      <c r="F24" s="2">
        <f>14000</f>
        <v>14000</v>
      </c>
    </row>
    <row r="25" spans="1:7" ht="15" thickBot="1">
      <c r="A25" t="s">
        <v>61</v>
      </c>
      <c r="B25" t="s">
        <v>62</v>
      </c>
      <c r="C25" t="s">
        <v>63</v>
      </c>
      <c r="D25" t="s">
        <v>64</v>
      </c>
      <c r="E25" t="s">
        <v>67</v>
      </c>
      <c r="F25" s="2">
        <f>18000</f>
        <v>18000</v>
      </c>
    </row>
    <row r="26" spans="1:7" ht="15" thickBot="1">
      <c r="A26" t="s">
        <v>61</v>
      </c>
      <c r="B26" t="s">
        <v>62</v>
      </c>
      <c r="C26" t="s">
        <v>63</v>
      </c>
      <c r="D26" t="s">
        <v>64</v>
      </c>
      <c r="E26" t="s">
        <v>68</v>
      </c>
      <c r="F26" s="2">
        <f>21000</f>
        <v>21000</v>
      </c>
    </row>
    <row r="27" spans="1:7" ht="15" thickBot="1">
      <c r="A27" t="s">
        <v>61</v>
      </c>
      <c r="B27" t="s">
        <v>69</v>
      </c>
      <c r="C27" t="s">
        <v>63</v>
      </c>
      <c r="D27" t="s">
        <v>64</v>
      </c>
      <c r="E27" t="s">
        <v>70</v>
      </c>
      <c r="F27" s="2">
        <f>30000</f>
        <v>30000</v>
      </c>
      <c r="G27" s="7"/>
    </row>
    <row r="28" spans="1:7" ht="15" thickBot="1">
      <c r="A28" t="s">
        <v>61</v>
      </c>
      <c r="B28" t="s">
        <v>69</v>
      </c>
      <c r="C28" t="s">
        <v>63</v>
      </c>
      <c r="D28" t="s">
        <v>64</v>
      </c>
      <c r="E28" t="s">
        <v>71</v>
      </c>
      <c r="F28" s="2">
        <f>36000</f>
        <v>36000</v>
      </c>
    </row>
    <row r="29" spans="1:7" s="7" customFormat="1" ht="15" thickBot="1">
      <c r="A29" s="4" t="s">
        <v>12</v>
      </c>
      <c r="B29" s="4" t="s">
        <v>8</v>
      </c>
      <c r="C29" s="4" t="s">
        <v>72</v>
      </c>
      <c r="D29" s="4" t="s">
        <v>13</v>
      </c>
      <c r="E29" s="4" t="s">
        <v>73</v>
      </c>
      <c r="F29" s="6">
        <f>9106</f>
        <v>9106</v>
      </c>
      <c r="G29" s="4" t="s">
        <v>40</v>
      </c>
    </row>
    <row r="30" spans="1:7" ht="15" thickBot="1">
      <c r="A30" s="4" t="s">
        <v>12</v>
      </c>
      <c r="B30" s="4" t="s">
        <v>8</v>
      </c>
      <c r="C30" s="4" t="s">
        <v>72</v>
      </c>
      <c r="D30" s="4" t="s">
        <v>13</v>
      </c>
      <c r="E30" s="4" t="s">
        <v>74</v>
      </c>
      <c r="F30" s="6">
        <f>13247</f>
        <v>13247</v>
      </c>
      <c r="G30" s="4" t="s">
        <v>40</v>
      </c>
    </row>
    <row r="31" spans="1:7" ht="15" thickBot="1">
      <c r="A31" s="4" t="s">
        <v>12</v>
      </c>
      <c r="B31" s="4" t="s">
        <v>8</v>
      </c>
      <c r="C31" s="4" t="s">
        <v>72</v>
      </c>
      <c r="D31" s="4" t="s">
        <v>13</v>
      </c>
      <c r="E31" s="4" t="s">
        <v>75</v>
      </c>
      <c r="F31" s="5">
        <f>35879</f>
        <v>35879</v>
      </c>
      <c r="G31" s="4" t="s">
        <v>40</v>
      </c>
    </row>
    <row r="32" spans="1:7" ht="15" thickBot="1">
      <c r="A32" s="4" t="s">
        <v>16</v>
      </c>
      <c r="B32" s="4" t="s">
        <v>17</v>
      </c>
      <c r="C32" s="4" t="s">
        <v>23</v>
      </c>
      <c r="D32" s="4" t="s">
        <v>19</v>
      </c>
      <c r="E32" s="4" t="s">
        <v>24</v>
      </c>
      <c r="F32" s="6">
        <f>17249</f>
        <v>17249</v>
      </c>
      <c r="G32" s="4"/>
    </row>
    <row r="33" spans="1:7" ht="15" thickBot="1">
      <c r="A33" s="4" t="s">
        <v>16</v>
      </c>
      <c r="B33" s="4" t="s">
        <v>17</v>
      </c>
      <c r="C33" s="4" t="s">
        <v>76</v>
      </c>
      <c r="D33" s="4" t="s">
        <v>19</v>
      </c>
      <c r="E33" s="4" t="s">
        <v>77</v>
      </c>
      <c r="F33" s="6">
        <f>26219</f>
        <v>26219</v>
      </c>
      <c r="G33" s="4" t="s">
        <v>78</v>
      </c>
    </row>
    <row r="34" spans="1:7" ht="15" thickBot="1">
      <c r="A34" s="4" t="s">
        <v>16</v>
      </c>
      <c r="B34" s="4" t="s">
        <v>17</v>
      </c>
      <c r="C34" s="4" t="s">
        <v>79</v>
      </c>
      <c r="D34" s="4" t="s">
        <v>31</v>
      </c>
      <c r="E34" s="4" t="s">
        <v>32</v>
      </c>
      <c r="F34" s="6">
        <v>3009</v>
      </c>
      <c r="G34" s="4"/>
    </row>
    <row r="35" spans="1:7" ht="15" thickBot="1">
      <c r="A35" s="4" t="s">
        <v>16</v>
      </c>
      <c r="B35" s="4" t="s">
        <v>17</v>
      </c>
      <c r="C35" s="4" t="s">
        <v>79</v>
      </c>
      <c r="D35" s="4" t="s">
        <v>31</v>
      </c>
      <c r="E35" s="4" t="s">
        <v>80</v>
      </c>
      <c r="F35" s="6">
        <f>5519</f>
        <v>5519</v>
      </c>
      <c r="G35" s="4"/>
    </row>
    <row r="36" spans="1:7" ht="15" thickBot="1">
      <c r="A36" s="8" t="s">
        <v>12</v>
      </c>
      <c r="B36" s="8" t="s">
        <v>8</v>
      </c>
      <c r="C36" s="8" t="s">
        <v>81</v>
      </c>
      <c r="D36" s="8" t="s">
        <v>10</v>
      </c>
      <c r="E36" s="8" t="s">
        <v>82</v>
      </c>
      <c r="F36" s="9">
        <f>7500</f>
        <v>7500</v>
      </c>
      <c r="G36" s="8" t="s">
        <v>83</v>
      </c>
    </row>
    <row r="37" spans="1:7" ht="15" thickBot="1">
      <c r="A37" s="8" t="s">
        <v>12</v>
      </c>
      <c r="B37" s="8" t="s">
        <v>8</v>
      </c>
      <c r="C37" s="8" t="s">
        <v>81</v>
      </c>
      <c r="D37" s="8" t="s">
        <v>10</v>
      </c>
      <c r="E37" s="8" t="s">
        <v>84</v>
      </c>
      <c r="F37" s="9">
        <f>14000</f>
        <v>14000</v>
      </c>
      <c r="G37" s="8" t="s">
        <v>83</v>
      </c>
    </row>
    <row r="38" spans="1:7" ht="15" thickBot="1">
      <c r="A38" s="8" t="s">
        <v>12</v>
      </c>
      <c r="B38" s="8" t="s">
        <v>8</v>
      </c>
      <c r="C38" s="8" t="s">
        <v>81</v>
      </c>
      <c r="D38" s="8" t="s">
        <v>85</v>
      </c>
      <c r="E38" s="8" t="s">
        <v>86</v>
      </c>
      <c r="F38" s="9">
        <f>16995</f>
        <v>16995</v>
      </c>
      <c r="G38" s="8" t="s">
        <v>87</v>
      </c>
    </row>
    <row r="39" spans="1:7" ht="15" thickBot="1">
      <c r="A39" s="8" t="s">
        <v>12</v>
      </c>
      <c r="B39" s="8" t="s">
        <v>8</v>
      </c>
      <c r="C39" s="8" t="s">
        <v>81</v>
      </c>
      <c r="D39" s="8" t="s">
        <v>88</v>
      </c>
      <c r="E39" s="8" t="s">
        <v>89</v>
      </c>
      <c r="F39" s="9">
        <f>23000</f>
        <v>23000</v>
      </c>
      <c r="G39" s="8" t="s">
        <v>90</v>
      </c>
    </row>
    <row r="40" spans="1:7" ht="15" thickBot="1">
      <c r="A40" s="8" t="s">
        <v>12</v>
      </c>
      <c r="B40" s="8" t="s">
        <v>8</v>
      </c>
      <c r="C40" s="8" t="s">
        <v>81</v>
      </c>
      <c r="D40" s="8" t="s">
        <v>85</v>
      </c>
      <c r="E40" s="8" t="s">
        <v>91</v>
      </c>
      <c r="F40" s="9">
        <f>23950</f>
        <v>23950</v>
      </c>
      <c r="G40" s="8" t="s">
        <v>87</v>
      </c>
    </row>
    <row r="41" spans="1:7" ht="15" thickBot="1">
      <c r="A41" s="8" t="s">
        <v>12</v>
      </c>
      <c r="B41" s="8" t="s">
        <v>8</v>
      </c>
      <c r="C41" s="8" t="s">
        <v>81</v>
      </c>
      <c r="D41" s="8" t="s">
        <v>88</v>
      </c>
      <c r="E41" s="8" t="s">
        <v>92</v>
      </c>
      <c r="F41" s="9">
        <f>29980</f>
        <v>29980</v>
      </c>
      <c r="G41" s="8" t="s">
        <v>90</v>
      </c>
    </row>
    <row r="42" spans="1:7" ht="15" thickBot="1">
      <c r="A42" s="10" t="s">
        <v>12</v>
      </c>
      <c r="B42" s="10" t="s">
        <v>8</v>
      </c>
      <c r="C42" s="10" t="s">
        <v>93</v>
      </c>
      <c r="D42" s="10" t="s">
        <v>10</v>
      </c>
      <c r="E42" s="10" t="s">
        <v>94</v>
      </c>
      <c r="F42" s="11">
        <f>3512</f>
        <v>3512</v>
      </c>
      <c r="G42" s="10" t="s">
        <v>83</v>
      </c>
    </row>
    <row r="43" spans="1:7" ht="15" thickBot="1">
      <c r="A43" s="10" t="s">
        <v>12</v>
      </c>
      <c r="B43" s="10" t="s">
        <v>8</v>
      </c>
      <c r="C43" s="10" t="s">
        <v>95</v>
      </c>
      <c r="D43" s="10" t="s">
        <v>13</v>
      </c>
      <c r="E43" s="10" t="s">
        <v>96</v>
      </c>
      <c r="F43" s="11">
        <f>3827</f>
        <v>3827</v>
      </c>
      <c r="G43" s="10" t="s">
        <v>97</v>
      </c>
    </row>
    <row r="44" spans="1:7" ht="15" thickBot="1">
      <c r="A44" s="10" t="s">
        <v>12</v>
      </c>
      <c r="B44" s="10" t="s">
        <v>8</v>
      </c>
      <c r="C44" s="10" t="s">
        <v>93</v>
      </c>
      <c r="D44" s="10" t="s">
        <v>10</v>
      </c>
      <c r="E44" s="10" t="s">
        <v>98</v>
      </c>
      <c r="F44" s="11">
        <f>6780</f>
        <v>6780</v>
      </c>
      <c r="G44" s="10" t="s">
        <v>40</v>
      </c>
    </row>
    <row r="45" spans="1:7" ht="15" thickBot="1">
      <c r="A45" s="10" t="s">
        <v>12</v>
      </c>
      <c r="B45" s="10" t="s">
        <v>8</v>
      </c>
      <c r="C45" s="10" t="s">
        <v>93</v>
      </c>
      <c r="D45" s="10" t="s">
        <v>10</v>
      </c>
      <c r="E45" s="10" t="s">
        <v>99</v>
      </c>
      <c r="F45" s="11">
        <f>13693</f>
        <v>13693</v>
      </c>
      <c r="G45" s="10" t="s">
        <v>83</v>
      </c>
    </row>
    <row r="46" spans="1:7" ht="15" thickBot="1">
      <c r="A46" s="10" t="s">
        <v>12</v>
      </c>
      <c r="B46" s="10" t="s">
        <v>8</v>
      </c>
      <c r="C46" s="10" t="s">
        <v>93</v>
      </c>
      <c r="D46" s="10" t="s">
        <v>13</v>
      </c>
      <c r="E46" s="10" t="s">
        <v>100</v>
      </c>
      <c r="F46" s="11">
        <f>15200</f>
        <v>15200</v>
      </c>
      <c r="G46" s="10" t="s">
        <v>97</v>
      </c>
    </row>
    <row r="47" spans="1:7" ht="15" thickBot="1">
      <c r="A47" s="10" t="s">
        <v>16</v>
      </c>
      <c r="B47" s="10" t="s">
        <v>17</v>
      </c>
      <c r="C47" s="10" t="s">
        <v>21</v>
      </c>
      <c r="D47" s="10" t="s">
        <v>19</v>
      </c>
      <c r="E47" s="10" t="s">
        <v>101</v>
      </c>
      <c r="F47" s="11">
        <f>6990</f>
        <v>6990</v>
      </c>
      <c r="G47" s="10" t="s">
        <v>40</v>
      </c>
    </row>
    <row r="48" spans="1:7" ht="15" thickBot="1">
      <c r="A48" s="10" t="s">
        <v>16</v>
      </c>
      <c r="B48" s="10" t="s">
        <v>17</v>
      </c>
      <c r="C48" s="10" t="s">
        <v>102</v>
      </c>
      <c r="D48" s="10" t="s">
        <v>19</v>
      </c>
      <c r="E48" s="10" t="s">
        <v>103</v>
      </c>
      <c r="F48" s="11">
        <f>16500</f>
        <v>16500</v>
      </c>
      <c r="G48" s="10" t="s">
        <v>40</v>
      </c>
    </row>
    <row r="49" spans="1:7" ht="15" thickBot="1">
      <c r="A49" s="10" t="s">
        <v>16</v>
      </c>
      <c r="B49" s="10" t="s">
        <v>17</v>
      </c>
      <c r="C49" s="10" t="s">
        <v>102</v>
      </c>
      <c r="D49" s="10" t="s">
        <v>19</v>
      </c>
      <c r="E49" s="10" t="s">
        <v>104</v>
      </c>
      <c r="F49" s="11">
        <f>22995</f>
        <v>22995</v>
      </c>
      <c r="G49" s="10" t="s">
        <v>40</v>
      </c>
    </row>
    <row r="50" spans="1:7" ht="15" thickBot="1">
      <c r="A50" s="10" t="s">
        <v>12</v>
      </c>
      <c r="B50" s="10" t="s">
        <v>8</v>
      </c>
      <c r="C50" s="10" t="s">
        <v>105</v>
      </c>
      <c r="D50" s="10" t="s">
        <v>106</v>
      </c>
      <c r="E50" s="10" t="s">
        <v>107</v>
      </c>
      <c r="F50" s="11">
        <f>13795</f>
        <v>13795</v>
      </c>
      <c r="G50" s="10" t="s">
        <v>108</v>
      </c>
    </row>
    <row r="51" spans="1:7" ht="15" thickBot="1">
      <c r="A51" s="10" t="s">
        <v>12</v>
      </c>
      <c r="B51" s="10" t="s">
        <v>8</v>
      </c>
      <c r="C51" s="10" t="s">
        <v>105</v>
      </c>
      <c r="D51" s="10" t="s">
        <v>106</v>
      </c>
      <c r="E51" s="10" t="s">
        <v>109</v>
      </c>
      <c r="F51" s="11">
        <f>35079</f>
        <v>35079</v>
      </c>
      <c r="G51" s="10" t="s">
        <v>108</v>
      </c>
    </row>
    <row r="52" spans="1:7" ht="15" thickBot="1">
      <c r="A52" s="10" t="s">
        <v>12</v>
      </c>
      <c r="B52" s="10" t="s">
        <v>8</v>
      </c>
      <c r="C52" s="10" t="s">
        <v>105</v>
      </c>
      <c r="D52" s="10" t="s">
        <v>106</v>
      </c>
      <c r="E52" s="10" t="s">
        <v>110</v>
      </c>
      <c r="F52" s="11">
        <f>41979</f>
        <v>41979</v>
      </c>
      <c r="G52" s="10" t="s">
        <v>108</v>
      </c>
    </row>
    <row r="53" spans="1:7" ht="15" thickBot="1">
      <c r="A53" s="10" t="s">
        <v>12</v>
      </c>
      <c r="B53" s="10" t="s">
        <v>8</v>
      </c>
      <c r="C53" s="10" t="s">
        <v>105</v>
      </c>
      <c r="D53" s="10" t="s">
        <v>106</v>
      </c>
      <c r="E53" s="10" t="s">
        <v>111</v>
      </c>
      <c r="F53" s="11">
        <f>58510</f>
        <v>58510</v>
      </c>
      <c r="G53" s="10" t="s">
        <v>108</v>
      </c>
    </row>
    <row r="54" spans="1:7" s="7" customFormat="1" ht="15" thickBot="1">
      <c r="A54" s="12" t="s">
        <v>12</v>
      </c>
      <c r="B54" s="12" t="s">
        <v>8</v>
      </c>
      <c r="C54" s="12" t="s">
        <v>112</v>
      </c>
      <c r="D54" s="12" t="s">
        <v>106</v>
      </c>
      <c r="E54" s="12" t="s">
        <v>113</v>
      </c>
      <c r="F54" s="3">
        <f>12708</f>
        <v>12708</v>
      </c>
      <c r="G54" s="12" t="s">
        <v>108</v>
      </c>
    </row>
    <row r="55" spans="1:7" s="7" customFormat="1" ht="15" thickBot="1">
      <c r="A55" s="12" t="s">
        <v>12</v>
      </c>
      <c r="B55" s="12" t="s">
        <v>8</v>
      </c>
      <c r="C55" s="12" t="s">
        <v>112</v>
      </c>
      <c r="D55" s="12" t="s">
        <v>106</v>
      </c>
      <c r="E55" s="12" t="s">
        <v>114</v>
      </c>
      <c r="F55" s="3">
        <f>14487</f>
        <v>14487</v>
      </c>
      <c r="G55" s="12" t="s">
        <v>108</v>
      </c>
    </row>
    <row r="56" spans="1:7" s="7" customFormat="1" ht="15" thickBot="1">
      <c r="A56" s="12" t="s">
        <v>12</v>
      </c>
      <c r="B56" s="12" t="s">
        <v>8</v>
      </c>
      <c r="C56" s="12" t="s">
        <v>115</v>
      </c>
      <c r="D56" s="12" t="s">
        <v>106</v>
      </c>
      <c r="E56" s="12" t="s">
        <v>116</v>
      </c>
      <c r="F56" s="3">
        <f>24312</f>
        <v>24312</v>
      </c>
      <c r="G56" s="12" t="s">
        <v>108</v>
      </c>
    </row>
    <row r="57" spans="1:7" s="7" customFormat="1" ht="15" thickBot="1">
      <c r="A57" s="12" t="s">
        <v>12</v>
      </c>
      <c r="B57" s="12" t="s">
        <v>8</v>
      </c>
      <c r="C57" s="12" t="s">
        <v>117</v>
      </c>
      <c r="D57" s="12" t="s">
        <v>118</v>
      </c>
      <c r="E57" s="12" t="s">
        <v>119</v>
      </c>
      <c r="F57" s="3">
        <f>5636</f>
        <v>5636</v>
      </c>
      <c r="G57" s="12" t="s">
        <v>120</v>
      </c>
    </row>
    <row r="58" spans="1:7" s="7" customFormat="1" ht="15" thickBot="1">
      <c r="A58" s="12" t="s">
        <v>12</v>
      </c>
      <c r="B58" s="12" t="s">
        <v>8</v>
      </c>
      <c r="C58" s="12" t="s">
        <v>117</v>
      </c>
      <c r="D58" s="12" t="s">
        <v>118</v>
      </c>
      <c r="E58" s="12" t="s">
        <v>121</v>
      </c>
      <c r="F58" s="3">
        <f>7134</f>
        <v>7134</v>
      </c>
      <c r="G58" s="12" t="s">
        <v>120</v>
      </c>
    </row>
    <row r="59" spans="1:7" s="7" customFormat="1" ht="15" thickBot="1">
      <c r="A59" s="12" t="s">
        <v>12</v>
      </c>
      <c r="B59" s="12" t="s">
        <v>8</v>
      </c>
      <c r="C59" s="12" t="s">
        <v>122</v>
      </c>
      <c r="D59" s="12" t="s">
        <v>118</v>
      </c>
      <c r="E59" s="12" t="s">
        <v>123</v>
      </c>
      <c r="F59" s="3">
        <f>12071</f>
        <v>12071</v>
      </c>
      <c r="G59" s="12" t="s">
        <v>124</v>
      </c>
    </row>
    <row r="60" spans="1:7" s="7" customFormat="1" ht="15" thickBot="1">
      <c r="A60" s="12" t="s">
        <v>12</v>
      </c>
      <c r="B60" s="12" t="s">
        <v>8</v>
      </c>
      <c r="C60" s="12" t="s">
        <v>122</v>
      </c>
      <c r="D60" s="12" t="s">
        <v>118</v>
      </c>
      <c r="E60" s="12" t="s">
        <v>125</v>
      </c>
      <c r="F60" s="3">
        <f>13841</f>
        <v>13841</v>
      </c>
      <c r="G60" s="12" t="s">
        <v>124</v>
      </c>
    </row>
    <row r="61" spans="1:7" s="7" customFormat="1" ht="15" thickBot="1">
      <c r="A61" s="12" t="s">
        <v>12</v>
      </c>
      <c r="B61" s="12" t="s">
        <v>8</v>
      </c>
      <c r="C61" s="12" t="s">
        <v>122</v>
      </c>
      <c r="D61" s="12" t="s">
        <v>118</v>
      </c>
      <c r="E61" s="12" t="s">
        <v>126</v>
      </c>
      <c r="F61" s="3">
        <f>23276</f>
        <v>23276</v>
      </c>
      <c r="G61" s="12" t="s">
        <v>108</v>
      </c>
    </row>
    <row r="62" spans="1:7" ht="15" thickBot="1">
      <c r="A62" s="12" t="s">
        <v>36</v>
      </c>
      <c r="B62" s="12" t="s">
        <v>127</v>
      </c>
      <c r="C62" s="12" t="s">
        <v>128</v>
      </c>
      <c r="D62" s="12" t="s">
        <v>129</v>
      </c>
      <c r="E62" s="12" t="s">
        <v>130</v>
      </c>
      <c r="F62" s="3">
        <f>30657</f>
        <v>30657</v>
      </c>
      <c r="G62" s="12" t="s">
        <v>131</v>
      </c>
    </row>
    <row r="63" spans="1:7" ht="15" thickBot="1">
      <c r="A63" s="12" t="s">
        <v>36</v>
      </c>
      <c r="B63" s="12" t="s">
        <v>127</v>
      </c>
      <c r="C63" s="12" t="s">
        <v>132</v>
      </c>
      <c r="D63" s="12" t="s">
        <v>133</v>
      </c>
      <c r="E63" s="12" t="s">
        <v>134</v>
      </c>
      <c r="F63" s="3">
        <f>38582</f>
        <v>38582</v>
      </c>
      <c r="G63" s="12" t="s">
        <v>135</v>
      </c>
    </row>
    <row r="64" spans="1:7" ht="15" thickBot="1">
      <c r="A64" s="12" t="s">
        <v>36</v>
      </c>
      <c r="B64" s="12" t="s">
        <v>127</v>
      </c>
      <c r="C64" s="12" t="s">
        <v>136</v>
      </c>
      <c r="D64" s="12" t="s">
        <v>133</v>
      </c>
      <c r="E64" s="12" t="s">
        <v>137</v>
      </c>
      <c r="F64" s="3">
        <f>39268</f>
        <v>39268</v>
      </c>
      <c r="G64" s="12" t="s">
        <v>138</v>
      </c>
    </row>
    <row r="65" spans="1:7" ht="15" thickBot="1">
      <c r="A65" s="13" t="s">
        <v>12</v>
      </c>
      <c r="B65" s="13" t="s">
        <v>8</v>
      </c>
      <c r="C65" s="13" t="s">
        <v>139</v>
      </c>
      <c r="D65" s="13" t="s">
        <v>140</v>
      </c>
      <c r="E65" s="13" t="s">
        <v>141</v>
      </c>
      <c r="F65" s="14">
        <f>9395</f>
        <v>9395</v>
      </c>
      <c r="G65" s="13" t="s">
        <v>142</v>
      </c>
    </row>
    <row r="66" spans="1:7" ht="15" thickBot="1">
      <c r="A66" s="13" t="s">
        <v>12</v>
      </c>
      <c r="B66" s="13" t="s">
        <v>8</v>
      </c>
      <c r="C66" s="13" t="s">
        <v>143</v>
      </c>
      <c r="D66" s="13" t="s">
        <v>140</v>
      </c>
      <c r="E66" s="13" t="s">
        <v>144</v>
      </c>
      <c r="F66" s="14">
        <f>9595</f>
        <v>9595</v>
      </c>
      <c r="G66" s="13" t="s">
        <v>142</v>
      </c>
    </row>
    <row r="67" spans="1:7" ht="15" thickBot="1">
      <c r="A67" s="13" t="s">
        <v>12</v>
      </c>
      <c r="B67" s="13" t="s">
        <v>8</v>
      </c>
      <c r="C67" s="13" t="s">
        <v>145</v>
      </c>
      <c r="D67" s="13" t="s">
        <v>140</v>
      </c>
      <c r="E67" s="13" t="s">
        <v>146</v>
      </c>
      <c r="F67" s="14">
        <f>18395</f>
        <v>18395</v>
      </c>
      <c r="G67" s="13" t="s">
        <v>142</v>
      </c>
    </row>
    <row r="68" spans="1:7" ht="15" thickBot="1">
      <c r="A68" s="13" t="s">
        <v>12</v>
      </c>
      <c r="B68" s="13" t="s">
        <v>8</v>
      </c>
      <c r="C68" s="13" t="s">
        <v>145</v>
      </c>
      <c r="D68" s="13" t="s">
        <v>140</v>
      </c>
      <c r="E68" s="13" t="s">
        <v>147</v>
      </c>
      <c r="F68" s="14">
        <f>21990</f>
        <v>21990</v>
      </c>
      <c r="G68" s="13" t="s">
        <v>120</v>
      </c>
    </row>
    <row r="69" spans="1:7" ht="15" thickBot="1">
      <c r="A69" s="13"/>
      <c r="B69" s="13"/>
      <c r="C69" s="13"/>
      <c r="D69" s="13"/>
      <c r="E69" s="13"/>
      <c r="F69" s="15">
        <f>36000</f>
        <v>36000</v>
      </c>
      <c r="G69" s="13"/>
    </row>
    <row r="70" spans="1:7" ht="15" thickBot="1">
      <c r="A70" s="13"/>
      <c r="B70" s="13"/>
      <c r="C70" s="13"/>
      <c r="D70" s="13"/>
      <c r="E70" s="13"/>
      <c r="F70" s="15">
        <f>36000</f>
        <v>36000</v>
      </c>
      <c r="G70" s="13"/>
    </row>
    <row r="71" spans="1:7">
      <c r="C71" t="s">
        <v>148</v>
      </c>
    </row>
  </sheetData>
  <phoneticPr fontId="2" type="noConversion"/>
  <hyperlinks>
    <hyperlink ref="F3" r:id="rId1" display="https://www.egadgets.co.za/mecer-3kva-3kw-solar-inverter-24v-1500mppt/" xr:uid="{3ECE821C-D2F9-4E95-9DD7-ADF947564077}"/>
    <hyperlink ref="F4" r:id="rId2" display="https://www.egadgets.co.za/mecer-5kva-4kw-duo-mppt-controller-2x-3000-6000w-48v/" xr:uid="{ED5D39F5-AED7-47FD-82C5-ADF70C1071C7}"/>
    <hyperlink ref="F5" r:id="rId3" display="https://www.sustainable.co.za/products/maxli-100ah-1-2kwh-12v-lithium-battery-with-bluetooth?_pos=2&amp;_psq=1.2kwh&amp;_ss=e&amp;_v=1.0" xr:uid="{C1FC1356-F36E-4F0C-884F-86B4CAA191AF}"/>
    <hyperlink ref="F6" r:id="rId4" display="https://www.geewiz.co.za/lithium-ion-batteries/153798-hubble-s-120-15kwh-12v-120ah-lithium-ion-battery.html" xr:uid="{FE2881D3-9054-4AAD-A49C-09219CEFFD43}"/>
    <hyperlink ref="F7" r:id="rId5" display="https://solaradvice.co.za/product/dyness-2-4kwh-48v-lithium-ion-battery" xr:uid="{D7986132-4936-4E92-8519-64DD0CBA548A}"/>
    <hyperlink ref="F8" r:id="rId6" display="https://solaradvice.co.za/product/pylontech-us3000c-3-5kwh-lithium-ion-solar-battery" xr:uid="{C290263D-7A66-4693-BAD9-1E13FF2609D2}"/>
    <hyperlink ref="F9" r:id="rId7" display="https://solaradvice.co.za/product/dyness-3-6kwh-48v-lithium-ion-battery" xr:uid="{DFE391FF-665C-4BE2-BD4A-5D03438AAF65}"/>
    <hyperlink ref="F10" r:id="rId8" display="https://solaradvice.co.za/product/fusion-4-8kwh-1c-lithium-ion-solar-battery" xr:uid="{5867C3BB-91E5-4B1B-B966-35D9FA740BB2}"/>
    <hyperlink ref="F11" r:id="rId9" display="https://www.sustainable.co.za/products/forbatt-fb100-12-100ah-12v-lead-acid-battery?_pos=5&amp;_sid=5642051e9&amp;_ss=r" xr:uid="{88D601A6-7CDF-4E83-B23C-F69EBCC6100B}"/>
    <hyperlink ref="F12" r:id="rId10" display="https://www.sustainable.co.za/collections/lead-acid-batteries/products/deltec-bd-1250p105-105ah-12v-stud-terminal-lead-calcium-battery" xr:uid="{45F0E1D8-7409-4245-9BB0-86456E945C68}"/>
    <hyperlink ref="F13" r:id="rId11" display="https://www.inverter-warehouse.co.za/products/cnbm-330w-polycrystalline-silicon-solar-pane?variant=33929365225608&amp;currency=ZAR&amp;utm_medium=product_sync&amp;utm_source=google&amp;utm_content=sag_organic&amp;utm_campaign=sag_organic&amp;gclid=Cj0KCQjwqPGUBhDwARIsANNwjV5e1l4ffLulOxmzf8GrkzGsxFMJiX20puyIFDeOiebKbEQ0B5YW_2gaAlBuEALw_wcB" xr:uid="{654E7B1F-2F2D-4CA3-8447-0DB1E237BF90}"/>
    <hyperlink ref="F14" r:id="rId12" display="https://www.sustainable.co.za/products/renewsys-deserv-335w-solar-panel?_pos=1&amp;_sid=b66bc81ad&amp;_ss=r" xr:uid="{96A0F22C-B439-4CF8-A503-6698806D8D86}"/>
    <hyperlink ref="F15" r:id="rId13" display="https://www.sustainable.co.za/products/canadian-solar-hiku-365w-super-high-power-mono-perc-solar-panel?_pos=1&amp;_sid=7fb7d95d6&amp;_ss=r" xr:uid="{34B7C2D6-C87C-4C45-8D56-05A424A33A12}"/>
    <hyperlink ref="F16" r:id="rId14" display="https://solaradvice.co.za/product/ja-solar-365w-monocrystalline-solar-panel-black-frame-mc4" xr:uid="{5E401556-8206-4460-9501-BDC05ECB3450}"/>
    <hyperlink ref="F17" r:id="rId15" display="https://www.sustainable.co.za/products/axitec-370w-half-cell-mono-solar-panel?_pos=1&amp;_sid=0cf442af0&amp;_ss=r" xr:uid="{F96426EC-FF61-444E-B54E-766ADFB7DBA6}"/>
    <hyperlink ref="F18" r:id="rId16" display="https://www.sustainable.co.za/products/canadian-solar-hiku-375w-super-high-power-mono-perc-solar-panel?_pos=1&amp;_sid=e27fd280a&amp;_ss=r" xr:uid="{98A6F5AA-38FD-4747-99DC-27BED397AE8C}"/>
    <hyperlink ref="F19" r:id="rId17" display="https://www.geewiz.co.za/cables-adapters/155976-35mm2-single-core-dc-cable-1m-black.html" xr:uid="{62F32ECB-36E9-449C-9DE7-2072EDC0BF46}"/>
    <hyperlink ref="F20" r:id="rId18" display="https://www.geewiz.co.za/cables-adapters/156621-50mm2-single-core-dc-cable-1m-pair.html" xr:uid="{BC36C22F-7C84-408D-B34F-78242C91C6F5}"/>
    <hyperlink ref="F21" r:id="rId19" display="https://www.sustainable.co.za/products/solarframe-2-1-mounting-rail?_pos=2&amp;_sid=a256f7d8f&amp;_ss=r" xr:uid="{9C22058F-A9A7-4DB5-9EAC-75B29225185B}"/>
    <hyperlink ref="F22" r:id="rId20" display="https://www.sustainable.co.za/products/solarframe-4-20m-mounting-rail?_pos=1&amp;_sid=a256f7d8f&amp;_ss=r" xr:uid="{2E757467-B74C-4D0A-A329-0FF9F59F27FC}"/>
    <hyperlink ref="F2" r:id="rId21" display="https://www.pcshopper.co.za/mecer-hybrid-1500va-1200w-inverter-charger-sol-i-ax-1mex-12.html?gclid=Cj0KCQjwqPGUBhDwARIsANNwjV4kwiG12QFM8gNjJHHdo5L9yn_MJi4Pd5GpFbJa3obAGKcAvvrYIigaAgneEALw_wcB" xr:uid="{3014F93E-E763-4F42-B06E-2957B816DFEC}"/>
    <hyperlink ref="F29" r:id="rId22" display="https://www.rctzone.co.za/power-solutions/inverter/off-grid-inverters/rct-axpert-3k-48v" xr:uid="{A291D295-622B-47E6-955B-CD8971DB4D0B}"/>
    <hyperlink ref="F30" r:id="rId23" display="https://www.rctzone.co.za/power-solutions/inverter/off-grid-inverters/rct-axpert-king-5kva" xr:uid="{D67B4F8D-1190-4C3C-89B5-DD1EC122B1B6}"/>
    <hyperlink ref="F32" r:id="rId24" display="https://www.rctzone.co.za/power-solutions/batteries/lithium/rct-bat-dyness-b4850" xr:uid="{425E837E-6411-4EA0-B4BC-46D5D7250CAC}"/>
    <hyperlink ref="F33" r:id="rId25" display="https://www.rctzone.co.za/power-solutions/batteries/lithium/pylon-us3000" xr:uid="{1A8110ED-04B5-4E65-B308-1CE51F7A186F}"/>
    <hyperlink ref="F35" r:id="rId26" display="https://www.rctzone.co.za/products/browse?keywords=lead" xr:uid="{3433A591-D5B2-4530-B984-B170EFAB7127}"/>
    <hyperlink ref="F34" r:id="rId27" display="https://www.rctzone.co.za/power-solutions/batteries/agm/rct-bat-fm100a-x" xr:uid="{70A02809-0EC6-4B94-9DD6-2FE14CECF4BB}"/>
    <hyperlink ref="F36" r:id="rId28" display="https://thecoolguys.co.za/product/inverter-3kva-with-built-in-solar-charger/" xr:uid="{27EE1C4D-48FC-48BE-86C7-537150B01A95}"/>
    <hyperlink ref="F37" r:id="rId29" display="https://thecoolguys.co.za/product/inverter-5kva-with-built-in-solar-charger/" xr:uid="{36415DF5-2540-4F13-B8F0-0BCCA7F70CE0}"/>
    <hyperlink ref="F38" r:id="rId30" display="https://thecoolguys.co.za/product/3kva-loadshedding-inverter-kit-starter-bundle/" xr:uid="{86045ECB-7CB7-4056-83E9-024846B09177}"/>
    <hyperlink ref="F39" r:id="rId31" display="https://thecoolguys.co.za/product/inverter-kit-3kva-inverter-battery-loadshedding-bundle-including-installation/" xr:uid="{AE652C33-B499-446E-BC93-FD186A4DA338}"/>
    <hyperlink ref="F40" r:id="rId32" display="https://thecoolguys.co.za/product/inverter-kit-5kva-inverter-battery-loadshedding-starter-bundle/" xr:uid="{CABE5D1E-C56C-4907-96E8-5664C4C01A62}"/>
    <hyperlink ref="F41" r:id="rId33" display="https://thecoolguys.co.za/product/inverter-kit-5kva-inverter-battery-loadshedding-bundle-with-installation/" xr:uid="{9C7FDF7E-783A-467E-98DF-6AD2E59EA95B}"/>
    <hyperlink ref="F50" r:id="rId34" display="https://www.powerprovider.co.za/product/1kva-1-5kwh-lithium-compact-power-station-ups/" xr:uid="{15C29661-0561-4C39-B9C1-38C1962EF9A5}"/>
    <hyperlink ref="F51" r:id="rId35" display="https://www.powerprovider.co.za/product/3kva-2-75kwh-lithium-compact-power-station/" xr:uid="{0199DE0D-884E-46D9-AC7C-92A4C6AAC68F}"/>
    <hyperlink ref="F52" r:id="rId36" display="https://www.powerprovider.co.za/product/3-kva-5-12-kwh-lithium-compact-power-station-ups/" xr:uid="{18C43F14-B877-41BF-873A-64FAB201679E}"/>
    <hyperlink ref="F53" r:id="rId37" display="https://www.powerprovider.co.za/product/5kva-5-5-kwh-lithium-compact-power-station/" xr:uid="{CCF13E1E-6608-435E-99F6-90999F11F5D0}"/>
    <hyperlink ref="F42" r:id="rId38" display="https://www.powerprovider.co.za/product/rentech-axpert-v-off-grid-inverter-vp-1000-12/" xr:uid="{0759F548-1359-40BE-978C-6A697F261A18}"/>
    <hyperlink ref="F44" r:id="rId39" display="https://www.powerprovider.co.za/product/rentech-axpert-vm-3000-24v-hybrid-inverter-2400w/" xr:uid="{06228A11-1B42-48BB-882D-ED4482433185}"/>
    <hyperlink ref="F43" r:id="rId40" display="https://www.powerprovider.co.za/product/rentech-jaguar-2-4k-24v-solar-inverter/" xr:uid="{3E7BDEBC-1D58-4CA6-8245-0EE92E22E2E1}"/>
    <hyperlink ref="F45" r:id="rId41" display="https://www.powerprovider.co.za/product/rentech-inverter-vmii-5k-48-mppt/" xr:uid="{38757582-7C2A-4340-8958-CEE9F38703C5}"/>
    <hyperlink ref="F46" r:id="rId42" display="https://www.powerprovider.co.za/product/rentech-axpert-mks-iv-off-grid-inverter-5-6-kva-5-6kw/" xr:uid="{137CD9E8-2D2B-4794-BA5F-798A142711F4}"/>
    <hyperlink ref="F47" r:id="rId43" display="https://www.powerprovider.co.za/product/hubble-s-120-1-5kwh-12v-120ah-lithium-ion-battery/" xr:uid="{CC69C27E-09E3-4242-AD61-BFD768CFC951}"/>
    <hyperlink ref="F48" r:id="rId44" display="https://www.powerprovider.co.za/product/rentech-25-6v-100ah-rack-mounted-lithium-ion-battery-2-56kwh/" xr:uid="{60D0D503-57B1-40FF-84B4-680AC30843C1}"/>
    <hyperlink ref="F49" r:id="rId45" display="https://www.powerprovider.co.za/product/rentech-25-6v-200ah-rack-mounted-lithium-ion-battery-5-12kwh/" xr:uid="{A62D1AF4-88AF-4806-BB31-144CB63D2DF9}"/>
    <hyperlink ref="F54" r:id="rId46" display="https://www.sustainable.co.za/products/sustainable-570wh-power-box?_pos=1&amp;_sid=d41e3f580&amp;_ss=r" xr:uid="{1394E651-F2D6-47B9-8A0D-5338E96EBD51}"/>
    <hyperlink ref="F55" r:id="rId47" display="https://www.sustainable.co.za/products/sustainable-700wh-power-box?_pos=3&amp;_sid=d41e3f580&amp;_ss=r" xr:uid="{A7F3C328-FFAD-47DE-89F2-1844EB4B9318}"/>
    <hyperlink ref="F56" r:id="rId48" display="https://www.sustainable.co.za/products/sustainable-1000wh-power-box?_pos=2&amp;_sid=d41e3f580&amp;_ss=r" xr:uid="{C377732D-3AA3-45BB-BDAF-887C70C458CD}"/>
    <hyperlink ref="F57" r:id="rId49" display="https://www.sustainable.co.za/products/sustainable-400w-power-box-with-lead-acid-battery?_pos=4&amp;_sid=d41e3f580&amp;_ss=r" xr:uid="{9EF6BC9B-60CB-4114-A6C7-EE28A0AB5A45}"/>
    <hyperlink ref="F58" r:id="rId50" display="https://www.sustainable.co.za/products/sustainable-800w-power-box-with-lead-acid-battery?_pos=8&amp;_sid=d41e3f580&amp;_ss=r" xr:uid="{7633D0B4-4B05-42A5-A4B5-FF427A2AEFA6}"/>
    <hyperlink ref="F59" r:id="rId51" display="https://www.sustainable.co.za/products/sustainable-430w-power-box-with-lead-acid-battery?_pos=5&amp;_sid=d41e3f580&amp;_ss=r" xr:uid="{B8279F92-6BE3-41AD-A774-4052FCAE14DD}"/>
    <hyperlink ref="F60" r:id="rId52" display="https://www.sustainable.co.za/products/sustainable-700w-power-box-with-lead-acid-battery?_pos=6&amp;_sid=d41e3f580&amp;_ss=r" xr:uid="{03BA5A68-2A6A-4AD5-B918-BACC8BEC6ECA}"/>
    <hyperlink ref="F61" r:id="rId53" display="https://www.sustainable.co.za/products/sustainable-1000w-power-box-with-lead-acid-battery?_pos=7&amp;_sid=d41e3f580&amp;_ss=r" xr:uid="{14ADBCBB-04DF-4AE7-A86B-B54268D0F07C}"/>
    <hyperlink ref="F62" r:id="rId54" display="https://www.sustainable.co.za/products/sustainable-co-za-solar-power-kit-eight-1-5kwh?_pos=8&amp;_sid=a88a7005b&amp;_ss=r" xr:uid="{2DBBC7D5-D33D-4666-B918-88CDCF71CA10}"/>
    <hyperlink ref="F63" r:id="rId55" display="https://www.sustainable.co.za/products/sustainable-co-za-solar-power-kit-eleven-3kwh?_pos=10&amp;_sid=a88a7005b&amp;_ss=r" xr:uid="{7330787C-7428-441B-BABD-02B0B5399151}"/>
    <hyperlink ref="F64" r:id="rId56" display="=39268" xr:uid="{82AD210D-FFB7-4280-AB2E-B061D246587A}"/>
    <hyperlink ref="F65" r:id="rId57" display="https://www.geewiz.co.za/long-run-ups-inverter-battery/5365-1200va-mecer-inverter-2x-100ah-batteries-trolley-8-hour-battery-life-kit-720w.html" xr:uid="{AF5EFBC8-F93A-4F8F-956B-3B0E659803E7}"/>
    <hyperlink ref="F67" r:id="rId58" display="https://www.geewiz.co.za/long-run-ups-inverter-battery/178391-geewiz-2400va-inverter-trolley-2x-120ah-batteries-12-hour-battery-life-kit-1440w-with-lithium-battery.html" xr:uid="{D59358C6-6596-40B4-9D8D-1715375B1984}"/>
    <hyperlink ref="F68" r:id="rId59" display="https://www.geewiz.co.za/load-shedding-solutions/180855-axpert-type-pure-sine-3000va-inverter-trolley-2x-120ah-battery-12-hour-battery-life-kit-3000w-60a-pwm-solar-with-hubble-lithium-battery.html" xr:uid="{E28D80B5-E34C-4D38-B8FC-74018A5E7A23}"/>
    <hyperlink ref="F66" r:id="rId60" display="https://www.geewiz.co.za/long-run-ups-inverter-battery/122543-microtek-pure-sine-1850va-inverter-trolley-2x-100ah-batteries-8-hour-battery-life-kit-1480w.html" xr:uid="{7F57F5B6-DE16-4308-95A3-C94C50CFF6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Ezekiel Mokaedi</dc:creator>
  <cp:keywords/>
  <dc:description/>
  <cp:lastModifiedBy>Sipho Mancam</cp:lastModifiedBy>
  <cp:revision/>
  <dcterms:created xsi:type="dcterms:W3CDTF">2022-06-05T08:33:40Z</dcterms:created>
  <dcterms:modified xsi:type="dcterms:W3CDTF">2022-06-09T13:32:18Z</dcterms:modified>
  <cp:category/>
  <cp:contentStatus/>
</cp:coreProperties>
</file>